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impal Patel\Documents\Excel Project\"/>
    </mc:Choice>
  </mc:AlternateContent>
  <xr:revisionPtr revIDLastSave="0" documentId="13_ncr:1_{44716E4D-1982-4AE3-8320-99538884EC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stics_SupplyChain_Q." sheetId="1" r:id="rId1"/>
    <sheet name="Logistics_SupplyChain_Assessmen" sheetId="2" r:id="rId2"/>
    <sheet name="Data" sheetId="3" r:id="rId3"/>
    <sheet name="Que 9" sheetId="4" r:id="rId4"/>
    <sheet name="Que 12" sheetId="7" r:id="rId5"/>
    <sheet name="Que 13" sheetId="9" r:id="rId6"/>
    <sheet name="Que 16" sheetId="10" r:id="rId7"/>
    <sheet name="Que 17" sheetId="11" r:id="rId8"/>
    <sheet name="Que 18" sheetId="12" r:id="rId9"/>
    <sheet name="Que 19" sheetId="13" r:id="rId10"/>
    <sheet name="Que 20" sheetId="14" r:id="rId11"/>
  </sheets>
  <definedNames>
    <definedName name="_xlnm._FilterDatabase" localSheetId="2" hidden="1">Data!$A$1:$AI$1001</definedName>
    <definedName name="_xlcn.WorksheetConnection_DataA1M10011" hidden="1">Data!$A$1:$M$1001</definedName>
    <definedName name="_xlcn.WorksheetConnection_DataA1N10011" hidden="1">Data!$A$1:$P$1001</definedName>
    <definedName name="_xlcn.WorksheetConnection_DataA1O10011" hidden="1">Data!$A$1:$Q$1001</definedName>
    <definedName name="_xlcn.WorksheetConnection_DataA1O100111" hidden="1">Data!$A$1:$O$1001</definedName>
    <definedName name="_xlcn.WorksheetConnection_DataA1R10011" hidden="1">Data!$A$1:$R$1001</definedName>
  </definedNames>
  <calcPr calcId="191029"/>
  <pivotCaches>
    <pivotCache cacheId="6" r:id="rId12"/>
    <pivotCache cacheId="93" r:id="rId13"/>
    <pivotCache cacheId="94" r:id="rId14"/>
    <pivotCache cacheId="95" r:id="rId15"/>
    <pivotCache cacheId="96" r:id="rId16"/>
    <pivotCache cacheId="97" r:id="rId17"/>
    <pivotCache cacheId="100" r:id="rId18"/>
    <pivotCache cacheId="114" r:id="rId19"/>
  </pivotCaches>
  <extLst>
    <ext xmlns:x15="http://schemas.microsoft.com/office/spreadsheetml/2010/11/main" uri="{FCE2AD5D-F65C-4FA6-A056-5C36A1767C68}">
      <x15:dataModel>
        <x15:modelTables>
          <x15:modelTable id="Range 2" name="Range 2" connection="WorksheetConnection_Data!$A$1:$O$1001"/>
          <x15:modelTable id="Range 1" name="Range 1" connection="WorksheetConnection_Data!$A$1:$N$1001"/>
          <x15:modelTable id="Range" name="Range" connection="WorksheetConnection_Data!$A$1:$M$1001"/>
          <x15:modelTable id="Range 3" name="Range 3" connection="WorksheetConnection_Data!$A$1:$O$10011"/>
          <x15:modelTable id="Range 4" name="Range 4" connection="WorksheetConnection_Data!$A$1:$R$1001"/>
        </x15:modelTables>
      </x15:dataModel>
    </ext>
    <ext uri="GoogleSheetsCustomDataVersion2">
      <go:sheetsCustomData xmlns:go="http://customooxmlschemas.google.com/" r:id="rId20" roundtripDataChecksum="YGLx/+vIT/IJ4Wyqz81UiHd5Gq27YMI7bCOiJVmjab8="/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4" i="3"/>
  <c r="AL375" i="3"/>
  <c r="AL376" i="3"/>
  <c r="AL377" i="3"/>
  <c r="AL378" i="3"/>
  <c r="AL379" i="3"/>
  <c r="AL380" i="3"/>
  <c r="AL381" i="3"/>
  <c r="AL382" i="3"/>
  <c r="AL383" i="3"/>
  <c r="AL384" i="3"/>
  <c r="AL385" i="3"/>
  <c r="AL386" i="3"/>
  <c r="AL387" i="3"/>
  <c r="AL388" i="3"/>
  <c r="AL389" i="3"/>
  <c r="AL390" i="3"/>
  <c r="AL391" i="3"/>
  <c r="AL392" i="3"/>
  <c r="AL393" i="3"/>
  <c r="AL394" i="3"/>
  <c r="AL395" i="3"/>
  <c r="AL396" i="3"/>
  <c r="AL397" i="3"/>
  <c r="AL398" i="3"/>
  <c r="AL399" i="3"/>
  <c r="AL400" i="3"/>
  <c r="AL401" i="3"/>
  <c r="AL402" i="3"/>
  <c r="AL403" i="3"/>
  <c r="AL404" i="3"/>
  <c r="AL405" i="3"/>
  <c r="AL406" i="3"/>
  <c r="AL407" i="3"/>
  <c r="AL408" i="3"/>
  <c r="AL409" i="3"/>
  <c r="AL410" i="3"/>
  <c r="AL411" i="3"/>
  <c r="AL412" i="3"/>
  <c r="AL413" i="3"/>
  <c r="AL414" i="3"/>
  <c r="AL415" i="3"/>
  <c r="AL416" i="3"/>
  <c r="AL417" i="3"/>
  <c r="AL418" i="3"/>
  <c r="AL419" i="3"/>
  <c r="AL420" i="3"/>
  <c r="AL421" i="3"/>
  <c r="AL422" i="3"/>
  <c r="AL423" i="3"/>
  <c r="AL424" i="3"/>
  <c r="AL425" i="3"/>
  <c r="AL426" i="3"/>
  <c r="AL427" i="3"/>
  <c r="AL428" i="3"/>
  <c r="AL429" i="3"/>
  <c r="AL430" i="3"/>
  <c r="AL431" i="3"/>
  <c r="AL432" i="3"/>
  <c r="AL433" i="3"/>
  <c r="AL434" i="3"/>
  <c r="AL435" i="3"/>
  <c r="AL436" i="3"/>
  <c r="AL437" i="3"/>
  <c r="AL438" i="3"/>
  <c r="AL439" i="3"/>
  <c r="AL440" i="3"/>
  <c r="AL441" i="3"/>
  <c r="AL442" i="3"/>
  <c r="AL443" i="3"/>
  <c r="AL444" i="3"/>
  <c r="AL445" i="3"/>
  <c r="AL446" i="3"/>
  <c r="AL447" i="3"/>
  <c r="AL448" i="3"/>
  <c r="AL449" i="3"/>
  <c r="AL450" i="3"/>
  <c r="AL451" i="3"/>
  <c r="AL452" i="3"/>
  <c r="AL453" i="3"/>
  <c r="AL454" i="3"/>
  <c r="AL455" i="3"/>
  <c r="AL456" i="3"/>
  <c r="AL457" i="3"/>
  <c r="AL458" i="3"/>
  <c r="AL459" i="3"/>
  <c r="AL460" i="3"/>
  <c r="AL461" i="3"/>
  <c r="AL462" i="3"/>
  <c r="AL463" i="3"/>
  <c r="AL464" i="3"/>
  <c r="AL465" i="3"/>
  <c r="AL466" i="3"/>
  <c r="AL467" i="3"/>
  <c r="AL468" i="3"/>
  <c r="AL469" i="3"/>
  <c r="AL470" i="3"/>
  <c r="AL471" i="3"/>
  <c r="AL472" i="3"/>
  <c r="AL473" i="3"/>
  <c r="AL474" i="3"/>
  <c r="AL475" i="3"/>
  <c r="AL476" i="3"/>
  <c r="AL477" i="3"/>
  <c r="AL478" i="3"/>
  <c r="AL479" i="3"/>
  <c r="AL480" i="3"/>
  <c r="AL481" i="3"/>
  <c r="AL482" i="3"/>
  <c r="AL483" i="3"/>
  <c r="AL484" i="3"/>
  <c r="AL485" i="3"/>
  <c r="AL486" i="3"/>
  <c r="AL487" i="3"/>
  <c r="AL488" i="3"/>
  <c r="AL489" i="3"/>
  <c r="AL490" i="3"/>
  <c r="AL491" i="3"/>
  <c r="AL492" i="3"/>
  <c r="AL493" i="3"/>
  <c r="AL494" i="3"/>
  <c r="AL495" i="3"/>
  <c r="AL496" i="3"/>
  <c r="AL497" i="3"/>
  <c r="AL498" i="3"/>
  <c r="AL499" i="3"/>
  <c r="AL500" i="3"/>
  <c r="AL501" i="3"/>
  <c r="AL502" i="3"/>
  <c r="AL503" i="3"/>
  <c r="AL504" i="3"/>
  <c r="AL505" i="3"/>
  <c r="AL506" i="3"/>
  <c r="AL507" i="3"/>
  <c r="AL508" i="3"/>
  <c r="AL509" i="3"/>
  <c r="AL510" i="3"/>
  <c r="AL511" i="3"/>
  <c r="AL512" i="3"/>
  <c r="AL513" i="3"/>
  <c r="AL514" i="3"/>
  <c r="AL515" i="3"/>
  <c r="AL516" i="3"/>
  <c r="AL517" i="3"/>
  <c r="AL518" i="3"/>
  <c r="AL519" i="3"/>
  <c r="AL520" i="3"/>
  <c r="AL521" i="3"/>
  <c r="AL522" i="3"/>
  <c r="AL523" i="3"/>
  <c r="AL524" i="3"/>
  <c r="AL525" i="3"/>
  <c r="AL526" i="3"/>
  <c r="AL527" i="3"/>
  <c r="AL528" i="3"/>
  <c r="AL529" i="3"/>
  <c r="AL530" i="3"/>
  <c r="AL531" i="3"/>
  <c r="AL532" i="3"/>
  <c r="AL533" i="3"/>
  <c r="AL534" i="3"/>
  <c r="AL535" i="3"/>
  <c r="AL536" i="3"/>
  <c r="AL537" i="3"/>
  <c r="AL538" i="3"/>
  <c r="AL539" i="3"/>
  <c r="AL540" i="3"/>
  <c r="AL541" i="3"/>
  <c r="AL542" i="3"/>
  <c r="AL543" i="3"/>
  <c r="AL544" i="3"/>
  <c r="AL545" i="3"/>
  <c r="AL546" i="3"/>
  <c r="AL547" i="3"/>
  <c r="AL548" i="3"/>
  <c r="AL549" i="3"/>
  <c r="AL550" i="3"/>
  <c r="AL551" i="3"/>
  <c r="AL552" i="3"/>
  <c r="AL553" i="3"/>
  <c r="AL554" i="3"/>
  <c r="AL555" i="3"/>
  <c r="AL556" i="3"/>
  <c r="AL557" i="3"/>
  <c r="AL558" i="3"/>
  <c r="AL559" i="3"/>
  <c r="AL560" i="3"/>
  <c r="AL561" i="3"/>
  <c r="AL562" i="3"/>
  <c r="AL563" i="3"/>
  <c r="AL564" i="3"/>
  <c r="AL565" i="3"/>
  <c r="AL566" i="3"/>
  <c r="AL567" i="3"/>
  <c r="AL568" i="3"/>
  <c r="AL569" i="3"/>
  <c r="AL570" i="3"/>
  <c r="AL571" i="3"/>
  <c r="AL572" i="3"/>
  <c r="AL573" i="3"/>
  <c r="AL574" i="3"/>
  <c r="AL575" i="3"/>
  <c r="AL576" i="3"/>
  <c r="AL577" i="3"/>
  <c r="AL578" i="3"/>
  <c r="AL579" i="3"/>
  <c r="AL580" i="3"/>
  <c r="AL581" i="3"/>
  <c r="AL582" i="3"/>
  <c r="AL583" i="3"/>
  <c r="AL584" i="3"/>
  <c r="AL585" i="3"/>
  <c r="AL586" i="3"/>
  <c r="AL587" i="3"/>
  <c r="AL588" i="3"/>
  <c r="AL589" i="3"/>
  <c r="AL590" i="3"/>
  <c r="AL591" i="3"/>
  <c r="AL592" i="3"/>
  <c r="AL593" i="3"/>
  <c r="AL594" i="3"/>
  <c r="AL595" i="3"/>
  <c r="AL596" i="3"/>
  <c r="AL597" i="3"/>
  <c r="AL598" i="3"/>
  <c r="AL599" i="3"/>
  <c r="AL600" i="3"/>
  <c r="AL601" i="3"/>
  <c r="AL602" i="3"/>
  <c r="AL603" i="3"/>
  <c r="AL604" i="3"/>
  <c r="AL605" i="3"/>
  <c r="AL606" i="3"/>
  <c r="AL607" i="3"/>
  <c r="AL608" i="3"/>
  <c r="AL609" i="3"/>
  <c r="AL610" i="3"/>
  <c r="AL611" i="3"/>
  <c r="AL612" i="3"/>
  <c r="AL613" i="3"/>
  <c r="AL614" i="3"/>
  <c r="AL615" i="3"/>
  <c r="AL616" i="3"/>
  <c r="AL617" i="3"/>
  <c r="AL618" i="3"/>
  <c r="AL619" i="3"/>
  <c r="AL620" i="3"/>
  <c r="AL621" i="3"/>
  <c r="AL622" i="3"/>
  <c r="AL623" i="3"/>
  <c r="AL624" i="3"/>
  <c r="AL625" i="3"/>
  <c r="AL626" i="3"/>
  <c r="AL627" i="3"/>
  <c r="AL628" i="3"/>
  <c r="AL629" i="3"/>
  <c r="AL630" i="3"/>
  <c r="AL631" i="3"/>
  <c r="AL632" i="3"/>
  <c r="AL633" i="3"/>
  <c r="AL634" i="3"/>
  <c r="AL635" i="3"/>
  <c r="AL636" i="3"/>
  <c r="AL637" i="3"/>
  <c r="AL638" i="3"/>
  <c r="AL639" i="3"/>
  <c r="AL640" i="3"/>
  <c r="AL641" i="3"/>
  <c r="AL642" i="3"/>
  <c r="AL643" i="3"/>
  <c r="AL644" i="3"/>
  <c r="AL645" i="3"/>
  <c r="AL646" i="3"/>
  <c r="AL647" i="3"/>
  <c r="AL648" i="3"/>
  <c r="AL649" i="3"/>
  <c r="AL650" i="3"/>
  <c r="AL651" i="3"/>
  <c r="AL652" i="3"/>
  <c r="AL653" i="3"/>
  <c r="AL654" i="3"/>
  <c r="AL655" i="3"/>
  <c r="AL656" i="3"/>
  <c r="AL657" i="3"/>
  <c r="AL658" i="3"/>
  <c r="AL659" i="3"/>
  <c r="AL660" i="3"/>
  <c r="AL661" i="3"/>
  <c r="AL662" i="3"/>
  <c r="AL663" i="3"/>
  <c r="AL664" i="3"/>
  <c r="AL665" i="3"/>
  <c r="AL666" i="3"/>
  <c r="AL667" i="3"/>
  <c r="AL668" i="3"/>
  <c r="AL669" i="3"/>
  <c r="AL670" i="3"/>
  <c r="AL671" i="3"/>
  <c r="AL672" i="3"/>
  <c r="AL673" i="3"/>
  <c r="AL674" i="3"/>
  <c r="AL675" i="3"/>
  <c r="AL676" i="3"/>
  <c r="AL677" i="3"/>
  <c r="AL678" i="3"/>
  <c r="AL679" i="3"/>
  <c r="AL680" i="3"/>
  <c r="AL681" i="3"/>
  <c r="AL682" i="3"/>
  <c r="AL683" i="3"/>
  <c r="AL684" i="3"/>
  <c r="AL685" i="3"/>
  <c r="AL686" i="3"/>
  <c r="AL687" i="3"/>
  <c r="AL688" i="3"/>
  <c r="AL689" i="3"/>
  <c r="AL690" i="3"/>
  <c r="AL691" i="3"/>
  <c r="AL692" i="3"/>
  <c r="AL693" i="3"/>
  <c r="AL694" i="3"/>
  <c r="AL695" i="3"/>
  <c r="AL696" i="3"/>
  <c r="AL697" i="3"/>
  <c r="AL698" i="3"/>
  <c r="AL699" i="3"/>
  <c r="AL700" i="3"/>
  <c r="AL701" i="3"/>
  <c r="AL702" i="3"/>
  <c r="AL703" i="3"/>
  <c r="AL704" i="3"/>
  <c r="AL705" i="3"/>
  <c r="AL706" i="3"/>
  <c r="AL707" i="3"/>
  <c r="AL708" i="3"/>
  <c r="AL709" i="3"/>
  <c r="AL710" i="3"/>
  <c r="AL711" i="3"/>
  <c r="AL712" i="3"/>
  <c r="AL713" i="3"/>
  <c r="AL714" i="3"/>
  <c r="AL715" i="3"/>
  <c r="AL716" i="3"/>
  <c r="AL717" i="3"/>
  <c r="AL718" i="3"/>
  <c r="AL719" i="3"/>
  <c r="AL720" i="3"/>
  <c r="AL721" i="3"/>
  <c r="AL722" i="3"/>
  <c r="AL723" i="3"/>
  <c r="AL724" i="3"/>
  <c r="AL725" i="3"/>
  <c r="AL726" i="3"/>
  <c r="AL727" i="3"/>
  <c r="AL728" i="3"/>
  <c r="AL729" i="3"/>
  <c r="AL730" i="3"/>
  <c r="AL731" i="3"/>
  <c r="AL732" i="3"/>
  <c r="AL733" i="3"/>
  <c r="AL734" i="3"/>
  <c r="AL735" i="3"/>
  <c r="AL736" i="3"/>
  <c r="AL737" i="3"/>
  <c r="AL738" i="3"/>
  <c r="AL739" i="3"/>
  <c r="AL740" i="3"/>
  <c r="AL741" i="3"/>
  <c r="AL742" i="3"/>
  <c r="AL743" i="3"/>
  <c r="AL744" i="3"/>
  <c r="AL745" i="3"/>
  <c r="AL746" i="3"/>
  <c r="AL747" i="3"/>
  <c r="AL748" i="3"/>
  <c r="AL749" i="3"/>
  <c r="AL750" i="3"/>
  <c r="AL751" i="3"/>
  <c r="AL752" i="3"/>
  <c r="AL753" i="3"/>
  <c r="AL754" i="3"/>
  <c r="AL755" i="3"/>
  <c r="AL756" i="3"/>
  <c r="AL757" i="3"/>
  <c r="AL758" i="3"/>
  <c r="AL759" i="3"/>
  <c r="AL760" i="3"/>
  <c r="AL761" i="3"/>
  <c r="AL762" i="3"/>
  <c r="AL763" i="3"/>
  <c r="AL764" i="3"/>
  <c r="AL765" i="3"/>
  <c r="AL766" i="3"/>
  <c r="AL767" i="3"/>
  <c r="AL768" i="3"/>
  <c r="AL769" i="3"/>
  <c r="AL770" i="3"/>
  <c r="AL771" i="3"/>
  <c r="AL772" i="3"/>
  <c r="AL773" i="3"/>
  <c r="AL774" i="3"/>
  <c r="AL775" i="3"/>
  <c r="AL776" i="3"/>
  <c r="AL777" i="3"/>
  <c r="AL778" i="3"/>
  <c r="AL779" i="3"/>
  <c r="AL780" i="3"/>
  <c r="AL781" i="3"/>
  <c r="AL782" i="3"/>
  <c r="AL783" i="3"/>
  <c r="AL784" i="3"/>
  <c r="AL785" i="3"/>
  <c r="AL786" i="3"/>
  <c r="AL787" i="3"/>
  <c r="AL788" i="3"/>
  <c r="AL789" i="3"/>
  <c r="AL790" i="3"/>
  <c r="AL791" i="3"/>
  <c r="AL792" i="3"/>
  <c r="AL793" i="3"/>
  <c r="AL794" i="3"/>
  <c r="AL795" i="3"/>
  <c r="AL796" i="3"/>
  <c r="AL797" i="3"/>
  <c r="AL798" i="3"/>
  <c r="AL799" i="3"/>
  <c r="AL800" i="3"/>
  <c r="AL801" i="3"/>
  <c r="AL802" i="3"/>
  <c r="AL803" i="3"/>
  <c r="AL804" i="3"/>
  <c r="AL805" i="3"/>
  <c r="AL806" i="3"/>
  <c r="AL807" i="3"/>
  <c r="AL808" i="3"/>
  <c r="AL809" i="3"/>
  <c r="AL810" i="3"/>
  <c r="AL811" i="3"/>
  <c r="AL812" i="3"/>
  <c r="AL813" i="3"/>
  <c r="AL814" i="3"/>
  <c r="AL815" i="3"/>
  <c r="AL816" i="3"/>
  <c r="AL817" i="3"/>
  <c r="AL818" i="3"/>
  <c r="AL819" i="3"/>
  <c r="AL820" i="3"/>
  <c r="AL821" i="3"/>
  <c r="AL822" i="3"/>
  <c r="AL823" i="3"/>
  <c r="AL824" i="3"/>
  <c r="AL825" i="3"/>
  <c r="AL826" i="3"/>
  <c r="AL827" i="3"/>
  <c r="AL828" i="3"/>
  <c r="AL829" i="3"/>
  <c r="AL830" i="3"/>
  <c r="AL831" i="3"/>
  <c r="AL832" i="3"/>
  <c r="AL833" i="3"/>
  <c r="AL834" i="3"/>
  <c r="AL835" i="3"/>
  <c r="AL836" i="3"/>
  <c r="AL837" i="3"/>
  <c r="AL838" i="3"/>
  <c r="AL839" i="3"/>
  <c r="AL840" i="3"/>
  <c r="AL841" i="3"/>
  <c r="AL842" i="3"/>
  <c r="AL843" i="3"/>
  <c r="AL844" i="3"/>
  <c r="AL845" i="3"/>
  <c r="AL846" i="3"/>
  <c r="AL847" i="3"/>
  <c r="AL848" i="3"/>
  <c r="AL849" i="3"/>
  <c r="AL850" i="3"/>
  <c r="AL851" i="3"/>
  <c r="AL852" i="3"/>
  <c r="AL853" i="3"/>
  <c r="AL854" i="3"/>
  <c r="AL855" i="3"/>
  <c r="AL856" i="3"/>
  <c r="AL857" i="3"/>
  <c r="AL858" i="3"/>
  <c r="AL859" i="3"/>
  <c r="AL860" i="3"/>
  <c r="AL861" i="3"/>
  <c r="AL862" i="3"/>
  <c r="AL863" i="3"/>
  <c r="AL864" i="3"/>
  <c r="AL865" i="3"/>
  <c r="AL866" i="3"/>
  <c r="AL867" i="3"/>
  <c r="AL868" i="3"/>
  <c r="AL869" i="3"/>
  <c r="AL870" i="3"/>
  <c r="AL871" i="3"/>
  <c r="AL872" i="3"/>
  <c r="AL873" i="3"/>
  <c r="AL874" i="3"/>
  <c r="AL875" i="3"/>
  <c r="AL876" i="3"/>
  <c r="AL877" i="3"/>
  <c r="AL878" i="3"/>
  <c r="AL879" i="3"/>
  <c r="AL880" i="3"/>
  <c r="AL881" i="3"/>
  <c r="AL882" i="3"/>
  <c r="AL883" i="3"/>
  <c r="AL884" i="3"/>
  <c r="AL885" i="3"/>
  <c r="AL886" i="3"/>
  <c r="AL887" i="3"/>
  <c r="AL888" i="3"/>
  <c r="AL889" i="3"/>
  <c r="AL890" i="3"/>
  <c r="AL891" i="3"/>
  <c r="AL892" i="3"/>
  <c r="AL893" i="3"/>
  <c r="AL894" i="3"/>
  <c r="AL895" i="3"/>
  <c r="AL896" i="3"/>
  <c r="AL897" i="3"/>
  <c r="AL898" i="3"/>
  <c r="AL899" i="3"/>
  <c r="AL900" i="3"/>
  <c r="AL901" i="3"/>
  <c r="AL902" i="3"/>
  <c r="AL903" i="3"/>
  <c r="AL904" i="3"/>
  <c r="AL905" i="3"/>
  <c r="AL906" i="3"/>
  <c r="AL907" i="3"/>
  <c r="AL908" i="3"/>
  <c r="AL909" i="3"/>
  <c r="AL910" i="3"/>
  <c r="AL911" i="3"/>
  <c r="AL912" i="3"/>
  <c r="AL913" i="3"/>
  <c r="AL914" i="3"/>
  <c r="AL915" i="3"/>
  <c r="AL916" i="3"/>
  <c r="AL917" i="3"/>
  <c r="AL918" i="3"/>
  <c r="AL919" i="3"/>
  <c r="AL920" i="3"/>
  <c r="AL921" i="3"/>
  <c r="AL922" i="3"/>
  <c r="AL923" i="3"/>
  <c r="AL924" i="3"/>
  <c r="AL925" i="3"/>
  <c r="AL926" i="3"/>
  <c r="AL927" i="3"/>
  <c r="AL928" i="3"/>
  <c r="AL929" i="3"/>
  <c r="AL930" i="3"/>
  <c r="AL931" i="3"/>
  <c r="AL932" i="3"/>
  <c r="AL933" i="3"/>
  <c r="AL934" i="3"/>
  <c r="AL935" i="3"/>
  <c r="AL936" i="3"/>
  <c r="AL937" i="3"/>
  <c r="AL938" i="3"/>
  <c r="AL939" i="3"/>
  <c r="AL940" i="3"/>
  <c r="AL941" i="3"/>
  <c r="AL942" i="3"/>
  <c r="AL943" i="3"/>
  <c r="AL944" i="3"/>
  <c r="AL945" i="3"/>
  <c r="AL946" i="3"/>
  <c r="AL947" i="3"/>
  <c r="AL948" i="3"/>
  <c r="AL949" i="3"/>
  <c r="AL950" i="3"/>
  <c r="AL951" i="3"/>
  <c r="AL952" i="3"/>
  <c r="AL953" i="3"/>
  <c r="AL954" i="3"/>
  <c r="AL955" i="3"/>
  <c r="AL956" i="3"/>
  <c r="AL957" i="3"/>
  <c r="AL958" i="3"/>
  <c r="AL959" i="3"/>
  <c r="AL960" i="3"/>
  <c r="AL961" i="3"/>
  <c r="AL962" i="3"/>
  <c r="AL963" i="3"/>
  <c r="AL964" i="3"/>
  <c r="AL965" i="3"/>
  <c r="AL966" i="3"/>
  <c r="AL967" i="3"/>
  <c r="AL968" i="3"/>
  <c r="AL969" i="3"/>
  <c r="AL970" i="3"/>
  <c r="AL971" i="3"/>
  <c r="AL972" i="3"/>
  <c r="AL973" i="3"/>
  <c r="AL974" i="3"/>
  <c r="AL975" i="3"/>
  <c r="AL976" i="3"/>
  <c r="AL977" i="3"/>
  <c r="AL978" i="3"/>
  <c r="AL979" i="3"/>
  <c r="AL980" i="3"/>
  <c r="AL981" i="3"/>
  <c r="AL982" i="3"/>
  <c r="AL983" i="3"/>
  <c r="AL984" i="3"/>
  <c r="AL985" i="3"/>
  <c r="AL986" i="3"/>
  <c r="AL987" i="3"/>
  <c r="AL988" i="3"/>
  <c r="AL989" i="3"/>
  <c r="AL990" i="3"/>
  <c r="AL991" i="3"/>
  <c r="AL992" i="3"/>
  <c r="AL993" i="3"/>
  <c r="AL994" i="3"/>
  <c r="AL995" i="3"/>
  <c r="AL996" i="3"/>
  <c r="AL997" i="3"/>
  <c r="AL998" i="3"/>
  <c r="AL999" i="3"/>
  <c r="AL1000" i="3"/>
  <c r="AL1001" i="3"/>
  <c r="AL2" i="3"/>
  <c r="AM2" i="3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2" i="3"/>
  <c r="AK2" i="3" s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2" i="3"/>
  <c r="AJ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2" i="3"/>
  <c r="AI5" i="3"/>
  <c r="AI4" i="3"/>
  <c r="AI3" i="3"/>
  <c r="AI2" i="3"/>
  <c r="AH6" i="3"/>
  <c r="AH5" i="3"/>
  <c r="AH4" i="3"/>
  <c r="AH3" i="3"/>
  <c r="AH2" i="3"/>
  <c r="AG2" i="3"/>
  <c r="AF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2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7" i="3"/>
  <c r="AA3" i="3"/>
  <c r="AA4" i="3"/>
  <c r="AA5" i="3"/>
  <c r="AA6" i="3"/>
  <c r="AA2" i="3"/>
  <c r="Z7" i="3"/>
  <c r="Y7" i="3"/>
  <c r="Z6" i="3"/>
  <c r="Z5" i="3"/>
  <c r="Z4" i="3"/>
  <c r="Z3" i="3"/>
  <c r="Y6" i="3"/>
  <c r="Y5" i="3"/>
  <c r="Y4" i="3"/>
  <c r="Y3" i="3"/>
  <c r="W2" i="3"/>
  <c r="V2" i="3"/>
  <c r="U5" i="3"/>
  <c r="U4" i="3"/>
  <c r="U2" i="3"/>
  <c r="U3" i="3"/>
  <c r="S2" i="3"/>
  <c r="AC4" i="3" l="1"/>
  <c r="AC2" i="3"/>
  <c r="AE2" i="3"/>
  <c r="AC3" i="3"/>
  <c r="AC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C22B6D-8021-43FA-9C0B-652FAAAD42F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A372D1-D816-4210-9830-22584A20DCE0}" name="WorksheetConnection_Data!$A$1:$M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M10011"/>
        </x15:connection>
      </ext>
    </extLst>
  </connection>
  <connection id="3" xr16:uid="{B709EF36-DF65-4A40-A1FE-D64312722977}" name="WorksheetConnection_Data!$A$1:$N$1001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DataA1N10011"/>
        </x15:connection>
      </ext>
    </extLst>
  </connection>
  <connection id="4" xr16:uid="{A2EEB37F-C126-4930-8F7A-DE930A97C36C}" name="WorksheetConnection_Data!$A$1:$O$1001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DataA1O10011"/>
        </x15:connection>
      </ext>
    </extLst>
  </connection>
  <connection id="5" xr16:uid="{A9289D64-EE54-44D0-B2D5-389073E76B1A}" name="WorksheetConnection_Data!$A$1:$O$10011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DataA1O100111"/>
        </x15:connection>
      </ext>
    </extLst>
  </connection>
  <connection id="6" xr16:uid="{9A965A0B-B79D-4893-BC64-840A78955221}" name="WorksheetConnection_Data!$A$1:$R$1001" type="102" refreshedVersion="8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DataA1R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Range 1].[Quarter].&amp;[Q1]}"/>
    <s v="{[Range].[Origin_Region].[All]}"/>
    <s v="{[Range].[Destination_Region].[All]}"/>
    <s v="{[Range 4].[Transport_Mode].&amp;[Air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<sst xmlns="http://schemas.openxmlformats.org/spreadsheetml/2006/main" count="6185" uniqueCount="1128">
  <si>
    <t>1. What is the average freight cost per product category?</t>
  </si>
  <si>
    <t>2. Which transport mode has the highest proportion of delayed shipments?</t>
  </si>
  <si>
    <t>3. Is there a strong correlation between shipment distance and freight cost?</t>
  </si>
  <si>
    <t>4. How many shipments were cancelled within the last 90 days?</t>
  </si>
  <si>
    <t>5. Which destination region has the highest rate of delivery issues (delayed + cancelled)?</t>
  </si>
  <si>
    <t>6. What is the average delivery duration (in days) for each transport mode?</t>
  </si>
  <si>
    <t>7. Does warehouse utilization percentage impact delivery performance metrics?</t>
  </si>
  <si>
    <t>8. What is the average carrier rating for completed deliveries vs. cancelled ones?</t>
  </si>
  <si>
    <t>9. Which product category has the most shipments overall?</t>
  </si>
  <si>
    <t>10. Which origin region dispatches the highest volume of long-distance shipments (&gt;1000 km)?</t>
  </si>
  <si>
    <t>11. Which transport mode is used most frequently for fragile categories like Pharmaceuticals?</t>
  </si>
  <si>
    <t>12. What is the total freight cost incurred by each transport mode in Q1 2024?</t>
  </si>
  <si>
    <t>13. Which origin-destination route has the highest average carrier rating?</t>
  </si>
  <si>
    <t>14. Do shipments with higher carrier ratings experience fewer delays?</t>
  </si>
  <si>
    <t>15. How many shipments were delivered in under 7 days from the order date?</t>
  </si>
  <si>
    <t>16. What is the distribution of freight cost across all transport modes?</t>
  </si>
  <si>
    <t>17. Which product categories are commonly shipped between North and South regions?</t>
  </si>
  <si>
    <t>18. What is the trend of average freight cost over the months in 2024?</t>
  </si>
  <si>
    <t>19. How does delivery status vary with different warehouse utilization brackets (40–60%, 60–80%, 80–100%)?</t>
  </si>
  <si>
    <t>20. Which destination region has the highest share of air transport shipments?</t>
  </si>
  <si>
    <t>Column</t>
  </si>
  <si>
    <t>Description</t>
  </si>
  <si>
    <t>Shipment_ID</t>
  </si>
  <si>
    <t>Unique shipment code</t>
  </si>
  <si>
    <t>Product_Category</t>
  </si>
  <si>
    <t>E.g., Pharmaceuticals, Electronics</t>
  </si>
  <si>
    <t>Order_Date</t>
  </si>
  <si>
    <t>Order placement date</t>
  </si>
  <si>
    <t>Dispatch_Date</t>
  </si>
  <si>
    <t>Shipment dispatch date</t>
  </si>
  <si>
    <t>Delivery_Date</t>
  </si>
  <si>
    <t>Actual delivery date</t>
  </si>
  <si>
    <t>Delivery_Status</t>
  </si>
  <si>
    <t>Delivered, Delayed, Cancelled, In Transit</t>
  </si>
  <si>
    <t>Transport_Mode</t>
  </si>
  <si>
    <t>Road, Rail, Air, Sea</t>
  </si>
  <si>
    <t>Origin_Region</t>
  </si>
  <si>
    <t>Starting location</t>
  </si>
  <si>
    <t>Destination_Region</t>
  </si>
  <si>
    <t>Ending location</t>
  </si>
  <si>
    <t>Distance_km</t>
  </si>
  <si>
    <t>Distance traveled</t>
  </si>
  <si>
    <t>Freight_Cost_INR</t>
  </si>
  <si>
    <t>Shipment cost in INR</t>
  </si>
  <si>
    <t>Carrier_Rating</t>
  </si>
  <si>
    <t>Rating between 2.5 to 5.0</t>
  </si>
  <si>
    <t>Warehouse_Utilization_%</t>
  </si>
  <si>
    <t>Utilization of warehouse (40–100%)</t>
  </si>
  <si>
    <t>SHP0000</t>
  </si>
  <si>
    <t>Furniture</t>
  </si>
  <si>
    <t>Sea</t>
  </si>
  <si>
    <t>West</t>
  </si>
  <si>
    <t>East</t>
  </si>
  <si>
    <t>Delivered</t>
  </si>
  <si>
    <t>SHP0001</t>
  </si>
  <si>
    <t>Books</t>
  </si>
  <si>
    <t>Air</t>
  </si>
  <si>
    <t>South</t>
  </si>
  <si>
    <t>SHP0002</t>
  </si>
  <si>
    <t>Clothing</t>
  </si>
  <si>
    <t>Rail</t>
  </si>
  <si>
    <t>Central</t>
  </si>
  <si>
    <t>SHP0003</t>
  </si>
  <si>
    <t>Road</t>
  </si>
  <si>
    <t>SHP0004</t>
  </si>
  <si>
    <t>SHP0005</t>
  </si>
  <si>
    <t>Pharmaceuticals</t>
  </si>
  <si>
    <t>SHP0006</t>
  </si>
  <si>
    <t>SHP0007</t>
  </si>
  <si>
    <t>SHP0008</t>
  </si>
  <si>
    <t>North</t>
  </si>
  <si>
    <t>Delayed</t>
  </si>
  <si>
    <t>SHP0009</t>
  </si>
  <si>
    <t>SHP0010</t>
  </si>
  <si>
    <t>SHP0011</t>
  </si>
  <si>
    <t>SHP0012</t>
  </si>
  <si>
    <t>SHP0013</t>
  </si>
  <si>
    <t>SHP0014</t>
  </si>
  <si>
    <t>SHP0015</t>
  </si>
  <si>
    <t>SHP0016</t>
  </si>
  <si>
    <t>SHP0017</t>
  </si>
  <si>
    <t>SHP0018</t>
  </si>
  <si>
    <t>Electronics</t>
  </si>
  <si>
    <t>Cancelled</t>
  </si>
  <si>
    <t>SHP0019</t>
  </si>
  <si>
    <t>SHP0020</t>
  </si>
  <si>
    <t>SHP0021</t>
  </si>
  <si>
    <t>SHP0022</t>
  </si>
  <si>
    <t>SHP0023</t>
  </si>
  <si>
    <t>SHP0024</t>
  </si>
  <si>
    <t>SHP0025</t>
  </si>
  <si>
    <t>SHP0026</t>
  </si>
  <si>
    <t>SHP0027</t>
  </si>
  <si>
    <t>SHP0028</t>
  </si>
  <si>
    <t>SHP0029</t>
  </si>
  <si>
    <t>SHP0030</t>
  </si>
  <si>
    <t>SHP0031</t>
  </si>
  <si>
    <t>SHP0032</t>
  </si>
  <si>
    <t>SHP0033</t>
  </si>
  <si>
    <t>SHP0034</t>
  </si>
  <si>
    <t>SHP0035</t>
  </si>
  <si>
    <t>SHP0036</t>
  </si>
  <si>
    <t>SHP0037</t>
  </si>
  <si>
    <t>SHP0038</t>
  </si>
  <si>
    <t>SHP0039</t>
  </si>
  <si>
    <t>SHP0040</t>
  </si>
  <si>
    <t>SHP0041</t>
  </si>
  <si>
    <t>SHP0042</t>
  </si>
  <si>
    <t>SHP0043</t>
  </si>
  <si>
    <t>SHP0044</t>
  </si>
  <si>
    <t>SHP0045</t>
  </si>
  <si>
    <t>SHP0046</t>
  </si>
  <si>
    <t>SHP0047</t>
  </si>
  <si>
    <t>SHP0048</t>
  </si>
  <si>
    <t>SHP0049</t>
  </si>
  <si>
    <t>SHP0050</t>
  </si>
  <si>
    <t>SHP0051</t>
  </si>
  <si>
    <t>SHP0052</t>
  </si>
  <si>
    <t>SHP0053</t>
  </si>
  <si>
    <t>SHP0054</t>
  </si>
  <si>
    <t>SHP0055</t>
  </si>
  <si>
    <t>SHP0056</t>
  </si>
  <si>
    <t>SHP0057</t>
  </si>
  <si>
    <t>SHP0058</t>
  </si>
  <si>
    <t>SHP0059</t>
  </si>
  <si>
    <t>SHP0060</t>
  </si>
  <si>
    <t>SHP0061</t>
  </si>
  <si>
    <t>SHP0062</t>
  </si>
  <si>
    <t>SHP0063</t>
  </si>
  <si>
    <t>SHP0064</t>
  </si>
  <si>
    <t>SHP0065</t>
  </si>
  <si>
    <t>SHP0066</t>
  </si>
  <si>
    <t>SHP0067</t>
  </si>
  <si>
    <t>SHP0068</t>
  </si>
  <si>
    <t>SHP0069</t>
  </si>
  <si>
    <t>SHP0070</t>
  </si>
  <si>
    <t>SHP0071</t>
  </si>
  <si>
    <t>SHP0072</t>
  </si>
  <si>
    <t>SHP0073</t>
  </si>
  <si>
    <t>SHP0074</t>
  </si>
  <si>
    <t>SHP0075</t>
  </si>
  <si>
    <t>SHP0076</t>
  </si>
  <si>
    <t>SHP0077</t>
  </si>
  <si>
    <t>SHP0078</t>
  </si>
  <si>
    <t>SHP0079</t>
  </si>
  <si>
    <t>SHP0080</t>
  </si>
  <si>
    <t>SHP0081</t>
  </si>
  <si>
    <t>SHP0082</t>
  </si>
  <si>
    <t>SHP0083</t>
  </si>
  <si>
    <t>SHP0084</t>
  </si>
  <si>
    <t>SHP0085</t>
  </si>
  <si>
    <t>SHP0086</t>
  </si>
  <si>
    <t>SHP0087</t>
  </si>
  <si>
    <t>SHP0088</t>
  </si>
  <si>
    <t>SHP0089</t>
  </si>
  <si>
    <t>SHP0090</t>
  </si>
  <si>
    <t>SHP0091</t>
  </si>
  <si>
    <t>SHP0092</t>
  </si>
  <si>
    <t>SHP0093</t>
  </si>
  <si>
    <t>SHP0094</t>
  </si>
  <si>
    <t>SHP0095</t>
  </si>
  <si>
    <t>SHP0096</t>
  </si>
  <si>
    <t>SHP0097</t>
  </si>
  <si>
    <t>SHP0098</t>
  </si>
  <si>
    <t>SHP0099</t>
  </si>
  <si>
    <t>SHP0100</t>
  </si>
  <si>
    <t>SHP0101</t>
  </si>
  <si>
    <t>SHP0102</t>
  </si>
  <si>
    <t>SHP0103</t>
  </si>
  <si>
    <t>SHP0104</t>
  </si>
  <si>
    <t>SHP0105</t>
  </si>
  <si>
    <t>SHP0106</t>
  </si>
  <si>
    <t>SHP0107</t>
  </si>
  <si>
    <t>SHP0108</t>
  </si>
  <si>
    <t>SHP0109</t>
  </si>
  <si>
    <t>SHP0110</t>
  </si>
  <si>
    <t>SHP0111</t>
  </si>
  <si>
    <t>SHP0112</t>
  </si>
  <si>
    <t>SHP0113</t>
  </si>
  <si>
    <t>SHP0114</t>
  </si>
  <si>
    <t>SHP0115</t>
  </si>
  <si>
    <t>SHP0116</t>
  </si>
  <si>
    <t>SHP0117</t>
  </si>
  <si>
    <t>SHP0118</t>
  </si>
  <si>
    <t>SHP0119</t>
  </si>
  <si>
    <t>SHP0120</t>
  </si>
  <si>
    <t>SHP0121</t>
  </si>
  <si>
    <t>SHP0122</t>
  </si>
  <si>
    <t>SHP0123</t>
  </si>
  <si>
    <t>SHP0124</t>
  </si>
  <si>
    <t>SHP0125</t>
  </si>
  <si>
    <t>SHP0126</t>
  </si>
  <si>
    <t>SHP0127</t>
  </si>
  <si>
    <t>SHP0128</t>
  </si>
  <si>
    <t>SHP0129</t>
  </si>
  <si>
    <t>SHP0130</t>
  </si>
  <si>
    <t>SHP0131</t>
  </si>
  <si>
    <t>SHP0132</t>
  </si>
  <si>
    <t>SHP0133</t>
  </si>
  <si>
    <t>SHP0134</t>
  </si>
  <si>
    <t>SHP0135</t>
  </si>
  <si>
    <t>SHP0136</t>
  </si>
  <si>
    <t>SHP0137</t>
  </si>
  <si>
    <t>SHP0138</t>
  </si>
  <si>
    <t>SHP0139</t>
  </si>
  <si>
    <t>SHP0140</t>
  </si>
  <si>
    <t>SHP0141</t>
  </si>
  <si>
    <t>SHP0142</t>
  </si>
  <si>
    <t>SHP0143</t>
  </si>
  <si>
    <t>SHP0144</t>
  </si>
  <si>
    <t>SHP0145</t>
  </si>
  <si>
    <t>SHP0146</t>
  </si>
  <si>
    <t>SHP0147</t>
  </si>
  <si>
    <t>SHP0148</t>
  </si>
  <si>
    <t>SHP0149</t>
  </si>
  <si>
    <t>SHP0150</t>
  </si>
  <si>
    <t>SHP0151</t>
  </si>
  <si>
    <t>SHP0152</t>
  </si>
  <si>
    <t>SHP0153</t>
  </si>
  <si>
    <t>SHP0154</t>
  </si>
  <si>
    <t>SHP0155</t>
  </si>
  <si>
    <t>SHP0156</t>
  </si>
  <si>
    <t>SHP0157</t>
  </si>
  <si>
    <t>SHP0158</t>
  </si>
  <si>
    <t>SHP0159</t>
  </si>
  <si>
    <t>SHP0160</t>
  </si>
  <si>
    <t>SHP0161</t>
  </si>
  <si>
    <t>SHP0162</t>
  </si>
  <si>
    <t>SHP0163</t>
  </si>
  <si>
    <t>SHP0164</t>
  </si>
  <si>
    <t>SHP0165</t>
  </si>
  <si>
    <t>SHP0166</t>
  </si>
  <si>
    <t>SHP0167</t>
  </si>
  <si>
    <t>SHP0168</t>
  </si>
  <si>
    <t>SHP0169</t>
  </si>
  <si>
    <t>SHP0170</t>
  </si>
  <si>
    <t>SHP0171</t>
  </si>
  <si>
    <t>SHP0172</t>
  </si>
  <si>
    <t>SHP0173</t>
  </si>
  <si>
    <t>SHP0174</t>
  </si>
  <si>
    <t>SHP0175</t>
  </si>
  <si>
    <t>SHP0176</t>
  </si>
  <si>
    <t>SHP0177</t>
  </si>
  <si>
    <t>SHP0178</t>
  </si>
  <si>
    <t>SHP0179</t>
  </si>
  <si>
    <t>SHP0180</t>
  </si>
  <si>
    <t>SHP0181</t>
  </si>
  <si>
    <t>SHP0182</t>
  </si>
  <si>
    <t>SHP0183</t>
  </si>
  <si>
    <t>SHP0184</t>
  </si>
  <si>
    <t>SHP0185</t>
  </si>
  <si>
    <t>SHP0186</t>
  </si>
  <si>
    <t>SHP0187</t>
  </si>
  <si>
    <t>SHP0188</t>
  </si>
  <si>
    <t>SHP0189</t>
  </si>
  <si>
    <t>SHP0190</t>
  </si>
  <si>
    <t>SHP0191</t>
  </si>
  <si>
    <t>SHP0192</t>
  </si>
  <si>
    <t>SHP0193</t>
  </si>
  <si>
    <t>SHP0194</t>
  </si>
  <si>
    <t>SHP0195</t>
  </si>
  <si>
    <t>SHP0196</t>
  </si>
  <si>
    <t>SHP0197</t>
  </si>
  <si>
    <t>SHP0198</t>
  </si>
  <si>
    <t>SHP0199</t>
  </si>
  <si>
    <t>SHP0200</t>
  </si>
  <si>
    <t>SHP0201</t>
  </si>
  <si>
    <t>SHP0202</t>
  </si>
  <si>
    <t>SHP0203</t>
  </si>
  <si>
    <t>SHP0204</t>
  </si>
  <si>
    <t>SHP0205</t>
  </si>
  <si>
    <t>SHP0206</t>
  </si>
  <si>
    <t>SHP0207</t>
  </si>
  <si>
    <t>SHP0208</t>
  </si>
  <si>
    <t>SHP0209</t>
  </si>
  <si>
    <t>SHP0210</t>
  </si>
  <si>
    <t>SHP0211</t>
  </si>
  <si>
    <t>SHP0212</t>
  </si>
  <si>
    <t>SHP0213</t>
  </si>
  <si>
    <t>SHP0214</t>
  </si>
  <si>
    <t>SHP0215</t>
  </si>
  <si>
    <t>SHP0216</t>
  </si>
  <si>
    <t>SHP0217</t>
  </si>
  <si>
    <t>SHP0218</t>
  </si>
  <si>
    <t>SHP0219</t>
  </si>
  <si>
    <t>SHP0220</t>
  </si>
  <si>
    <t>SHP0221</t>
  </si>
  <si>
    <t>SHP0222</t>
  </si>
  <si>
    <t>SHP0223</t>
  </si>
  <si>
    <t>SHP0224</t>
  </si>
  <si>
    <t>SHP0225</t>
  </si>
  <si>
    <t>SHP0226</t>
  </si>
  <si>
    <t>SHP0227</t>
  </si>
  <si>
    <t>SHP0228</t>
  </si>
  <si>
    <t>SHP0229</t>
  </si>
  <si>
    <t>SHP0230</t>
  </si>
  <si>
    <t>SHP0231</t>
  </si>
  <si>
    <t>SHP0232</t>
  </si>
  <si>
    <t>SHP0233</t>
  </si>
  <si>
    <t>SHP0234</t>
  </si>
  <si>
    <t>SHP0235</t>
  </si>
  <si>
    <t>SHP0236</t>
  </si>
  <si>
    <t>SHP0237</t>
  </si>
  <si>
    <t>SHP0238</t>
  </si>
  <si>
    <t>SHP0239</t>
  </si>
  <si>
    <t>SHP0240</t>
  </si>
  <si>
    <t>SHP0241</t>
  </si>
  <si>
    <t>SHP0242</t>
  </si>
  <si>
    <t>SHP0243</t>
  </si>
  <si>
    <t>SHP0244</t>
  </si>
  <si>
    <t>SHP0245</t>
  </si>
  <si>
    <t>SHP0246</t>
  </si>
  <si>
    <t>SHP0247</t>
  </si>
  <si>
    <t>SHP0248</t>
  </si>
  <si>
    <t>SHP0249</t>
  </si>
  <si>
    <t>SHP0250</t>
  </si>
  <si>
    <t>SHP0251</t>
  </si>
  <si>
    <t>SHP0252</t>
  </si>
  <si>
    <t>SHP0253</t>
  </si>
  <si>
    <t>SHP0254</t>
  </si>
  <si>
    <t>SHP0255</t>
  </si>
  <si>
    <t>SHP0256</t>
  </si>
  <si>
    <t>SHP0257</t>
  </si>
  <si>
    <t>SHP0258</t>
  </si>
  <si>
    <t>SHP0259</t>
  </si>
  <si>
    <t>SHP0260</t>
  </si>
  <si>
    <t>SHP0261</t>
  </si>
  <si>
    <t>SHP0262</t>
  </si>
  <si>
    <t>SHP0263</t>
  </si>
  <si>
    <t>SHP0264</t>
  </si>
  <si>
    <t>SHP0265</t>
  </si>
  <si>
    <t>SHP0266</t>
  </si>
  <si>
    <t>SHP0267</t>
  </si>
  <si>
    <t>SHP0268</t>
  </si>
  <si>
    <t>SHP0269</t>
  </si>
  <si>
    <t>SHP0270</t>
  </si>
  <si>
    <t>SHP0271</t>
  </si>
  <si>
    <t>SHP0272</t>
  </si>
  <si>
    <t>SHP0273</t>
  </si>
  <si>
    <t>SHP0274</t>
  </si>
  <si>
    <t>SHP0275</t>
  </si>
  <si>
    <t>SHP0276</t>
  </si>
  <si>
    <t>SHP0277</t>
  </si>
  <si>
    <t>SHP0278</t>
  </si>
  <si>
    <t>SHP0279</t>
  </si>
  <si>
    <t>SHP0280</t>
  </si>
  <si>
    <t>SHP0281</t>
  </si>
  <si>
    <t>SHP0282</t>
  </si>
  <si>
    <t>SHP0283</t>
  </si>
  <si>
    <t>SHP0284</t>
  </si>
  <si>
    <t>SHP0285</t>
  </si>
  <si>
    <t>SHP0286</t>
  </si>
  <si>
    <t>SHP0287</t>
  </si>
  <si>
    <t>SHP0288</t>
  </si>
  <si>
    <t>SHP0289</t>
  </si>
  <si>
    <t>SHP0290</t>
  </si>
  <si>
    <t>SHP0291</t>
  </si>
  <si>
    <t>SHP0292</t>
  </si>
  <si>
    <t>SHP0293</t>
  </si>
  <si>
    <t>SHP0294</t>
  </si>
  <si>
    <t>SHP0295</t>
  </si>
  <si>
    <t>SHP0296</t>
  </si>
  <si>
    <t>SHP0297</t>
  </si>
  <si>
    <t>SHP0298</t>
  </si>
  <si>
    <t>SHP0299</t>
  </si>
  <si>
    <t>SHP0300</t>
  </si>
  <si>
    <t>SHP0301</t>
  </si>
  <si>
    <t>SHP0302</t>
  </si>
  <si>
    <t>SHP0303</t>
  </si>
  <si>
    <t>SHP0304</t>
  </si>
  <si>
    <t>SHP0305</t>
  </si>
  <si>
    <t>SHP0306</t>
  </si>
  <si>
    <t>SHP0307</t>
  </si>
  <si>
    <t>SHP0308</t>
  </si>
  <si>
    <t>SHP0309</t>
  </si>
  <si>
    <t>SHP0310</t>
  </si>
  <si>
    <t>SHP0311</t>
  </si>
  <si>
    <t>SHP0312</t>
  </si>
  <si>
    <t>SHP0313</t>
  </si>
  <si>
    <t>SHP0314</t>
  </si>
  <si>
    <t>SHP0315</t>
  </si>
  <si>
    <t>SHP0316</t>
  </si>
  <si>
    <t>SHP0317</t>
  </si>
  <si>
    <t>SHP0318</t>
  </si>
  <si>
    <t>SHP0319</t>
  </si>
  <si>
    <t>SHP0320</t>
  </si>
  <si>
    <t>SHP0321</t>
  </si>
  <si>
    <t>SHP0322</t>
  </si>
  <si>
    <t>SHP0323</t>
  </si>
  <si>
    <t>SHP0324</t>
  </si>
  <si>
    <t>SHP0325</t>
  </si>
  <si>
    <t>SHP0326</t>
  </si>
  <si>
    <t>SHP0327</t>
  </si>
  <si>
    <t>SHP0328</t>
  </si>
  <si>
    <t>SHP0329</t>
  </si>
  <si>
    <t>SHP0330</t>
  </si>
  <si>
    <t>SHP0331</t>
  </si>
  <si>
    <t>SHP0332</t>
  </si>
  <si>
    <t>SHP0333</t>
  </si>
  <si>
    <t>SHP0334</t>
  </si>
  <si>
    <t>SHP0335</t>
  </si>
  <si>
    <t>SHP0336</t>
  </si>
  <si>
    <t>SHP0337</t>
  </si>
  <si>
    <t>SHP0338</t>
  </si>
  <si>
    <t>SHP0339</t>
  </si>
  <si>
    <t>SHP0340</t>
  </si>
  <si>
    <t>SHP0341</t>
  </si>
  <si>
    <t>SHP0342</t>
  </si>
  <si>
    <t>SHP0343</t>
  </si>
  <si>
    <t>SHP0344</t>
  </si>
  <si>
    <t>SHP0345</t>
  </si>
  <si>
    <t>SHP0346</t>
  </si>
  <si>
    <t>SHP0347</t>
  </si>
  <si>
    <t>SHP0348</t>
  </si>
  <si>
    <t>SHP0349</t>
  </si>
  <si>
    <t>SHP0350</t>
  </si>
  <si>
    <t>SHP0351</t>
  </si>
  <si>
    <t>SHP0352</t>
  </si>
  <si>
    <t>SHP0353</t>
  </si>
  <si>
    <t>SHP0354</t>
  </si>
  <si>
    <t>SHP0355</t>
  </si>
  <si>
    <t>SHP0356</t>
  </si>
  <si>
    <t>SHP0357</t>
  </si>
  <si>
    <t>SHP0358</t>
  </si>
  <si>
    <t>SHP0359</t>
  </si>
  <si>
    <t>SHP0360</t>
  </si>
  <si>
    <t>SHP0361</t>
  </si>
  <si>
    <t>SHP0362</t>
  </si>
  <si>
    <t>SHP0363</t>
  </si>
  <si>
    <t>SHP0364</t>
  </si>
  <si>
    <t>SHP0365</t>
  </si>
  <si>
    <t>SHP0366</t>
  </si>
  <si>
    <t>SHP0367</t>
  </si>
  <si>
    <t>SHP0368</t>
  </si>
  <si>
    <t>SHP0369</t>
  </si>
  <si>
    <t>SHP0370</t>
  </si>
  <si>
    <t>SHP0371</t>
  </si>
  <si>
    <t>SHP0372</t>
  </si>
  <si>
    <t>SHP0373</t>
  </si>
  <si>
    <t>SHP0374</t>
  </si>
  <si>
    <t>SHP0375</t>
  </si>
  <si>
    <t>SHP0376</t>
  </si>
  <si>
    <t>SHP0377</t>
  </si>
  <si>
    <t>SHP0378</t>
  </si>
  <si>
    <t>SHP0379</t>
  </si>
  <si>
    <t>SHP0380</t>
  </si>
  <si>
    <t>SHP0381</t>
  </si>
  <si>
    <t>SHP0382</t>
  </si>
  <si>
    <t>SHP0383</t>
  </si>
  <si>
    <t>SHP0384</t>
  </si>
  <si>
    <t>SHP0385</t>
  </si>
  <si>
    <t>SHP0386</t>
  </si>
  <si>
    <t>SHP0387</t>
  </si>
  <si>
    <t>SHP0388</t>
  </si>
  <si>
    <t>SHP0389</t>
  </si>
  <si>
    <t>SHP0390</t>
  </si>
  <si>
    <t>SHP0391</t>
  </si>
  <si>
    <t>SHP0392</t>
  </si>
  <si>
    <t>SHP0393</t>
  </si>
  <si>
    <t>SHP0394</t>
  </si>
  <si>
    <t>SHP0395</t>
  </si>
  <si>
    <t>SHP0396</t>
  </si>
  <si>
    <t>SHP0397</t>
  </si>
  <si>
    <t>SHP0398</t>
  </si>
  <si>
    <t>SHP0399</t>
  </si>
  <si>
    <t>SHP0400</t>
  </si>
  <si>
    <t>SHP0401</t>
  </si>
  <si>
    <t>SHP0402</t>
  </si>
  <si>
    <t>SHP0403</t>
  </si>
  <si>
    <t>SHP0404</t>
  </si>
  <si>
    <t>SHP0405</t>
  </si>
  <si>
    <t>SHP0406</t>
  </si>
  <si>
    <t>SHP0407</t>
  </si>
  <si>
    <t>SHP0408</t>
  </si>
  <si>
    <t>SHP0409</t>
  </si>
  <si>
    <t>SHP0410</t>
  </si>
  <si>
    <t>SHP0411</t>
  </si>
  <si>
    <t>SHP0412</t>
  </si>
  <si>
    <t>SHP0413</t>
  </si>
  <si>
    <t>SHP0414</t>
  </si>
  <si>
    <t>SHP0415</t>
  </si>
  <si>
    <t>SHP0416</t>
  </si>
  <si>
    <t>SHP0417</t>
  </si>
  <si>
    <t>SHP0418</t>
  </si>
  <si>
    <t>SHP0419</t>
  </si>
  <si>
    <t>SHP0420</t>
  </si>
  <si>
    <t>SHP0421</t>
  </si>
  <si>
    <t>SHP0422</t>
  </si>
  <si>
    <t>SHP0423</t>
  </si>
  <si>
    <t>SHP0424</t>
  </si>
  <si>
    <t>SHP0425</t>
  </si>
  <si>
    <t>SHP0426</t>
  </si>
  <si>
    <t>SHP0427</t>
  </si>
  <si>
    <t>SHP0428</t>
  </si>
  <si>
    <t>SHP0429</t>
  </si>
  <si>
    <t>SHP0430</t>
  </si>
  <si>
    <t>SHP0431</t>
  </si>
  <si>
    <t>SHP0432</t>
  </si>
  <si>
    <t>SHP0433</t>
  </si>
  <si>
    <t>SHP0434</t>
  </si>
  <si>
    <t>SHP0435</t>
  </si>
  <si>
    <t>SHP0436</t>
  </si>
  <si>
    <t>SHP0437</t>
  </si>
  <si>
    <t>SHP0438</t>
  </si>
  <si>
    <t>SHP0439</t>
  </si>
  <si>
    <t>SHP0440</t>
  </si>
  <si>
    <t>SHP0441</t>
  </si>
  <si>
    <t>SHP0442</t>
  </si>
  <si>
    <t>SHP0443</t>
  </si>
  <si>
    <t>SHP0444</t>
  </si>
  <si>
    <t>SHP0445</t>
  </si>
  <si>
    <t>SHP0446</t>
  </si>
  <si>
    <t>SHP0447</t>
  </si>
  <si>
    <t>SHP0448</t>
  </si>
  <si>
    <t>SHP0449</t>
  </si>
  <si>
    <t>SHP0450</t>
  </si>
  <si>
    <t>SHP0451</t>
  </si>
  <si>
    <t>SHP0452</t>
  </si>
  <si>
    <t>SHP0453</t>
  </si>
  <si>
    <t>SHP0454</t>
  </si>
  <si>
    <t>SHP0455</t>
  </si>
  <si>
    <t>SHP0456</t>
  </si>
  <si>
    <t>SHP0457</t>
  </si>
  <si>
    <t>SHP0458</t>
  </si>
  <si>
    <t>SHP0459</t>
  </si>
  <si>
    <t>SHP0460</t>
  </si>
  <si>
    <t>SHP0461</t>
  </si>
  <si>
    <t>SHP0462</t>
  </si>
  <si>
    <t>SHP0463</t>
  </si>
  <si>
    <t>SHP0464</t>
  </si>
  <si>
    <t>SHP0465</t>
  </si>
  <si>
    <t>SHP0466</t>
  </si>
  <si>
    <t>SHP0467</t>
  </si>
  <si>
    <t>SHP0468</t>
  </si>
  <si>
    <t>SHP0469</t>
  </si>
  <si>
    <t>SHP0470</t>
  </si>
  <si>
    <t>SHP0471</t>
  </si>
  <si>
    <t>SHP0472</t>
  </si>
  <si>
    <t>SHP0473</t>
  </si>
  <si>
    <t>SHP0474</t>
  </si>
  <si>
    <t>SHP0475</t>
  </si>
  <si>
    <t>SHP0476</t>
  </si>
  <si>
    <t>SHP0477</t>
  </si>
  <si>
    <t>SHP0478</t>
  </si>
  <si>
    <t>SHP0479</t>
  </si>
  <si>
    <t>SHP0480</t>
  </si>
  <si>
    <t>SHP0481</t>
  </si>
  <si>
    <t>SHP0482</t>
  </si>
  <si>
    <t>SHP0483</t>
  </si>
  <si>
    <t>SHP0484</t>
  </si>
  <si>
    <t>SHP0485</t>
  </si>
  <si>
    <t>SHP0486</t>
  </si>
  <si>
    <t>SHP0487</t>
  </si>
  <si>
    <t>SHP0488</t>
  </si>
  <si>
    <t>SHP0489</t>
  </si>
  <si>
    <t>SHP0490</t>
  </si>
  <si>
    <t>SHP0491</t>
  </si>
  <si>
    <t>SHP0492</t>
  </si>
  <si>
    <t>SHP0493</t>
  </si>
  <si>
    <t>SHP0494</t>
  </si>
  <si>
    <t>SHP0495</t>
  </si>
  <si>
    <t>SHP0496</t>
  </si>
  <si>
    <t>SHP0497</t>
  </si>
  <si>
    <t>SHP0498</t>
  </si>
  <si>
    <t>SHP0499</t>
  </si>
  <si>
    <t>SHP0500</t>
  </si>
  <si>
    <t>SHP0501</t>
  </si>
  <si>
    <t>SHP0502</t>
  </si>
  <si>
    <t>SHP0503</t>
  </si>
  <si>
    <t>SHP0504</t>
  </si>
  <si>
    <t>SHP0505</t>
  </si>
  <si>
    <t>SHP0506</t>
  </si>
  <si>
    <t>SHP0507</t>
  </si>
  <si>
    <t>SHP0508</t>
  </si>
  <si>
    <t>SHP0509</t>
  </si>
  <si>
    <t>SHP0510</t>
  </si>
  <si>
    <t>SHP0511</t>
  </si>
  <si>
    <t>SHP0512</t>
  </si>
  <si>
    <t>SHP0513</t>
  </si>
  <si>
    <t>SHP0514</t>
  </si>
  <si>
    <t>SHP0515</t>
  </si>
  <si>
    <t>SHP0516</t>
  </si>
  <si>
    <t>SHP0517</t>
  </si>
  <si>
    <t>SHP0518</t>
  </si>
  <si>
    <t>SHP0519</t>
  </si>
  <si>
    <t>SHP0520</t>
  </si>
  <si>
    <t>SHP0521</t>
  </si>
  <si>
    <t>SHP0522</t>
  </si>
  <si>
    <t>SHP0523</t>
  </si>
  <si>
    <t>SHP0524</t>
  </si>
  <si>
    <t>SHP0525</t>
  </si>
  <si>
    <t>SHP0526</t>
  </si>
  <si>
    <t>SHP0527</t>
  </si>
  <si>
    <t>SHP0528</t>
  </si>
  <si>
    <t>SHP0529</t>
  </si>
  <si>
    <t>SHP0530</t>
  </si>
  <si>
    <t>SHP0531</t>
  </si>
  <si>
    <t>SHP0532</t>
  </si>
  <si>
    <t>SHP0533</t>
  </si>
  <si>
    <t>SHP0534</t>
  </si>
  <si>
    <t>SHP0535</t>
  </si>
  <si>
    <t>SHP0536</t>
  </si>
  <si>
    <t>SHP0537</t>
  </si>
  <si>
    <t>SHP0538</t>
  </si>
  <si>
    <t>SHP0539</t>
  </si>
  <si>
    <t>SHP0540</t>
  </si>
  <si>
    <t>SHP0541</t>
  </si>
  <si>
    <t>SHP0542</t>
  </si>
  <si>
    <t>SHP0543</t>
  </si>
  <si>
    <t>SHP0544</t>
  </si>
  <si>
    <t>SHP0545</t>
  </si>
  <si>
    <t>SHP0546</t>
  </si>
  <si>
    <t>SHP0547</t>
  </si>
  <si>
    <t>SHP0548</t>
  </si>
  <si>
    <t>SHP0549</t>
  </si>
  <si>
    <t>SHP0550</t>
  </si>
  <si>
    <t>SHP0551</t>
  </si>
  <si>
    <t>SHP0552</t>
  </si>
  <si>
    <t>SHP0553</t>
  </si>
  <si>
    <t>SHP0554</t>
  </si>
  <si>
    <t>SHP0555</t>
  </si>
  <si>
    <t>SHP0556</t>
  </si>
  <si>
    <t>SHP0557</t>
  </si>
  <si>
    <t>SHP0558</t>
  </si>
  <si>
    <t>SHP0559</t>
  </si>
  <si>
    <t>SHP0560</t>
  </si>
  <si>
    <t>SHP0561</t>
  </si>
  <si>
    <t>SHP0562</t>
  </si>
  <si>
    <t>SHP0563</t>
  </si>
  <si>
    <t>SHP0564</t>
  </si>
  <si>
    <t>SHP0565</t>
  </si>
  <si>
    <t>SHP0566</t>
  </si>
  <si>
    <t>SHP0567</t>
  </si>
  <si>
    <t>SHP0568</t>
  </si>
  <si>
    <t>SHP0569</t>
  </si>
  <si>
    <t>SHP0570</t>
  </si>
  <si>
    <t>SHP0571</t>
  </si>
  <si>
    <t>SHP0572</t>
  </si>
  <si>
    <t>SHP0573</t>
  </si>
  <si>
    <t>SHP0574</t>
  </si>
  <si>
    <t>SHP0575</t>
  </si>
  <si>
    <t>SHP0576</t>
  </si>
  <si>
    <t>SHP0577</t>
  </si>
  <si>
    <t>SHP0578</t>
  </si>
  <si>
    <t>SHP0579</t>
  </si>
  <si>
    <t>SHP0580</t>
  </si>
  <si>
    <t>SHP0581</t>
  </si>
  <si>
    <t>SHP0582</t>
  </si>
  <si>
    <t>SHP0583</t>
  </si>
  <si>
    <t>SHP0584</t>
  </si>
  <si>
    <t>SHP0585</t>
  </si>
  <si>
    <t>SHP0586</t>
  </si>
  <si>
    <t>SHP0587</t>
  </si>
  <si>
    <t>SHP0588</t>
  </si>
  <si>
    <t>SHP0589</t>
  </si>
  <si>
    <t>SHP0590</t>
  </si>
  <si>
    <t>SHP0591</t>
  </si>
  <si>
    <t>SHP0592</t>
  </si>
  <si>
    <t>SHP0593</t>
  </si>
  <si>
    <t>SHP0594</t>
  </si>
  <si>
    <t>SHP0595</t>
  </si>
  <si>
    <t>SHP0596</t>
  </si>
  <si>
    <t>SHP0597</t>
  </si>
  <si>
    <t>SHP0598</t>
  </si>
  <si>
    <t>SHP0599</t>
  </si>
  <si>
    <t>SHP0600</t>
  </si>
  <si>
    <t>SHP0601</t>
  </si>
  <si>
    <t>SHP0602</t>
  </si>
  <si>
    <t>SHP0603</t>
  </si>
  <si>
    <t>SHP0604</t>
  </si>
  <si>
    <t>SHP0605</t>
  </si>
  <si>
    <t>SHP0606</t>
  </si>
  <si>
    <t>SHP0607</t>
  </si>
  <si>
    <t>SHP0608</t>
  </si>
  <si>
    <t>SHP0609</t>
  </si>
  <si>
    <t>SHP0610</t>
  </si>
  <si>
    <t>SHP0611</t>
  </si>
  <si>
    <t>SHP0612</t>
  </si>
  <si>
    <t>SHP0613</t>
  </si>
  <si>
    <t>SHP0614</t>
  </si>
  <si>
    <t>SHP0615</t>
  </si>
  <si>
    <t>SHP0616</t>
  </si>
  <si>
    <t>SHP0617</t>
  </si>
  <si>
    <t>SHP0618</t>
  </si>
  <si>
    <t>SHP0619</t>
  </si>
  <si>
    <t>SHP0620</t>
  </si>
  <si>
    <t>SHP0621</t>
  </si>
  <si>
    <t>SHP0622</t>
  </si>
  <si>
    <t>SHP0623</t>
  </si>
  <si>
    <t>SHP0624</t>
  </si>
  <si>
    <t>SHP0625</t>
  </si>
  <si>
    <t>SHP0626</t>
  </si>
  <si>
    <t>SHP0627</t>
  </si>
  <si>
    <t>SHP0628</t>
  </si>
  <si>
    <t>SHP0629</t>
  </si>
  <si>
    <t>SHP0630</t>
  </si>
  <si>
    <t>SHP0631</t>
  </si>
  <si>
    <t>SHP0632</t>
  </si>
  <si>
    <t>SHP0633</t>
  </si>
  <si>
    <t>SHP0634</t>
  </si>
  <si>
    <t>SHP0635</t>
  </si>
  <si>
    <t>SHP0636</t>
  </si>
  <si>
    <t>SHP0637</t>
  </si>
  <si>
    <t>SHP0638</t>
  </si>
  <si>
    <t>SHP0639</t>
  </si>
  <si>
    <t>SHP0640</t>
  </si>
  <si>
    <t>SHP0641</t>
  </si>
  <si>
    <t>SHP0642</t>
  </si>
  <si>
    <t>SHP0643</t>
  </si>
  <si>
    <t>SHP0644</t>
  </si>
  <si>
    <t>SHP0645</t>
  </si>
  <si>
    <t>SHP0646</t>
  </si>
  <si>
    <t>SHP0647</t>
  </si>
  <si>
    <t>SHP0648</t>
  </si>
  <si>
    <t>SHP0649</t>
  </si>
  <si>
    <t>SHP0650</t>
  </si>
  <si>
    <t>SHP0651</t>
  </si>
  <si>
    <t>SHP0652</t>
  </si>
  <si>
    <t>SHP0653</t>
  </si>
  <si>
    <t>SHP0654</t>
  </si>
  <si>
    <t>SHP0655</t>
  </si>
  <si>
    <t>SHP0656</t>
  </si>
  <si>
    <t>SHP0657</t>
  </si>
  <si>
    <t>SHP0658</t>
  </si>
  <si>
    <t>SHP0659</t>
  </si>
  <si>
    <t>SHP0660</t>
  </si>
  <si>
    <t>SHP0661</t>
  </si>
  <si>
    <t>SHP0662</t>
  </si>
  <si>
    <t>SHP0663</t>
  </si>
  <si>
    <t>SHP0664</t>
  </si>
  <si>
    <t>SHP0665</t>
  </si>
  <si>
    <t>SHP0666</t>
  </si>
  <si>
    <t>SHP0667</t>
  </si>
  <si>
    <t>SHP0668</t>
  </si>
  <si>
    <t>SHP0669</t>
  </si>
  <si>
    <t>SHP0670</t>
  </si>
  <si>
    <t>SHP0671</t>
  </si>
  <si>
    <t>SHP0672</t>
  </si>
  <si>
    <t>SHP0673</t>
  </si>
  <si>
    <t>SHP0674</t>
  </si>
  <si>
    <t>SHP0675</t>
  </si>
  <si>
    <t>SHP0676</t>
  </si>
  <si>
    <t>SHP0677</t>
  </si>
  <si>
    <t>SHP0678</t>
  </si>
  <si>
    <t>SHP0679</t>
  </si>
  <si>
    <t>SHP0680</t>
  </si>
  <si>
    <t>SHP0681</t>
  </si>
  <si>
    <t>SHP0682</t>
  </si>
  <si>
    <t>SHP0683</t>
  </si>
  <si>
    <t>SHP0684</t>
  </si>
  <si>
    <t>SHP0685</t>
  </si>
  <si>
    <t>SHP0686</t>
  </si>
  <si>
    <t>SHP0687</t>
  </si>
  <si>
    <t>SHP0688</t>
  </si>
  <si>
    <t>SHP0689</t>
  </si>
  <si>
    <t>SHP0690</t>
  </si>
  <si>
    <t>SHP0691</t>
  </si>
  <si>
    <t>SHP0692</t>
  </si>
  <si>
    <t>SHP0693</t>
  </si>
  <si>
    <t>SHP0694</t>
  </si>
  <si>
    <t>SHP0695</t>
  </si>
  <si>
    <t>SHP0696</t>
  </si>
  <si>
    <t>SHP0697</t>
  </si>
  <si>
    <t>SHP0698</t>
  </si>
  <si>
    <t>SHP0699</t>
  </si>
  <si>
    <t>SHP0700</t>
  </si>
  <si>
    <t>SHP0701</t>
  </si>
  <si>
    <t>SHP0702</t>
  </si>
  <si>
    <t>SHP0703</t>
  </si>
  <si>
    <t>SHP0704</t>
  </si>
  <si>
    <t>SHP0705</t>
  </si>
  <si>
    <t>SHP0706</t>
  </si>
  <si>
    <t>SHP0707</t>
  </si>
  <si>
    <t>SHP0708</t>
  </si>
  <si>
    <t>SHP0709</t>
  </si>
  <si>
    <t>SHP0710</t>
  </si>
  <si>
    <t>SHP0711</t>
  </si>
  <si>
    <t>SHP0712</t>
  </si>
  <si>
    <t>SHP0713</t>
  </si>
  <si>
    <t>SHP0714</t>
  </si>
  <si>
    <t>SHP0715</t>
  </si>
  <si>
    <t>SHP0716</t>
  </si>
  <si>
    <t>SHP0717</t>
  </si>
  <si>
    <t>SHP0718</t>
  </si>
  <si>
    <t>SHP0719</t>
  </si>
  <si>
    <t>SHP0720</t>
  </si>
  <si>
    <t>SHP0721</t>
  </si>
  <si>
    <t>SHP0722</t>
  </si>
  <si>
    <t>SHP0723</t>
  </si>
  <si>
    <t>SHP0724</t>
  </si>
  <si>
    <t>SHP0725</t>
  </si>
  <si>
    <t>SHP0726</t>
  </si>
  <si>
    <t>SHP0727</t>
  </si>
  <si>
    <t>SHP0728</t>
  </si>
  <si>
    <t>SHP0729</t>
  </si>
  <si>
    <t>SHP0730</t>
  </si>
  <si>
    <t>SHP0731</t>
  </si>
  <si>
    <t>SHP0732</t>
  </si>
  <si>
    <t>SHP0733</t>
  </si>
  <si>
    <t>SHP0734</t>
  </si>
  <si>
    <t>SHP0735</t>
  </si>
  <si>
    <t>SHP0736</t>
  </si>
  <si>
    <t>SHP0737</t>
  </si>
  <si>
    <t>SHP0738</t>
  </si>
  <si>
    <t>SHP0739</t>
  </si>
  <si>
    <t>SHP0740</t>
  </si>
  <si>
    <t>SHP0741</t>
  </si>
  <si>
    <t>SHP0742</t>
  </si>
  <si>
    <t>SHP0743</t>
  </si>
  <si>
    <t>SHP0744</t>
  </si>
  <si>
    <t>SHP0745</t>
  </si>
  <si>
    <t>SHP0746</t>
  </si>
  <si>
    <t>SHP0747</t>
  </si>
  <si>
    <t>SHP0748</t>
  </si>
  <si>
    <t>SHP0749</t>
  </si>
  <si>
    <t>SHP0750</t>
  </si>
  <si>
    <t>SHP0751</t>
  </si>
  <si>
    <t>SHP0752</t>
  </si>
  <si>
    <t>SHP0753</t>
  </si>
  <si>
    <t>SHP0754</t>
  </si>
  <si>
    <t>SHP0755</t>
  </si>
  <si>
    <t>SHP0756</t>
  </si>
  <si>
    <t>SHP0757</t>
  </si>
  <si>
    <t>SHP0758</t>
  </si>
  <si>
    <t>SHP0759</t>
  </si>
  <si>
    <t>SHP0760</t>
  </si>
  <si>
    <t>SHP0761</t>
  </si>
  <si>
    <t>SHP0762</t>
  </si>
  <si>
    <t>SHP0763</t>
  </si>
  <si>
    <t>SHP0764</t>
  </si>
  <si>
    <t>SHP0765</t>
  </si>
  <si>
    <t>SHP0766</t>
  </si>
  <si>
    <t>SHP0767</t>
  </si>
  <si>
    <t>SHP0768</t>
  </si>
  <si>
    <t>SHP0769</t>
  </si>
  <si>
    <t>SHP0770</t>
  </si>
  <si>
    <t>SHP0771</t>
  </si>
  <si>
    <t>SHP0772</t>
  </si>
  <si>
    <t>SHP0773</t>
  </si>
  <si>
    <t>SHP0774</t>
  </si>
  <si>
    <t>SHP0775</t>
  </si>
  <si>
    <t>SHP0776</t>
  </si>
  <si>
    <t>SHP0777</t>
  </si>
  <si>
    <t>SHP0778</t>
  </si>
  <si>
    <t>SHP0779</t>
  </si>
  <si>
    <t>SHP0780</t>
  </si>
  <si>
    <t>SHP0781</t>
  </si>
  <si>
    <t>SHP0782</t>
  </si>
  <si>
    <t>SHP0783</t>
  </si>
  <si>
    <t>SHP0784</t>
  </si>
  <si>
    <t>SHP0785</t>
  </si>
  <si>
    <t>SHP0786</t>
  </si>
  <si>
    <t>SHP0787</t>
  </si>
  <si>
    <t>SHP0788</t>
  </si>
  <si>
    <t>SHP0789</t>
  </si>
  <si>
    <t>SHP0790</t>
  </si>
  <si>
    <t>SHP0791</t>
  </si>
  <si>
    <t>SHP0792</t>
  </si>
  <si>
    <t>SHP0793</t>
  </si>
  <si>
    <t>SHP0794</t>
  </si>
  <si>
    <t>SHP0795</t>
  </si>
  <si>
    <t>SHP0796</t>
  </si>
  <si>
    <t>SHP0797</t>
  </si>
  <si>
    <t>SHP0798</t>
  </si>
  <si>
    <t>SHP0799</t>
  </si>
  <si>
    <t>SHP0800</t>
  </si>
  <si>
    <t>SHP0801</t>
  </si>
  <si>
    <t>SHP0802</t>
  </si>
  <si>
    <t>SHP0803</t>
  </si>
  <si>
    <t>SHP0804</t>
  </si>
  <si>
    <t>SHP0805</t>
  </si>
  <si>
    <t>SHP0806</t>
  </si>
  <si>
    <t>SHP0807</t>
  </si>
  <si>
    <t>SHP0808</t>
  </si>
  <si>
    <t>SHP0809</t>
  </si>
  <si>
    <t>SHP0810</t>
  </si>
  <si>
    <t>SHP0811</t>
  </si>
  <si>
    <t>SHP0812</t>
  </si>
  <si>
    <t>SHP0813</t>
  </si>
  <si>
    <t>SHP0814</t>
  </si>
  <si>
    <t>SHP0815</t>
  </si>
  <si>
    <t>SHP0816</t>
  </si>
  <si>
    <t>SHP0817</t>
  </si>
  <si>
    <t>SHP0818</t>
  </si>
  <si>
    <t>SHP0819</t>
  </si>
  <si>
    <t>SHP0820</t>
  </si>
  <si>
    <t>SHP0821</t>
  </si>
  <si>
    <t>SHP0822</t>
  </si>
  <si>
    <t>SHP0823</t>
  </si>
  <si>
    <t>SHP0824</t>
  </si>
  <si>
    <t>SHP0825</t>
  </si>
  <si>
    <t>SHP0826</t>
  </si>
  <si>
    <t>SHP0827</t>
  </si>
  <si>
    <t>SHP0828</t>
  </si>
  <si>
    <t>SHP0829</t>
  </si>
  <si>
    <t>SHP0830</t>
  </si>
  <si>
    <t>SHP0831</t>
  </si>
  <si>
    <t>SHP0832</t>
  </si>
  <si>
    <t>SHP0833</t>
  </si>
  <si>
    <t>SHP0834</t>
  </si>
  <si>
    <t>SHP0835</t>
  </si>
  <si>
    <t>SHP0836</t>
  </si>
  <si>
    <t>SHP0837</t>
  </si>
  <si>
    <t>SHP0838</t>
  </si>
  <si>
    <t>SHP0839</t>
  </si>
  <si>
    <t>SHP0840</t>
  </si>
  <si>
    <t>SHP0841</t>
  </si>
  <si>
    <t>SHP0842</t>
  </si>
  <si>
    <t>SHP0843</t>
  </si>
  <si>
    <t>SHP0844</t>
  </si>
  <si>
    <t>SHP0845</t>
  </si>
  <si>
    <t>SHP0846</t>
  </si>
  <si>
    <t>SHP0847</t>
  </si>
  <si>
    <t>SHP0848</t>
  </si>
  <si>
    <t>SHP0849</t>
  </si>
  <si>
    <t>SHP0850</t>
  </si>
  <si>
    <t>SHP0851</t>
  </si>
  <si>
    <t>SHP0852</t>
  </si>
  <si>
    <t>SHP0853</t>
  </si>
  <si>
    <t>SHP0854</t>
  </si>
  <si>
    <t>SHP0855</t>
  </si>
  <si>
    <t>SHP0856</t>
  </si>
  <si>
    <t>SHP0857</t>
  </si>
  <si>
    <t>SHP0858</t>
  </si>
  <si>
    <t>SHP0859</t>
  </si>
  <si>
    <t>SHP0860</t>
  </si>
  <si>
    <t>SHP0861</t>
  </si>
  <si>
    <t>SHP0862</t>
  </si>
  <si>
    <t>SHP0863</t>
  </si>
  <si>
    <t>SHP0864</t>
  </si>
  <si>
    <t>SHP0865</t>
  </si>
  <si>
    <t>SHP0866</t>
  </si>
  <si>
    <t>SHP0867</t>
  </si>
  <si>
    <t>SHP0868</t>
  </si>
  <si>
    <t>SHP0869</t>
  </si>
  <si>
    <t>SHP0870</t>
  </si>
  <si>
    <t>SHP0871</t>
  </si>
  <si>
    <t>SHP0872</t>
  </si>
  <si>
    <t>SHP0873</t>
  </si>
  <si>
    <t>SHP0874</t>
  </si>
  <si>
    <t>SHP0875</t>
  </si>
  <si>
    <t>SHP0876</t>
  </si>
  <si>
    <t>SHP0877</t>
  </si>
  <si>
    <t>SHP0878</t>
  </si>
  <si>
    <t>SHP0879</t>
  </si>
  <si>
    <t>SHP0880</t>
  </si>
  <si>
    <t>SHP0881</t>
  </si>
  <si>
    <t>SHP0882</t>
  </si>
  <si>
    <t>SHP0883</t>
  </si>
  <si>
    <t>SHP0884</t>
  </si>
  <si>
    <t>SHP0885</t>
  </si>
  <si>
    <t>SHP0886</t>
  </si>
  <si>
    <t>SHP0887</t>
  </si>
  <si>
    <t>SHP0888</t>
  </si>
  <si>
    <t>SHP0889</t>
  </si>
  <si>
    <t>SHP0890</t>
  </si>
  <si>
    <t>SHP0891</t>
  </si>
  <si>
    <t>SHP0892</t>
  </si>
  <si>
    <t>SHP0893</t>
  </si>
  <si>
    <t>SHP0894</t>
  </si>
  <si>
    <t>SHP0895</t>
  </si>
  <si>
    <t>SHP0896</t>
  </si>
  <si>
    <t>SHP0897</t>
  </si>
  <si>
    <t>SHP0898</t>
  </si>
  <si>
    <t>SHP0899</t>
  </si>
  <si>
    <t>SHP0900</t>
  </si>
  <si>
    <t>SHP0901</t>
  </si>
  <si>
    <t>SHP0902</t>
  </si>
  <si>
    <t>SHP0903</t>
  </si>
  <si>
    <t>SHP0904</t>
  </si>
  <si>
    <t>SHP0905</t>
  </si>
  <si>
    <t>SHP0906</t>
  </si>
  <si>
    <t>SHP0907</t>
  </si>
  <si>
    <t>SHP0908</t>
  </si>
  <si>
    <t>SHP0909</t>
  </si>
  <si>
    <t>SHP0910</t>
  </si>
  <si>
    <t>SHP0911</t>
  </si>
  <si>
    <t>SHP0912</t>
  </si>
  <si>
    <t>SHP0913</t>
  </si>
  <si>
    <t>SHP0914</t>
  </si>
  <si>
    <t>SHP0915</t>
  </si>
  <si>
    <t>SHP0916</t>
  </si>
  <si>
    <t>SHP0917</t>
  </si>
  <si>
    <t>SHP0918</t>
  </si>
  <si>
    <t>SHP0919</t>
  </si>
  <si>
    <t>SHP0920</t>
  </si>
  <si>
    <t>SHP0921</t>
  </si>
  <si>
    <t>SHP0922</t>
  </si>
  <si>
    <t>SHP0923</t>
  </si>
  <si>
    <t>SHP0924</t>
  </si>
  <si>
    <t>SHP0925</t>
  </si>
  <si>
    <t>SHP0926</t>
  </si>
  <si>
    <t>SHP0927</t>
  </si>
  <si>
    <t>SHP0928</t>
  </si>
  <si>
    <t>SHP0929</t>
  </si>
  <si>
    <t>SHP0930</t>
  </si>
  <si>
    <t>SHP0931</t>
  </si>
  <si>
    <t>SHP0932</t>
  </si>
  <si>
    <t>SHP0933</t>
  </si>
  <si>
    <t>SHP0934</t>
  </si>
  <si>
    <t>SHP0935</t>
  </si>
  <si>
    <t>SHP0936</t>
  </si>
  <si>
    <t>SHP0937</t>
  </si>
  <si>
    <t>SHP0938</t>
  </si>
  <si>
    <t>SHP0939</t>
  </si>
  <si>
    <t>SHP0940</t>
  </si>
  <si>
    <t>SHP0941</t>
  </si>
  <si>
    <t>SHP0942</t>
  </si>
  <si>
    <t>SHP0943</t>
  </si>
  <si>
    <t>SHP0944</t>
  </si>
  <si>
    <t>SHP0945</t>
  </si>
  <si>
    <t>SHP0946</t>
  </si>
  <si>
    <t>SHP0947</t>
  </si>
  <si>
    <t>SHP0948</t>
  </si>
  <si>
    <t>SHP0949</t>
  </si>
  <si>
    <t>SHP0950</t>
  </si>
  <si>
    <t>SHP0951</t>
  </si>
  <si>
    <t>SHP0952</t>
  </si>
  <si>
    <t>SHP0953</t>
  </si>
  <si>
    <t>SHP0954</t>
  </si>
  <si>
    <t>SHP0955</t>
  </si>
  <si>
    <t>SHP0956</t>
  </si>
  <si>
    <t>SHP0957</t>
  </si>
  <si>
    <t>SHP0958</t>
  </si>
  <si>
    <t>SHP0959</t>
  </si>
  <si>
    <t>SHP0960</t>
  </si>
  <si>
    <t>SHP0961</t>
  </si>
  <si>
    <t>SHP0962</t>
  </si>
  <si>
    <t>SHP0963</t>
  </si>
  <si>
    <t>SHP0964</t>
  </si>
  <si>
    <t>SHP0965</t>
  </si>
  <si>
    <t>SHP0966</t>
  </si>
  <si>
    <t>SHP0967</t>
  </si>
  <si>
    <t>SHP0968</t>
  </si>
  <si>
    <t>SHP0969</t>
  </si>
  <si>
    <t>SHP0970</t>
  </si>
  <si>
    <t>SHP0971</t>
  </si>
  <si>
    <t>SHP0972</t>
  </si>
  <si>
    <t>SHP0973</t>
  </si>
  <si>
    <t>SHP0974</t>
  </si>
  <si>
    <t>SHP0975</t>
  </si>
  <si>
    <t>SHP0976</t>
  </si>
  <si>
    <t>SHP0977</t>
  </si>
  <si>
    <t>SHP0978</t>
  </si>
  <si>
    <t>SHP0979</t>
  </si>
  <si>
    <t>SHP0980</t>
  </si>
  <si>
    <t>SHP0981</t>
  </si>
  <si>
    <t>SHP0982</t>
  </si>
  <si>
    <t>SHP0983</t>
  </si>
  <si>
    <t>SHP0984</t>
  </si>
  <si>
    <t>SHP0985</t>
  </si>
  <si>
    <t>SHP0986</t>
  </si>
  <si>
    <t>SHP0987</t>
  </si>
  <si>
    <t>SHP0988</t>
  </si>
  <si>
    <t>SHP0989</t>
  </si>
  <si>
    <t>SHP0990</t>
  </si>
  <si>
    <t>SHP0991</t>
  </si>
  <si>
    <t>SHP0992</t>
  </si>
  <si>
    <t>SHP0993</t>
  </si>
  <si>
    <t>SHP0994</t>
  </si>
  <si>
    <t>SHP0995</t>
  </si>
  <si>
    <t>SHP0996</t>
  </si>
  <si>
    <t>SHP0997</t>
  </si>
  <si>
    <t>SHP0998</t>
  </si>
  <si>
    <t>SHP0999</t>
  </si>
  <si>
    <t>Que 1</t>
  </si>
  <si>
    <t>Que 2</t>
  </si>
  <si>
    <t>Que 3</t>
  </si>
  <si>
    <t>Que 4</t>
  </si>
  <si>
    <t>Que 5</t>
  </si>
  <si>
    <t>Que 6(days)</t>
  </si>
  <si>
    <t>Que 7</t>
  </si>
  <si>
    <t>Que 8</t>
  </si>
  <si>
    <t>Row Labels</t>
  </si>
  <si>
    <t>Grand Total</t>
  </si>
  <si>
    <t>Count of Product_Category</t>
  </si>
  <si>
    <t>Que 10</t>
  </si>
  <si>
    <t>Que 11</t>
  </si>
  <si>
    <t>Ans=100</t>
  </si>
  <si>
    <t>Sum of Freight_Cost_INR</t>
  </si>
  <si>
    <t>Quarter</t>
  </si>
  <si>
    <t>Q1</t>
  </si>
  <si>
    <t>Route</t>
  </si>
  <si>
    <t>Central → Central</t>
  </si>
  <si>
    <t>Central → East</t>
  </si>
  <si>
    <t>Central → North</t>
  </si>
  <si>
    <t>Central → South</t>
  </si>
  <si>
    <t>Central → West</t>
  </si>
  <si>
    <t>East → Central</t>
  </si>
  <si>
    <t>East → East</t>
  </si>
  <si>
    <t>East → North</t>
  </si>
  <si>
    <t>East → South</t>
  </si>
  <si>
    <t>East → West</t>
  </si>
  <si>
    <t>North → Central</t>
  </si>
  <si>
    <t>North → East</t>
  </si>
  <si>
    <t>North → North</t>
  </si>
  <si>
    <t>North → South</t>
  </si>
  <si>
    <t>North → West</t>
  </si>
  <si>
    <t>South → Central</t>
  </si>
  <si>
    <t>South → East</t>
  </si>
  <si>
    <t>South → North</t>
  </si>
  <si>
    <t>South → South</t>
  </si>
  <si>
    <t>South → West</t>
  </si>
  <si>
    <t>West → Central</t>
  </si>
  <si>
    <t>West → East</t>
  </si>
  <si>
    <t>West → North</t>
  </si>
  <si>
    <t>West → South</t>
  </si>
  <si>
    <t>West → West</t>
  </si>
  <si>
    <t>Average of Carrier_Rating</t>
  </si>
  <si>
    <t>Delay_Days</t>
  </si>
  <si>
    <t>Que 14</t>
  </si>
  <si>
    <t>Deliver Under 7 days</t>
  </si>
  <si>
    <t>Que 15</t>
  </si>
  <si>
    <t>Count of Shipment_ID</t>
  </si>
  <si>
    <t>All</t>
  </si>
  <si>
    <t>Order Month-Year</t>
  </si>
  <si>
    <t>Apr-2024</t>
  </si>
  <si>
    <t>Feb-2024</t>
  </si>
  <si>
    <t>Jan-2024</t>
  </si>
  <si>
    <t>Jun-2024</t>
  </si>
  <si>
    <t>Mar-2024</t>
  </si>
  <si>
    <t>May-2024</t>
  </si>
  <si>
    <t>Average of Freight_Cost_INR</t>
  </si>
  <si>
    <t>Warehouse Bracket</t>
  </si>
  <si>
    <t>40-60%</t>
  </si>
  <si>
    <t>60-80%</t>
  </si>
  <si>
    <t>80-100%</t>
  </si>
  <si>
    <t>Count of Delivery_Status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</si>
</sst>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8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5" fillId="0" borderId="0" xfId="0" applyFont="1" applyAlignment="1">
      <alignment horizontal="right"/>
    </xf>
    <xf numFmtId="14" fontId="4" fillId="0" borderId="1" xfId="0" applyNumberFormat="1" applyFont="1" applyBorder="1" applyAlignment="1">
      <alignment horizontal="center" vertical="top"/>
    </xf>
    <xf numFmtId="14" fontId="5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0" xfId="0" applyFont="1"/>
    <xf numFmtId="0" fontId="4" fillId="0" borderId="3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164" fontId="0" fillId="0" borderId="0" xfId="0" applyNumberFormat="1"/>
    <xf numFmtId="0" fontId="7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Border="1" applyAlignment="1">
      <alignment horizontal="center" vertical="top"/>
    </xf>
    <xf numFmtId="0" fontId="6" fillId="0" borderId="0" xfId="0" applyFont="1"/>
    <xf numFmtId="0" fontId="0" fillId="0" borderId="0" xfId="0" applyNumberFormat="1"/>
    <xf numFmtId="10" fontId="0" fillId="0" borderId="0" xfId="0" applyNumberFormat="1"/>
    <xf numFmtId="0" fontId="7" fillId="0" borderId="0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8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1" defaultTableStyle="TableStyleMedium2" defaultPivotStyle="PivotStyleLight16">
    <tableStyle name="Invisible" pivot="0" table="0" count="0" xr9:uid="{18A3C542-A739-4DBD-9CC3-4E9F7AD4C7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onnections" Target="connections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[Logistics_SupplyChain_Assessment.xlsx]Que 18!PivotTable3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665048118985127"/>
          <c:y val="0.24476633129192185"/>
          <c:w val="0.68611286089238843"/>
          <c:h val="0.53811424613589964"/>
        </c:manualLayout>
      </c:layout>
      <c:lineChart>
        <c:grouping val="standard"/>
        <c:varyColors val="0"/>
        <c:ser>
          <c:idx val="0"/>
          <c:order val="0"/>
          <c:tx>
            <c:strRef>
              <c:f>'Que 18'!$B$3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'Que 18'!$A$4:$A$10</c:f>
              <c:strCache>
                <c:ptCount val="6"/>
                <c:pt idx="0">
                  <c:v>Apr-2024</c:v>
                </c:pt>
                <c:pt idx="1">
                  <c:v>Feb-2024</c:v>
                </c:pt>
                <c:pt idx="2">
                  <c:v>Jan-2024</c:v>
                </c:pt>
                <c:pt idx="3">
                  <c:v>Jun-2024</c:v>
                </c:pt>
                <c:pt idx="4">
                  <c:v>Mar-2024</c:v>
                </c:pt>
                <c:pt idx="5">
                  <c:v>May-2024</c:v>
                </c:pt>
              </c:strCache>
            </c:strRef>
          </c:cat>
          <c:val>
            <c:numRef>
              <c:f>'Que 18'!$B$4:$B$10</c:f>
              <c:numCache>
                <c:formatCode>0.00%</c:formatCode>
                <c:ptCount val="6"/>
                <c:pt idx="0">
                  <c:v>0.93069157016958415</c:v>
                </c:pt>
                <c:pt idx="1">
                  <c:v>1.0180112225161808</c:v>
                </c:pt>
                <c:pt idx="2">
                  <c:v>1.0159801030281153</c:v>
                </c:pt>
                <c:pt idx="3">
                  <c:v>0.95593948596230727</c:v>
                </c:pt>
                <c:pt idx="4">
                  <c:v>1.0719556324220667</c:v>
                </c:pt>
                <c:pt idx="5">
                  <c:v>1.0043930978934377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0-4464-A450-43D7471F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844847"/>
        <c:axId val="693830447"/>
      </c:lineChart>
      <c:catAx>
        <c:axId val="6938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30447"/>
        <c:crosses val="autoZero"/>
        <c:auto val="1"/>
        <c:lblAlgn val="ctr"/>
        <c:lblOffset val="100"/>
        <c:noMultiLvlLbl val="0"/>
      </c:catAx>
      <c:valAx>
        <c:axId val="6938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4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11</xdr:row>
      <xdr:rowOff>137160</xdr:rowOff>
    </xdr:from>
    <xdr:to>
      <xdr:col>11</xdr:col>
      <xdr:colOff>533400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60AFA-27D4-1C88-3000-09D1AF250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mpal Patel" refreshedDate="45940.88664340278" createdVersion="8" refreshedVersion="8" minRefreshableVersion="3" recordCount="1000" xr:uid="{18CA0975-85E4-4693-92D4-4A574316A6C8}">
  <cacheSource type="worksheet">
    <worksheetSource ref="A1:M1001" sheet="Data"/>
  </cacheSource>
  <cacheFields count="13">
    <cacheField name="Shipment_ID" numFmtId="0">
      <sharedItems/>
    </cacheField>
    <cacheField name="Product_Category" numFmtId="0">
      <sharedItems/>
    </cacheField>
    <cacheField name="Order_Date" numFmtId="14">
      <sharedItems containsSemiMixedTypes="0" containsNonDate="0" containsDate="1" containsString="0" minDate="2024-01-01T00:00:00" maxDate="2024-06-30T00:00:00"/>
    </cacheField>
    <cacheField name="Distance_km" numFmtId="0">
      <sharedItems containsSemiMixedTypes="0" containsString="0" containsNumber="1" containsInteger="1" minValue="101" maxValue="2496"/>
    </cacheField>
    <cacheField name="Transport_Mode" numFmtId="0">
      <sharedItems count="4">
        <s v="Sea"/>
        <s v="Air"/>
        <s v="Rail"/>
        <s v="Road"/>
      </sharedItems>
    </cacheField>
    <cacheField name="Origin_Region" numFmtId="0">
      <sharedItems/>
    </cacheField>
    <cacheField name="Destination_Region" numFmtId="0">
      <sharedItems/>
    </cacheField>
    <cacheField name="Freight_Cost_INR" numFmtId="0">
      <sharedItems containsSemiMixedTypes="0" containsString="0" containsNumber="1" containsInteger="1" minValue="560" maxValue="49923"/>
    </cacheField>
    <cacheField name="Carrier_Rating" numFmtId="0">
      <sharedItems containsSemiMixedTypes="0" containsString="0" containsNumber="1" minValue="1" maxValue="5"/>
    </cacheField>
    <cacheField name="Warehouse_Utilization_%" numFmtId="0">
      <sharedItems containsSemiMixedTypes="0" containsString="0" containsNumber="1" minValue="40.04" maxValue="99.99"/>
    </cacheField>
    <cacheField name="Dispatch_Date" numFmtId="14">
      <sharedItems containsSemiMixedTypes="0" containsNonDate="0" containsDate="1" containsString="0" minDate="2024-01-01T00:00:00" maxDate="2024-07-03T00:00:00"/>
    </cacheField>
    <cacheField name="Delivery_Date" numFmtId="14">
      <sharedItems containsSemiMixedTypes="0" containsNonDate="0" containsDate="1" containsString="0" minDate="2024-01-05T00:00:00" maxDate="2024-07-13T00:00:00"/>
    </cacheField>
    <cacheField name="Delivery_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mpal Patel" refreshedDate="45940.750624189815" backgroundQuery="1" createdVersion="8" refreshedVersion="8" minRefreshableVersion="3" recordCount="0" supportSubquery="1" supportAdvancedDrill="1" xr:uid="{4BAB8694-06A6-4EF2-9ACF-CE972096D887}">
  <cacheSource type="external" connectionId="1"/>
  <cacheFields count="2">
    <cacheField name="[Range].[Product_Category].[Product_Category]" caption="Product_Category" numFmtId="0" hierarchy="1" level="1">
      <sharedItems count="5">
        <s v="Books"/>
        <s v="Clothing"/>
        <s v="Electronics"/>
        <s v="Furniture"/>
        <s v="Pharmaceuticals"/>
      </sharedItems>
    </cacheField>
    <cacheField name="[Measures].[Count of Product_Category]" caption="Count of Product_Category" numFmtId="0" hierarchy="81" level="32767"/>
  </cacheFields>
  <cacheHierarchies count="91">
    <cacheHierarchy uniqueName="[Range].[Shipment_ID]" caption="Shipment_ID" attribute="1" defaultMemberUniqueName="[Range].[Shipment_ID].[All]" allUniqueName="[Range].[Shipment_ID].[All]" dimensionUniqueName="[Range]" displayFolder="" count="0" memberValueDatatype="130" unbalanced="0"/>
    <cacheHierarchy uniqueName="[Range].[Product_Category]" caption="Product_Category" attribute="1" defaultMemberUniqueName="[Range].[Product_Category].[All]" allUniqueName="[Range].[Product_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Order_Date]" caption="Order_Date" attribute="1" time="1" defaultMemberUniqueName="[Range].[Order_Date].[All]" allUniqueName="[Range].[Order_Date].[All]" dimensionUniqueName="[Range]" displayFolder="" count="0" memberValueDatatype="7" unbalanced="0"/>
    <cacheHierarchy uniqueName="[Range].[Distance_km]" caption="Distance_km" attribute="1" defaultMemberUniqueName="[Range].[Distance_km].[All]" allUniqueName="[Range].[Distance_km].[All]" dimensionUniqueName="[Range]" displayFolder="" count="0" memberValueDatatype="20" unbalanced="0"/>
    <cacheHierarchy uniqueName="[Range].[Transport_Mode]" caption="Transport_Mode" attribute="1" defaultMemberUniqueName="[Range].[Transport_Mode].[All]" allUniqueName="[Range].[Transport_Mode].[All]" dimensionUniqueName="[Range]" displayFolder="" count="0" memberValueDatatype="130" unbalanced="0"/>
    <cacheHierarchy uniqueName="[Range].[Origin_Region]" caption="Origin_Region" attribute="1" defaultMemberUniqueName="[Range].[Origin_Region].[All]" allUniqueName="[Range].[Origin_Region].[All]" dimensionUniqueName="[Range]" displayFolder="" count="0" memberValueDatatype="130" unbalanced="0"/>
    <cacheHierarchy uniqueName="[Range].[Destination_Region]" caption="Destination_Region" attribute="1" defaultMemberUniqueName="[Range].[Destination_Region].[All]" allUniqueName="[Range].[Destination_Region].[All]" dimensionUniqueName="[Range]" displayFolder="" count="0" memberValueDatatype="130" unbalanced="0"/>
    <cacheHierarchy uniqueName="[Range].[Freight_Cost_INR]" caption="Freight_Cost_INR" attribute="1" defaultMemberUniqueName="[Range].[Freight_Cost_INR].[All]" allUniqueName="[Range].[Freight_Cost_INR].[All]" dimensionUniqueName="[Range]" displayFolder="" count="0" memberValueDatatype="20" unbalanced="0"/>
    <cacheHierarchy uniqueName="[Range].[Carrier_Rating]" caption="Carrier_Rating" attribute="1" defaultMemberUniqueName="[Range].[Carrier_Rating].[All]" allUniqueName="[Range].[Carrier_Rating].[All]" dimensionUniqueName="[Range]" displayFolder="" count="0" memberValueDatatype="5" unbalanced="0"/>
    <cacheHierarchy uniqueName="[Range].[Warehouse_Utilization_%]" caption="Warehouse_Utilization_%" attribute="1" defaultMemberUniqueName="[Range].[Warehouse_Utilization_%].[All]" allUniqueName="[Range].[Warehouse_Utilization_%].[All]" dimensionUniqueName="[Range]" displayFolder="" count="0" memberValueDatatype="5" unbalanced="0"/>
    <cacheHierarchy uniqueName="[Range].[Dispatch_Date]" caption="Dispatch_Date" attribute="1" time="1" defaultMemberUniqueName="[Range].[Dispatch_Date].[All]" allUniqueName="[Range].[Dispatch_Date].[All]" dimensionUniqueName="[Range]" displayFolder="" count="0" memberValueDatatype="7" unbalanced="0"/>
    <cacheHierarchy uniqueName="[Range].[Delivery_Date]" caption="Delivery_Date" attribute="1" time="1" defaultMemberUniqueName="[Range].[Delivery_Date].[All]" allUniqueName="[Range].[Delivery_Date].[All]" dimensionUniqueName="[Range]" displayFolder="" count="0" memberValueDatatype="7" unbalanced="0"/>
    <cacheHierarchy uniqueName="[Range].[Delivery_Status]" caption="Delivery_Status" attribute="1" defaultMemberUniqueName="[Range].[Delivery_Status].[All]" allUniqueName="[Range].[Delivery_Status].[All]" dimensionUniqueName="[Range]" displayFolder="" count="0" memberValueDatatype="130" unbalanced="0"/>
    <cacheHierarchy uniqueName="[Range 1].[Shipment_ID]" caption="Shipment_ID" attribute="1" defaultMemberUniqueName="[Range 1].[Shipment_ID].[All]" allUniqueName="[Range 1].[Shipment_ID].[All]" dimensionUniqueName="[Range 1]" displayFolder="" count="0" memberValueDatatype="130" unbalanced="0"/>
    <cacheHierarchy uniqueName="[Range 1].[Product_Category]" caption="Product_Category" attribute="1" defaultMemberUniqueName="[Range 1].[Product_Category].[All]" allUniqueName="[Range 1].[Product_Category].[All]" dimensionUniqueName="[Range 1]" displayFolder="" count="0" memberValueDatatype="130" unbalanced="0"/>
    <cacheHierarchy uniqueName="[Range 1].[Order_Date]" caption="Order_Date" attribute="1" time="1" defaultMemberUniqueName="[Range 1].[Order_Date].[All]" allUniqueName="[Range 1].[Order_Date].[All]" dimensionUniqueName="[Range 1]" displayFolder="" count="0" memberValueDatatype="7" unbalanced="0"/>
    <cacheHierarchy uniqueName="[Range 1].[Distance_km]" caption="Distance_km" attribute="1" defaultMemberUniqueName="[Range 1].[Distance_km].[All]" allUniqueName="[Range 1].[Distance_km].[All]" dimensionUniqueName="[Range 1]" displayFolder="" count="0" memberValueDatatype="20" unbalanced="0"/>
    <cacheHierarchy uniqueName="[Range 1].[Transport_Mode]" caption="Transport_Mode" attribute="1" defaultMemberUniqueName="[Range 1].[Transport_Mode].[All]" allUniqueName="[Range 1].[Transport_Mode].[All]" dimensionUniqueName="[Range 1]" displayFolder="" count="0" memberValueDatatype="130" unbalanced="0"/>
    <cacheHierarchy uniqueName="[Range 1].[Origin_Region]" caption="Origin_Region" attribute="1" defaultMemberUniqueName="[Range 1].[Origin_Region].[All]" allUniqueName="[Range 1].[Origin_Region].[All]" dimensionUniqueName="[Range 1]" displayFolder="" count="0" memberValueDatatype="130" unbalanced="0"/>
    <cacheHierarchy uniqueName="[Range 1].[Destination_Region]" caption="Destination_Region" attribute="1" defaultMemberUniqueName="[Range 1].[Destination_Region].[All]" allUniqueName="[Range 1].[Destination_Region].[All]" dimensionUniqueName="[Range 1]" displayFolder="" count="0" memberValueDatatype="130" unbalanced="0"/>
    <cacheHierarchy uniqueName="[Range 1].[Freight_Cost_INR]" caption="Freight_Cost_INR" attribute="1" defaultMemberUniqueName="[Range 1].[Freight_Cost_INR].[All]" allUniqueName="[Range 1].[Freight_Cost_INR].[All]" dimensionUniqueName="[Range 1]" displayFolder="" count="0" memberValueDatatype="20" unbalanced="0"/>
    <cacheHierarchy uniqueName="[Range 1].[Carrier_Rating]" caption="Carrier_Rating" attribute="1" defaultMemberUniqueName="[Range 1].[Carrier_Rating].[All]" allUniqueName="[Range 1].[Carrier_Rating].[All]" dimensionUniqueName="[Range 1]" displayFolder="" count="0" memberValueDatatype="5" unbalanced="0"/>
    <cacheHierarchy uniqueName="[Range 1].[Warehouse_Utilization_%]" caption="Warehouse_Utilization_%" attribute="1" defaultMemberUniqueName="[Range 1].[Warehouse_Utilization_%].[All]" allUniqueName="[Range 1].[Warehouse_Utilization_%].[All]" dimensionUniqueName="[Range 1]" displayFolder="" count="0" memberValueDatatype="5" unbalanced="0"/>
    <cacheHierarchy uniqueName="[Range 1].[Dispatch_Date]" caption="Dispatch_Date" attribute="1" time="1" defaultMemberUniqueName="[Range 1].[Dispatch_Date].[All]" allUniqueName="[Range 1].[Dispatch_Date].[All]" dimensionUniqueName="[Range 1]" displayFolder="" count="0" memberValueDatatype="7" unbalanced="0"/>
    <cacheHierarchy uniqueName="[Range 1].[Delivery_Date]" caption="Delivery_Date" attribute="1" time="1" defaultMemberUniqueName="[Range 1].[Delivery_Date].[All]" allUniqueName="[Range 1].[Delivery_Date].[All]" dimensionUniqueName="[Range 1]" displayFolder="" count="0" memberValueDatatype="7" unbalanced="0"/>
    <cacheHierarchy uniqueName="[Range 1].[Delivery_Status]" caption="Delivery_Status" attribute="1" defaultMemberUniqueName="[Range 1].[Delivery_Status].[All]" allUniqueName="[Range 1].[Delivery_Status].[All]" dimensionUniqueName="[Range 1]" displayFolder="" count="0" memberValueDatatype="130" unbalanced="0"/>
    <cacheHierarchy uniqueName="[Range 1].[Quarter]" caption="Quarter" attribute="1" defaultMemberUniqueName="[Range 1].[Quarter].[All]" allUniqueName="[Range 1].[Quarter].[All]" dimensionUniqueName="[Range 1]" displayFolder="" count="0" memberValueDatatype="130" unbalanced="0"/>
    <cacheHierarchy uniqueName="[Range 2].[Shipment_ID]" caption="Shipment_ID" attribute="1" defaultMemberUniqueName="[Range 2].[Shipment_ID].[All]" allUniqueName="[Range 2].[Shipment_ID].[All]" dimensionUniqueName="[Range 2]" displayFolder="" count="0" memberValueDatatype="130" unbalanced="0"/>
    <cacheHierarchy uniqueName="[Range 2].[Product_Category]" caption="Product_Category" attribute="1" defaultMemberUniqueName="[Range 2].[Product_Category].[All]" allUniqueName="[Range 2].[Product_Category].[All]" dimensionUniqueName="[Range 2]" displayFolder="" count="0" memberValueDatatype="130" unbalanced="0"/>
    <cacheHierarchy uniqueName="[Range 2].[Order_Date]" caption="Order_Date" attribute="1" time="1" defaultMemberUniqueName="[Range 2].[Order_Date].[All]" allUniqueName="[Range 2].[Order_Date].[All]" dimensionUniqueName="[Range 2]" displayFolder="" count="0" memberValueDatatype="7" unbalanced="0"/>
    <cacheHierarchy uniqueName="[Range 2].[Distance_km]" caption="Distance_km" attribute="1" defaultMemberUniqueName="[Range 2].[Distance_km].[All]" allUniqueName="[Range 2].[Distance_km].[All]" dimensionUniqueName="[Range 2]" displayFolder="" count="0" memberValueDatatype="20" unbalanced="0"/>
    <cacheHierarchy uniqueName="[Range 2].[Transport_Mode]" caption="Transport_Mode" attribute="1" defaultMemberUniqueName="[Range 2].[Transport_Mode].[All]" allUniqueName="[Range 2].[Transport_Mode].[All]" dimensionUniqueName="[Range 2]" displayFolder="" count="0" memberValueDatatype="130" unbalanced="0"/>
    <cacheHierarchy uniqueName="[Range 2].[Origin_Region]" caption="Origin_Region" attribute="1" defaultMemberUniqueName="[Range 2].[Origin_Region].[All]" allUniqueName="[Range 2].[Origin_Region].[All]" dimensionUniqueName="[Range 2]" displayFolder="" count="0" memberValueDatatype="130" unbalanced="0"/>
    <cacheHierarchy uniqueName="[Range 2].[Destination_Region]" caption="Destination_Region" attribute="1" defaultMemberUniqueName="[Range 2].[Destination_Region].[All]" allUniqueName="[Range 2].[Destination_Region].[All]" dimensionUniqueName="[Range 2]" displayFolder="" count="0" memberValueDatatype="130" unbalanced="0"/>
    <cacheHierarchy uniqueName="[Range 2].[Freight_Cost_INR]" caption="Freight_Cost_INR" attribute="1" defaultMemberUniqueName="[Range 2].[Freight_Cost_INR].[All]" allUniqueName="[Range 2].[Freight_Cost_INR].[All]" dimensionUniqueName="[Range 2]" displayFolder="" count="0" memberValueDatatype="20" unbalanced="0"/>
    <cacheHierarchy uniqueName="[Range 2].[Carrier_Rating]" caption="Carrier_Rating" attribute="1" defaultMemberUniqueName="[Range 2].[Carrier_Rating].[All]" allUniqueName="[Range 2].[Carrier_Rating].[All]" dimensionUniqueName="[Range 2]" displayFolder="" count="0" memberValueDatatype="5" unbalanced="0"/>
    <cacheHierarchy uniqueName="[Range 2].[Warehouse_Utilization_%]" caption="Warehouse_Utilization_%" attribute="1" defaultMemberUniqueName="[Range 2].[Warehouse_Utilization_%].[All]" allUniqueName="[Range 2].[Warehouse_Utilization_%].[All]" dimensionUniqueName="[Range 2]" displayFolder="" count="0" memberValueDatatype="5" unbalanced="0"/>
    <cacheHierarchy uniqueName="[Range 2].[Dispatch_Date]" caption="Dispatch_Date" attribute="1" time="1" defaultMemberUniqueName="[Range 2].[Dispatch_Date].[All]" allUniqueName="[Range 2].[Dispatch_Date].[All]" dimensionUniqueName="[Range 2]" displayFolder="" count="0" memberValueDatatype="7" unbalanced="0"/>
    <cacheHierarchy uniqueName="[Range 2].[Delivery_Date]" caption="Delivery_Date" attribute="1" time="1" defaultMemberUniqueName="[Range 2].[Delivery_Date].[All]" allUniqueName="[Range 2].[Delivery_Date].[All]" dimensionUniqueName="[Range 2]" displayFolder="" count="0" memberValueDatatype="7" unbalanced="0"/>
    <cacheHierarchy uniqueName="[Range 2].[Delivery_Status]" caption="Delivery_Status" attribute="1" defaultMemberUniqueName="[Range 2].[Delivery_Status].[All]" allUniqueName="[Range 2].[Delivery_Status].[All]" dimensionUniqueName="[Range 2]" displayFolder="" count="0" memberValueDatatype="130" unbalanced="0"/>
    <cacheHierarchy uniqueName="[Range 2].[Quarter]" caption="Quarter" attribute="1" defaultMemberUniqueName="[Range 2].[Quarter].[All]" allUniqueName="[Range 2].[Quarter].[All]" dimensionUniqueName="[Range 2]" displayFolder="" count="0" memberValueDatatype="130" unbalanced="0"/>
    <cacheHierarchy uniqueName="[Range 2].[Route]" caption="Route" attribute="1" defaultMemberUniqueName="[Range 2].[Route].[All]" allUniqueName="[Range 2].[Route].[All]" dimensionUniqueName="[Range 2]" displayFolder="" count="0" memberValueDatatype="130" unbalanced="0"/>
    <cacheHierarchy uniqueName="[Range 3].[Shipment_ID]" caption="Shipment_ID" attribute="1" defaultMemberUniqueName="[Range 3].[Shipment_ID].[All]" allUniqueName="[Range 3].[Shipment_ID].[All]" dimensionUniqueName="[Range 3]" displayFolder="" count="0" memberValueDatatype="130" unbalanced="0"/>
    <cacheHierarchy uniqueName="[Range 3].[Product_Category]" caption="Product_Category" attribute="1" defaultMemberUniqueName="[Range 3].[Product_Category].[All]" allUniqueName="[Range 3].[Product_Category].[All]" dimensionUniqueName="[Range 3]" displayFolder="" count="0" memberValueDatatype="130" unbalanced="0"/>
    <cacheHierarchy uniqueName="[Range 3].[Order_Date]" caption="Order_Date" attribute="1" time="1" defaultMemberUniqueName="[Range 3].[Order_Date].[All]" allUniqueName="[Range 3].[Order_Date].[All]" dimensionUniqueName="[Range 3]" displayFolder="" count="0" memberValueDatatype="7" unbalanced="0"/>
    <cacheHierarchy uniqueName="[Range 3].[Distance_km]" caption="Distance_km" attribute="1" defaultMemberUniqueName="[Range 3].[Distance_km].[All]" allUniqueName="[Range 3].[Distance_km].[All]" dimensionUniqueName="[Range 3]" displayFolder="" count="0" memberValueDatatype="20" unbalanced="0"/>
    <cacheHierarchy uniqueName="[Range 3].[Transport_Mode]" caption="Transport_Mode" attribute="1" defaultMemberUniqueName="[Range 3].[Transport_Mode].[All]" allUniqueName="[Range 3].[Transport_Mode].[All]" dimensionUniqueName="[Range 3]" displayFolder="" count="0" memberValueDatatype="130" unbalanced="0"/>
    <cacheHierarchy uniqueName="[Range 3].[Origin_Region]" caption="Origin_Region" attribute="1" defaultMemberUniqueName="[Range 3].[Origin_Region].[All]" allUniqueName="[Range 3].[Origin_Region].[All]" dimensionUniqueName="[Range 3]" displayFolder="" count="0" memberValueDatatype="130" unbalanced="0"/>
    <cacheHierarchy uniqueName="[Range 3].[Destination_Region]" caption="Destination_Region" attribute="1" defaultMemberUniqueName="[Range 3].[Destination_Region].[All]" allUniqueName="[Range 3].[Destination_Region].[All]" dimensionUniqueName="[Range 3]" displayFolder="" count="0" memberValueDatatype="130" unbalanced="0"/>
    <cacheHierarchy uniqueName="[Range 3].[Freight_Cost_INR]" caption="Freight_Cost_INR" attribute="1" defaultMemberUniqueName="[Range 3].[Freight_Cost_INR].[All]" allUniqueName="[Range 3].[Freight_Cost_INR].[All]" dimensionUniqueName="[Range 3]" displayFolder="" count="0" memberValueDatatype="20" unbalanced="0"/>
    <cacheHierarchy uniqueName="[Range 3].[Carrier_Rating]" caption="Carrier_Rating" attribute="1" defaultMemberUniqueName="[Range 3].[Carrier_Rating].[All]" allUniqueName="[Range 3].[Carrier_Rating].[All]" dimensionUniqueName="[Range 3]" displayFolder="" count="0" memberValueDatatype="5" unbalanced="0"/>
    <cacheHierarchy uniqueName="[Range 3].[Warehouse_Utilization_%]" caption="Warehouse_Utilization_%" attribute="1" defaultMemberUniqueName="[Range 3].[Warehouse_Utilization_%].[All]" allUniqueName="[Range 3].[Warehouse_Utilization_%].[All]" dimensionUniqueName="[Range 3]" displayFolder="" count="0" memberValueDatatype="5" unbalanced="0"/>
    <cacheHierarchy uniqueName="[Range 3].[Dispatch_Date]" caption="Dispatch_Date" attribute="1" time="1" defaultMemberUniqueName="[Range 3].[Dispatch_Date].[All]" allUniqueName="[Range 3].[Dispatch_Date].[All]" dimensionUniqueName="[Range 3]" displayFolder="" count="0" memberValueDatatype="7" unbalanced="0"/>
    <cacheHierarchy uniqueName="[Range 3].[Delivery_Date]" caption="Delivery_Date" attribute="1" time="1" defaultMemberUniqueName="[Range 3].[Delivery_Date].[All]" allUniqueName="[Range 3].[Delivery_Date].[All]" dimensionUniqueName="[Range 3]" displayFolder="" count="0" memberValueDatatype="7" unbalanced="0"/>
    <cacheHierarchy uniqueName="[Range 3].[Delivery_Status]" caption="Delivery_Status" attribute="1" defaultMemberUniqueName="[Range 3].[Delivery_Status].[All]" allUniqueName="[Range 3].[Delivery_Status].[All]" dimensionUniqueName="[Range 3]" displayFolder="" count="0" memberValueDatatype="130" unbalanced="0"/>
    <cacheHierarchy uniqueName="[Range 3].[Delay_Days]" caption="Delay_Days" attribute="1" defaultMemberUniqueName="[Range 3].[Delay_Days].[All]" allUniqueName="[Range 3].[Delay_Days].[All]" dimensionUniqueName="[Range 3]" displayFolder="" count="0" memberValueDatatype="20" unbalanced="0"/>
    <cacheHierarchy uniqueName="[Range 3].[Order Month-Year]" caption="Order Month-Year" attribute="1" defaultMemberUniqueName="[Range 3].[Order Month-Year].[All]" allUniqueName="[Range 3].[Order Month-Year].[All]" dimensionUniqueName="[Range 3]" displayFolder="" count="0" memberValueDatatype="130" unbalanced="0"/>
    <cacheHierarchy uniqueName="[Range 4].[Shipment_ID]" caption="Shipment_ID" attribute="1" defaultMemberUniqueName="[Range 4].[Shipment_ID].[All]" allUniqueName="[Range 4].[Shipment_ID].[All]" dimensionUniqueName="[Range 4]" displayFolder="" count="0" memberValueDatatype="130" unbalanced="0"/>
    <cacheHierarchy uniqueName="[Range 4].[Product_Category]" caption="Product_Category" attribute="1" defaultMemberUniqueName="[Range 4].[Product_Category].[All]" allUniqueName="[Range 4].[Product_Category].[All]" dimensionUniqueName="[Range 4]" displayFolder="" count="0" memberValueDatatype="130" unbalanced="0"/>
    <cacheHierarchy uniqueName="[Range 4].[Order_Date]" caption="Order_Date" attribute="1" time="1" defaultMemberUniqueName="[Range 4].[Order_Date].[All]" allUniqueName="[Range 4].[Order_Date].[All]" dimensionUniqueName="[Range 4]" displayFolder="" count="0" memberValueDatatype="7" unbalanced="0"/>
    <cacheHierarchy uniqueName="[Range 4].[Distance_km]" caption="Distance_km" attribute="1" defaultMemberUniqueName="[Range 4].[Distance_km].[All]" allUniqueName="[Range 4].[Distance_km].[All]" dimensionUniqueName="[Range 4]" displayFolder="" count="0" memberValueDatatype="20" unbalanced="0"/>
    <cacheHierarchy uniqueName="[Range 4].[Transport_Mode]" caption="Transport_Mode" attribute="1" defaultMemberUniqueName="[Range 4].[Transport_Mode].[All]" allUniqueName="[Range 4].[Transport_Mode].[All]" dimensionUniqueName="[Range 4]" displayFolder="" count="0" memberValueDatatype="130" unbalanced="0"/>
    <cacheHierarchy uniqueName="[Range 4].[Origin_Region]" caption="Origin_Region" attribute="1" defaultMemberUniqueName="[Range 4].[Origin_Region].[All]" allUniqueName="[Range 4].[Origin_Region].[All]" dimensionUniqueName="[Range 4]" displayFolder="" count="0" memberValueDatatype="130" unbalanced="0"/>
    <cacheHierarchy uniqueName="[Range 4].[Destination_Region]" caption="Destination_Region" attribute="1" defaultMemberUniqueName="[Range 4].[Destination_Region].[All]" allUniqueName="[Range 4].[Destination_Region].[All]" dimensionUniqueName="[Range 4]" displayFolder="" count="0" memberValueDatatype="130" unbalanced="0"/>
    <cacheHierarchy uniqueName="[Range 4].[Freight_Cost_INR]" caption="Freight_Cost_INR" attribute="1" defaultMemberUniqueName="[Range 4].[Freight_Cost_INR].[All]" allUniqueName="[Range 4].[Freight_Cost_INR].[All]" dimensionUniqueName="[Range 4]" displayFolder="" count="0" memberValueDatatype="20" unbalanced="0"/>
    <cacheHierarchy uniqueName="[Range 4].[Carrier_Rating]" caption="Carrier_Rating" attribute="1" defaultMemberUniqueName="[Range 4].[Carrier_Rating].[All]" allUniqueName="[Range 4].[Carrier_Rating].[All]" dimensionUniqueName="[Range 4]" displayFolder="" count="0" memberValueDatatype="5" unbalanced="0"/>
    <cacheHierarchy uniqueName="[Range 4].[Warehouse_Utilization_%]" caption="Warehouse_Utilization_%" attribute="1" defaultMemberUniqueName="[Range 4].[Warehouse_Utilization_%].[All]" allUniqueName="[Range 4].[Warehouse_Utilization_%].[All]" dimensionUniqueName="[Range 4]" displayFolder="" count="0" memberValueDatatype="5" unbalanced="0"/>
    <cacheHierarchy uniqueName="[Range 4].[Dispatch_Date]" caption="Dispatch_Date" attribute="1" time="1" defaultMemberUniqueName="[Range 4].[Dispatch_Date].[All]" allUniqueName="[Range 4].[Dispatch_Date].[All]" dimensionUniqueName="[Range 4]" displayFolder="" count="0" memberValueDatatype="7" unbalanced="0"/>
    <cacheHierarchy uniqueName="[Range 4].[Delivery_Date]" caption="Delivery_Date" attribute="1" time="1" defaultMemberUniqueName="[Range 4].[Delivery_Date].[All]" allUniqueName="[Range 4].[Delivery_Date].[All]" dimensionUniqueName="[Range 4]" displayFolder="" count="0" memberValueDatatype="7" unbalanced="0"/>
    <cacheHierarchy uniqueName="[Range 4].[Delivery_Status]" caption="Delivery_Status" attribute="1" defaultMemberUniqueName="[Range 4].[Delivery_Status].[All]" allUniqueName="[Range 4].[Delivery_Status].[All]" dimensionUniqueName="[Range 4]" displayFolder="" count="0" memberValueDatatype="130" unbalanced="0"/>
    <cacheHierarchy uniqueName="[Range 4].[Delay_Days]" caption="Delay_Days" attribute="1" defaultMemberUniqueName="[Range 4].[Delay_Days].[All]" allUniqueName="[Range 4].[Delay_Days].[All]" dimensionUniqueName="[Range 4]" displayFolder="" count="0" memberValueDatatype="20" unbalanced="0"/>
    <cacheHierarchy uniqueName="[Range 4].[Order Month-Year]" caption="Order Month-Year" attribute="1" defaultMemberUniqueName="[Range 4].[Order Month-Year].[All]" allUniqueName="[Range 4].[Order Month-Year].[All]" dimensionUniqueName="[Range 4]" displayFolder="" count="0" memberValueDatatype="130" unbalanced="0"/>
    <cacheHierarchy uniqueName="[Range 4].[Quarter]" caption="Quarter" attribute="1" defaultMemberUniqueName="[Range 4].[Quarter].[All]" allUniqueName="[Range 4].[Quarter].[All]" dimensionUniqueName="[Range 4]" displayFolder="" count="0" memberValueDatatype="130" unbalanced="0"/>
    <cacheHierarchy uniqueName="[Range 4].[Route]" caption="Route" attribute="1" defaultMemberUniqueName="[Range 4].[Route].[All]" allUniqueName="[Range 4].[Route].[All]" dimensionUniqueName="[Range 4]" displayFolder="" count="0" memberValueDatatype="130" unbalanced="0"/>
    <cacheHierarchy uniqueName="[Range 4].[Warehouse Bracket]" caption="Warehouse Bracket" attribute="1" defaultMemberUniqueName="[Range 4].[Warehouse Bracket].[All]" allUniqueName="[Range 4].[Warehouse Bracket].[All]" dimensionUniqueName="[Range 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Count of Product_Category]" caption="Count of Product_Categor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reight_Cost_INR]" caption="Sum of Freight_Cost_INR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Freight_Cost_INR 2]" caption="Sum of Freight_Cost_INR 2" measure="1" displayFolder="" measureGroup="Range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arrier_Rating]" caption="Sum of Carrier_Rating" measure="1" displayFolder="" measureGroup="Range 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Carrier_Rating]" caption="Average of Carrier_Rating" measure="1" displayFolder="" measureGroup="Range 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Shipment_ID]" caption="Count of Shipment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reight_Cost_INR 3]" caption="Sum of Freight_Cost_INR 3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Freight_Cost_INR]" caption="Average of Freight_Cost_INR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Delivery_Status]" caption="Count of Delivery_Status" measure="1" displayFolder="" measureGroup="Range 4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hipment_ID 2]" caption="Count of Shipment_ID 2" measure="1" displayFolder="" measureGroup="Range 4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mpal Patel" refreshedDate="45940.777388541668" backgroundQuery="1" createdVersion="8" refreshedVersion="8" minRefreshableVersion="3" recordCount="0" supportSubquery="1" supportAdvancedDrill="1" xr:uid="{EF79C738-F3C5-41A6-BBF8-6EE31F51F8F8}">
  <cacheSource type="external" connectionId="1"/>
  <cacheFields count="3">
    <cacheField name="[Range 1].[Transport_Mode].[Transport_Mode]" caption="Transport_Mode" numFmtId="0" hierarchy="17" level="1">
      <sharedItems count="4">
        <s v="Air"/>
        <s v="Rail"/>
        <s v="Road"/>
        <s v="Sea"/>
      </sharedItems>
    </cacheField>
    <cacheField name="[Measures].[Sum of Freight_Cost_INR 2]" caption="Sum of Freight_Cost_INR 2" numFmtId="0" hierarchy="83" level="32767"/>
    <cacheField name="[Range 1].[Quarter].[Quarter]" caption="Quarter" numFmtId="0" hierarchy="26" level="1">
      <sharedItems containsSemiMixedTypes="0" containsNonDate="0" containsString="0"/>
    </cacheField>
  </cacheFields>
  <cacheHierarchies count="91">
    <cacheHierarchy uniqueName="[Range].[Shipment_ID]" caption="Shipment_ID" attribute="1" defaultMemberUniqueName="[Range].[Shipment_ID].[All]" allUniqueName="[Range].[Shipment_ID].[All]" dimensionUniqueName="[Range]" displayFolder="" count="0" memberValueDatatype="130" unbalanced="0"/>
    <cacheHierarchy uniqueName="[Range].[Product_Category]" caption="Product_Category" attribute="1" defaultMemberUniqueName="[Range].[Product_Category].[All]" allUniqueName="[Range].[Product_Category].[All]" dimensionUniqueName="[Range]" displayFolder="" count="0" memberValueDatatype="130" unbalanced="0"/>
    <cacheHierarchy uniqueName="[Range].[Order_Date]" caption="Order_Date" attribute="1" time="1" defaultMemberUniqueName="[Range].[Order_Date].[All]" allUniqueName="[Range].[Order_Date].[All]" dimensionUniqueName="[Range]" displayFolder="" count="0" memberValueDatatype="7" unbalanced="0"/>
    <cacheHierarchy uniqueName="[Range].[Distance_km]" caption="Distance_km" attribute="1" defaultMemberUniqueName="[Range].[Distance_km].[All]" allUniqueName="[Range].[Distance_km].[All]" dimensionUniqueName="[Range]" displayFolder="" count="0" memberValueDatatype="20" unbalanced="0"/>
    <cacheHierarchy uniqueName="[Range].[Transport_Mode]" caption="Transport_Mode" attribute="1" defaultMemberUniqueName="[Range].[Transport_Mode].[All]" allUniqueName="[Range].[Transport_Mode].[All]" dimensionUniqueName="[Range]" displayFolder="" count="0" memberValueDatatype="130" unbalanced="0"/>
    <cacheHierarchy uniqueName="[Range].[Origin_Region]" caption="Origin_Region" attribute="1" defaultMemberUniqueName="[Range].[Origin_Region].[All]" allUniqueName="[Range].[Origin_Region].[All]" dimensionUniqueName="[Range]" displayFolder="" count="0" memberValueDatatype="130" unbalanced="0"/>
    <cacheHierarchy uniqueName="[Range].[Destination_Region]" caption="Destination_Region" attribute="1" defaultMemberUniqueName="[Range].[Destination_Region].[All]" allUniqueName="[Range].[Destination_Region].[All]" dimensionUniqueName="[Range]" displayFolder="" count="0" memberValueDatatype="130" unbalanced="0"/>
    <cacheHierarchy uniqueName="[Range].[Freight_Cost_INR]" caption="Freight_Cost_INR" attribute="1" defaultMemberUniqueName="[Range].[Freight_Cost_INR].[All]" allUniqueName="[Range].[Freight_Cost_INR].[All]" dimensionUniqueName="[Range]" displayFolder="" count="0" memberValueDatatype="20" unbalanced="0"/>
    <cacheHierarchy uniqueName="[Range].[Carrier_Rating]" caption="Carrier_Rating" attribute="1" defaultMemberUniqueName="[Range].[Carrier_Rating].[All]" allUniqueName="[Range].[Carrier_Rating].[All]" dimensionUniqueName="[Range]" displayFolder="" count="0" memberValueDatatype="5" unbalanced="0"/>
    <cacheHierarchy uniqueName="[Range].[Warehouse_Utilization_%]" caption="Warehouse_Utilization_%" attribute="1" defaultMemberUniqueName="[Range].[Warehouse_Utilization_%].[All]" allUniqueName="[Range].[Warehouse_Utilization_%].[All]" dimensionUniqueName="[Range]" displayFolder="" count="0" memberValueDatatype="5" unbalanced="0"/>
    <cacheHierarchy uniqueName="[Range].[Dispatch_Date]" caption="Dispatch_Date" attribute="1" time="1" defaultMemberUniqueName="[Range].[Dispatch_Date].[All]" allUniqueName="[Range].[Dispatch_Date].[All]" dimensionUniqueName="[Range]" displayFolder="" count="0" memberValueDatatype="7" unbalanced="0"/>
    <cacheHierarchy uniqueName="[Range].[Delivery_Date]" caption="Delivery_Date" attribute="1" time="1" defaultMemberUniqueName="[Range].[Delivery_Date].[All]" allUniqueName="[Range].[Delivery_Date].[All]" dimensionUniqueName="[Range]" displayFolder="" count="0" memberValueDatatype="7" unbalanced="0"/>
    <cacheHierarchy uniqueName="[Range].[Delivery_Status]" caption="Delivery_Status" attribute="1" defaultMemberUniqueName="[Range].[Delivery_Status].[All]" allUniqueName="[Range].[Delivery_Status].[All]" dimensionUniqueName="[Range]" displayFolder="" count="0" memberValueDatatype="130" unbalanced="0"/>
    <cacheHierarchy uniqueName="[Range 1].[Shipment_ID]" caption="Shipment_ID" attribute="1" defaultMemberUniqueName="[Range 1].[Shipment_ID].[All]" allUniqueName="[Range 1].[Shipment_ID].[All]" dimensionUniqueName="[Range 1]" displayFolder="" count="0" memberValueDatatype="130" unbalanced="0"/>
    <cacheHierarchy uniqueName="[Range 1].[Product_Category]" caption="Product_Category" attribute="1" defaultMemberUniqueName="[Range 1].[Product_Category].[All]" allUniqueName="[Range 1].[Product_Category].[All]" dimensionUniqueName="[Range 1]" displayFolder="" count="0" memberValueDatatype="130" unbalanced="0"/>
    <cacheHierarchy uniqueName="[Range 1].[Order_Date]" caption="Order_Date" attribute="1" time="1" defaultMemberUniqueName="[Range 1].[Order_Date].[All]" allUniqueName="[Range 1].[Order_Date].[All]" dimensionUniqueName="[Range 1]" displayFolder="" count="0" memberValueDatatype="7" unbalanced="0"/>
    <cacheHierarchy uniqueName="[Range 1].[Distance_km]" caption="Distance_km" attribute="1" defaultMemberUniqueName="[Range 1].[Distance_km].[All]" allUniqueName="[Range 1].[Distance_km].[All]" dimensionUniqueName="[Range 1]" displayFolder="" count="0" memberValueDatatype="20" unbalanced="0"/>
    <cacheHierarchy uniqueName="[Range 1].[Transport_Mode]" caption="Transport_Mode" attribute="1" defaultMemberUniqueName="[Range 1].[Transport_Mode].[All]" allUniqueName="[Range 1].[Transport_Mod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Origin_Region]" caption="Origin_Region" attribute="1" defaultMemberUniqueName="[Range 1].[Origin_Region].[All]" allUniqueName="[Range 1].[Origin_Region].[All]" dimensionUniqueName="[Range 1]" displayFolder="" count="0" memberValueDatatype="130" unbalanced="0"/>
    <cacheHierarchy uniqueName="[Range 1].[Destination_Region]" caption="Destination_Region" attribute="1" defaultMemberUniqueName="[Range 1].[Destination_Region].[All]" allUniqueName="[Range 1].[Destination_Region].[All]" dimensionUniqueName="[Range 1]" displayFolder="" count="0" memberValueDatatype="130" unbalanced="0"/>
    <cacheHierarchy uniqueName="[Range 1].[Freight_Cost_INR]" caption="Freight_Cost_INR" attribute="1" defaultMemberUniqueName="[Range 1].[Freight_Cost_INR].[All]" allUniqueName="[Range 1].[Freight_Cost_INR].[All]" dimensionUniqueName="[Range 1]" displayFolder="" count="0" memberValueDatatype="20" unbalanced="0"/>
    <cacheHierarchy uniqueName="[Range 1].[Carrier_Rating]" caption="Carrier_Rating" attribute="1" defaultMemberUniqueName="[Range 1].[Carrier_Rating].[All]" allUniqueName="[Range 1].[Carrier_Rating].[All]" dimensionUniqueName="[Range 1]" displayFolder="" count="0" memberValueDatatype="5" unbalanced="0"/>
    <cacheHierarchy uniqueName="[Range 1].[Warehouse_Utilization_%]" caption="Warehouse_Utilization_%" attribute="1" defaultMemberUniqueName="[Range 1].[Warehouse_Utilization_%].[All]" allUniqueName="[Range 1].[Warehouse_Utilization_%].[All]" dimensionUniqueName="[Range 1]" displayFolder="" count="0" memberValueDatatype="5" unbalanced="0"/>
    <cacheHierarchy uniqueName="[Range 1].[Dispatch_Date]" caption="Dispatch_Date" attribute="1" time="1" defaultMemberUniqueName="[Range 1].[Dispatch_Date].[All]" allUniqueName="[Range 1].[Dispatch_Date].[All]" dimensionUniqueName="[Range 1]" displayFolder="" count="0" memberValueDatatype="7" unbalanced="0"/>
    <cacheHierarchy uniqueName="[Range 1].[Delivery_Date]" caption="Delivery_Date" attribute="1" time="1" defaultMemberUniqueName="[Range 1].[Delivery_Date].[All]" allUniqueName="[Range 1].[Delivery_Date].[All]" dimensionUniqueName="[Range 1]" displayFolder="" count="0" memberValueDatatype="7" unbalanced="0"/>
    <cacheHierarchy uniqueName="[Range 1].[Delivery_Status]" caption="Delivery_Status" attribute="1" defaultMemberUniqueName="[Range 1].[Delivery_Status].[All]" allUniqueName="[Range 1].[Delivery_Status].[All]" dimensionUniqueName="[Range 1]" displayFolder="" count="0" memberValueDatatype="130" unbalanced="0"/>
    <cacheHierarchy uniqueName="[Range 1].[Quarter]" caption="Quarter" attribute="1" defaultMemberUniqueName="[Range 1].[Quarter].[All]" allUniqueName="[Range 1].[Quarter].[All]" dimensionUniqueName="[Range 1]" displayFolder="" count="2" memberValueDatatype="130" unbalanced="0">
      <fieldsUsage count="2">
        <fieldUsage x="-1"/>
        <fieldUsage x="2"/>
      </fieldsUsage>
    </cacheHierarchy>
    <cacheHierarchy uniqueName="[Range 2].[Shipment_ID]" caption="Shipment_ID" attribute="1" defaultMemberUniqueName="[Range 2].[Shipment_ID].[All]" allUniqueName="[Range 2].[Shipment_ID].[All]" dimensionUniqueName="[Range 2]" displayFolder="" count="0" memberValueDatatype="130" unbalanced="0"/>
    <cacheHierarchy uniqueName="[Range 2].[Product_Category]" caption="Product_Category" attribute="1" defaultMemberUniqueName="[Range 2].[Product_Category].[All]" allUniqueName="[Range 2].[Product_Category].[All]" dimensionUniqueName="[Range 2]" displayFolder="" count="0" memberValueDatatype="130" unbalanced="0"/>
    <cacheHierarchy uniqueName="[Range 2].[Order_Date]" caption="Order_Date" attribute="1" time="1" defaultMemberUniqueName="[Range 2].[Order_Date].[All]" allUniqueName="[Range 2].[Order_Date].[All]" dimensionUniqueName="[Range 2]" displayFolder="" count="0" memberValueDatatype="7" unbalanced="0"/>
    <cacheHierarchy uniqueName="[Range 2].[Distance_km]" caption="Distance_km" attribute="1" defaultMemberUniqueName="[Range 2].[Distance_km].[All]" allUniqueName="[Range 2].[Distance_km].[All]" dimensionUniqueName="[Range 2]" displayFolder="" count="0" memberValueDatatype="20" unbalanced="0"/>
    <cacheHierarchy uniqueName="[Range 2].[Transport_Mode]" caption="Transport_Mode" attribute="1" defaultMemberUniqueName="[Range 2].[Transport_Mode].[All]" allUniqueName="[Range 2].[Transport_Mode].[All]" dimensionUniqueName="[Range 2]" displayFolder="" count="0" memberValueDatatype="130" unbalanced="0"/>
    <cacheHierarchy uniqueName="[Range 2].[Origin_Region]" caption="Origin_Region" attribute="1" defaultMemberUniqueName="[Range 2].[Origin_Region].[All]" allUniqueName="[Range 2].[Origin_Region].[All]" dimensionUniqueName="[Range 2]" displayFolder="" count="0" memberValueDatatype="130" unbalanced="0"/>
    <cacheHierarchy uniqueName="[Range 2].[Destination_Region]" caption="Destination_Region" attribute="1" defaultMemberUniqueName="[Range 2].[Destination_Region].[All]" allUniqueName="[Range 2].[Destination_Region].[All]" dimensionUniqueName="[Range 2]" displayFolder="" count="0" memberValueDatatype="130" unbalanced="0"/>
    <cacheHierarchy uniqueName="[Range 2].[Freight_Cost_INR]" caption="Freight_Cost_INR" attribute="1" defaultMemberUniqueName="[Range 2].[Freight_Cost_INR].[All]" allUniqueName="[Range 2].[Freight_Cost_INR].[All]" dimensionUniqueName="[Range 2]" displayFolder="" count="0" memberValueDatatype="20" unbalanced="0"/>
    <cacheHierarchy uniqueName="[Range 2].[Carrier_Rating]" caption="Carrier_Rating" attribute="1" defaultMemberUniqueName="[Range 2].[Carrier_Rating].[All]" allUniqueName="[Range 2].[Carrier_Rating].[All]" dimensionUniqueName="[Range 2]" displayFolder="" count="0" memberValueDatatype="5" unbalanced="0"/>
    <cacheHierarchy uniqueName="[Range 2].[Warehouse_Utilization_%]" caption="Warehouse_Utilization_%" attribute="1" defaultMemberUniqueName="[Range 2].[Warehouse_Utilization_%].[All]" allUniqueName="[Range 2].[Warehouse_Utilization_%].[All]" dimensionUniqueName="[Range 2]" displayFolder="" count="0" memberValueDatatype="5" unbalanced="0"/>
    <cacheHierarchy uniqueName="[Range 2].[Dispatch_Date]" caption="Dispatch_Date" attribute="1" time="1" defaultMemberUniqueName="[Range 2].[Dispatch_Date].[All]" allUniqueName="[Range 2].[Dispatch_Date].[All]" dimensionUniqueName="[Range 2]" displayFolder="" count="0" memberValueDatatype="7" unbalanced="0"/>
    <cacheHierarchy uniqueName="[Range 2].[Delivery_Date]" caption="Delivery_Date" attribute="1" time="1" defaultMemberUniqueName="[Range 2].[Delivery_Date].[All]" allUniqueName="[Range 2].[Delivery_Date].[All]" dimensionUniqueName="[Range 2]" displayFolder="" count="0" memberValueDatatype="7" unbalanced="0"/>
    <cacheHierarchy uniqueName="[Range 2].[Delivery_Status]" caption="Delivery_Status" attribute="1" defaultMemberUniqueName="[Range 2].[Delivery_Status].[All]" allUniqueName="[Range 2].[Delivery_Status].[All]" dimensionUniqueName="[Range 2]" displayFolder="" count="0" memberValueDatatype="130" unbalanced="0"/>
    <cacheHierarchy uniqueName="[Range 2].[Quarter]" caption="Quarter" attribute="1" defaultMemberUniqueName="[Range 2].[Quarter].[All]" allUniqueName="[Range 2].[Quarter].[All]" dimensionUniqueName="[Range 2]" displayFolder="" count="0" memberValueDatatype="130" unbalanced="0"/>
    <cacheHierarchy uniqueName="[Range 2].[Route]" caption="Route" attribute="1" defaultMemberUniqueName="[Range 2].[Route].[All]" allUniqueName="[Range 2].[Route].[All]" dimensionUniqueName="[Range 2]" displayFolder="" count="0" memberValueDatatype="130" unbalanced="0"/>
    <cacheHierarchy uniqueName="[Range 3].[Shipment_ID]" caption="Shipment_ID" attribute="1" defaultMemberUniqueName="[Range 3].[Shipment_ID].[All]" allUniqueName="[Range 3].[Shipment_ID].[All]" dimensionUniqueName="[Range 3]" displayFolder="" count="0" memberValueDatatype="130" unbalanced="0"/>
    <cacheHierarchy uniqueName="[Range 3].[Product_Category]" caption="Product_Category" attribute="1" defaultMemberUniqueName="[Range 3].[Product_Category].[All]" allUniqueName="[Range 3].[Product_Category].[All]" dimensionUniqueName="[Range 3]" displayFolder="" count="0" memberValueDatatype="130" unbalanced="0"/>
    <cacheHierarchy uniqueName="[Range 3].[Order_Date]" caption="Order_Date" attribute="1" time="1" defaultMemberUniqueName="[Range 3].[Order_Date].[All]" allUniqueName="[Range 3].[Order_Date].[All]" dimensionUniqueName="[Range 3]" displayFolder="" count="0" memberValueDatatype="7" unbalanced="0"/>
    <cacheHierarchy uniqueName="[Range 3].[Distance_km]" caption="Distance_km" attribute="1" defaultMemberUniqueName="[Range 3].[Distance_km].[All]" allUniqueName="[Range 3].[Distance_km].[All]" dimensionUniqueName="[Range 3]" displayFolder="" count="0" memberValueDatatype="20" unbalanced="0"/>
    <cacheHierarchy uniqueName="[Range 3].[Transport_Mode]" caption="Transport_Mode" attribute="1" defaultMemberUniqueName="[Range 3].[Transport_Mode].[All]" allUniqueName="[Range 3].[Transport_Mode].[All]" dimensionUniqueName="[Range 3]" displayFolder="" count="0" memberValueDatatype="130" unbalanced="0"/>
    <cacheHierarchy uniqueName="[Range 3].[Origin_Region]" caption="Origin_Region" attribute="1" defaultMemberUniqueName="[Range 3].[Origin_Region].[All]" allUniqueName="[Range 3].[Origin_Region].[All]" dimensionUniqueName="[Range 3]" displayFolder="" count="0" memberValueDatatype="130" unbalanced="0"/>
    <cacheHierarchy uniqueName="[Range 3].[Destination_Region]" caption="Destination_Region" attribute="1" defaultMemberUniqueName="[Range 3].[Destination_Region].[All]" allUniqueName="[Range 3].[Destination_Region].[All]" dimensionUniqueName="[Range 3]" displayFolder="" count="0" memberValueDatatype="130" unbalanced="0"/>
    <cacheHierarchy uniqueName="[Range 3].[Freight_Cost_INR]" caption="Freight_Cost_INR" attribute="1" defaultMemberUniqueName="[Range 3].[Freight_Cost_INR].[All]" allUniqueName="[Range 3].[Freight_Cost_INR].[All]" dimensionUniqueName="[Range 3]" displayFolder="" count="0" memberValueDatatype="20" unbalanced="0"/>
    <cacheHierarchy uniqueName="[Range 3].[Carrier_Rating]" caption="Carrier_Rating" attribute="1" defaultMemberUniqueName="[Range 3].[Carrier_Rating].[All]" allUniqueName="[Range 3].[Carrier_Rating].[All]" dimensionUniqueName="[Range 3]" displayFolder="" count="0" memberValueDatatype="5" unbalanced="0"/>
    <cacheHierarchy uniqueName="[Range 3].[Warehouse_Utilization_%]" caption="Warehouse_Utilization_%" attribute="1" defaultMemberUniqueName="[Range 3].[Warehouse_Utilization_%].[All]" allUniqueName="[Range 3].[Warehouse_Utilization_%].[All]" dimensionUniqueName="[Range 3]" displayFolder="" count="0" memberValueDatatype="5" unbalanced="0"/>
    <cacheHierarchy uniqueName="[Range 3].[Dispatch_Date]" caption="Dispatch_Date" attribute="1" time="1" defaultMemberUniqueName="[Range 3].[Dispatch_Date].[All]" allUniqueName="[Range 3].[Dispatch_Date].[All]" dimensionUniqueName="[Range 3]" displayFolder="" count="0" memberValueDatatype="7" unbalanced="0"/>
    <cacheHierarchy uniqueName="[Range 3].[Delivery_Date]" caption="Delivery_Date" attribute="1" time="1" defaultMemberUniqueName="[Range 3].[Delivery_Date].[All]" allUniqueName="[Range 3].[Delivery_Date].[All]" dimensionUniqueName="[Range 3]" displayFolder="" count="0" memberValueDatatype="7" unbalanced="0"/>
    <cacheHierarchy uniqueName="[Range 3].[Delivery_Status]" caption="Delivery_Status" attribute="1" defaultMemberUniqueName="[Range 3].[Delivery_Status].[All]" allUniqueName="[Range 3].[Delivery_Status].[All]" dimensionUniqueName="[Range 3]" displayFolder="" count="0" memberValueDatatype="130" unbalanced="0"/>
    <cacheHierarchy uniqueName="[Range 3].[Delay_Days]" caption="Delay_Days" attribute="1" defaultMemberUniqueName="[Range 3].[Delay_Days].[All]" allUniqueName="[Range 3].[Delay_Days].[All]" dimensionUniqueName="[Range 3]" displayFolder="" count="0" memberValueDatatype="20" unbalanced="0"/>
    <cacheHierarchy uniqueName="[Range 3].[Order Month-Year]" caption="Order Month-Year" attribute="1" defaultMemberUniqueName="[Range 3].[Order Month-Year].[All]" allUniqueName="[Range 3].[Order Month-Year].[All]" dimensionUniqueName="[Range 3]" displayFolder="" count="0" memberValueDatatype="130" unbalanced="0"/>
    <cacheHierarchy uniqueName="[Range 4].[Shipment_ID]" caption="Shipment_ID" attribute="1" defaultMemberUniqueName="[Range 4].[Shipment_ID].[All]" allUniqueName="[Range 4].[Shipment_ID].[All]" dimensionUniqueName="[Range 4]" displayFolder="" count="0" memberValueDatatype="130" unbalanced="0"/>
    <cacheHierarchy uniqueName="[Range 4].[Product_Category]" caption="Product_Category" attribute="1" defaultMemberUniqueName="[Range 4].[Product_Category].[All]" allUniqueName="[Range 4].[Product_Category].[All]" dimensionUniqueName="[Range 4]" displayFolder="" count="0" memberValueDatatype="130" unbalanced="0"/>
    <cacheHierarchy uniqueName="[Range 4].[Order_Date]" caption="Order_Date" attribute="1" time="1" defaultMemberUniqueName="[Range 4].[Order_Date].[All]" allUniqueName="[Range 4].[Order_Date].[All]" dimensionUniqueName="[Range 4]" displayFolder="" count="0" memberValueDatatype="7" unbalanced="0"/>
    <cacheHierarchy uniqueName="[Range 4].[Distance_km]" caption="Distance_km" attribute="1" defaultMemberUniqueName="[Range 4].[Distance_km].[All]" allUniqueName="[Range 4].[Distance_km].[All]" dimensionUniqueName="[Range 4]" displayFolder="" count="0" memberValueDatatype="20" unbalanced="0"/>
    <cacheHierarchy uniqueName="[Range 4].[Transport_Mode]" caption="Transport_Mode" attribute="1" defaultMemberUniqueName="[Range 4].[Transport_Mode].[All]" allUniqueName="[Range 4].[Transport_Mode].[All]" dimensionUniqueName="[Range 4]" displayFolder="" count="0" memberValueDatatype="130" unbalanced="0"/>
    <cacheHierarchy uniqueName="[Range 4].[Origin_Region]" caption="Origin_Region" attribute="1" defaultMemberUniqueName="[Range 4].[Origin_Region].[All]" allUniqueName="[Range 4].[Origin_Region].[All]" dimensionUniqueName="[Range 4]" displayFolder="" count="0" memberValueDatatype="130" unbalanced="0"/>
    <cacheHierarchy uniqueName="[Range 4].[Destination_Region]" caption="Destination_Region" attribute="1" defaultMemberUniqueName="[Range 4].[Destination_Region].[All]" allUniqueName="[Range 4].[Destination_Region].[All]" dimensionUniqueName="[Range 4]" displayFolder="" count="0" memberValueDatatype="130" unbalanced="0"/>
    <cacheHierarchy uniqueName="[Range 4].[Freight_Cost_INR]" caption="Freight_Cost_INR" attribute="1" defaultMemberUniqueName="[Range 4].[Freight_Cost_INR].[All]" allUniqueName="[Range 4].[Freight_Cost_INR].[All]" dimensionUniqueName="[Range 4]" displayFolder="" count="0" memberValueDatatype="20" unbalanced="0"/>
    <cacheHierarchy uniqueName="[Range 4].[Carrier_Rating]" caption="Carrier_Rating" attribute="1" defaultMemberUniqueName="[Range 4].[Carrier_Rating].[All]" allUniqueName="[Range 4].[Carrier_Rating].[All]" dimensionUniqueName="[Range 4]" displayFolder="" count="0" memberValueDatatype="5" unbalanced="0"/>
    <cacheHierarchy uniqueName="[Range 4].[Warehouse_Utilization_%]" caption="Warehouse_Utilization_%" attribute="1" defaultMemberUniqueName="[Range 4].[Warehouse_Utilization_%].[All]" allUniqueName="[Range 4].[Warehouse_Utilization_%].[All]" dimensionUniqueName="[Range 4]" displayFolder="" count="0" memberValueDatatype="5" unbalanced="0"/>
    <cacheHierarchy uniqueName="[Range 4].[Dispatch_Date]" caption="Dispatch_Date" attribute="1" time="1" defaultMemberUniqueName="[Range 4].[Dispatch_Date].[All]" allUniqueName="[Range 4].[Dispatch_Date].[All]" dimensionUniqueName="[Range 4]" displayFolder="" count="0" memberValueDatatype="7" unbalanced="0"/>
    <cacheHierarchy uniqueName="[Range 4].[Delivery_Date]" caption="Delivery_Date" attribute="1" time="1" defaultMemberUniqueName="[Range 4].[Delivery_Date].[All]" allUniqueName="[Range 4].[Delivery_Date].[All]" dimensionUniqueName="[Range 4]" displayFolder="" count="0" memberValueDatatype="7" unbalanced="0"/>
    <cacheHierarchy uniqueName="[Range 4].[Delivery_Status]" caption="Delivery_Status" attribute="1" defaultMemberUniqueName="[Range 4].[Delivery_Status].[All]" allUniqueName="[Range 4].[Delivery_Status].[All]" dimensionUniqueName="[Range 4]" displayFolder="" count="0" memberValueDatatype="130" unbalanced="0"/>
    <cacheHierarchy uniqueName="[Range 4].[Delay_Days]" caption="Delay_Days" attribute="1" defaultMemberUniqueName="[Range 4].[Delay_Days].[All]" allUniqueName="[Range 4].[Delay_Days].[All]" dimensionUniqueName="[Range 4]" displayFolder="" count="0" memberValueDatatype="20" unbalanced="0"/>
    <cacheHierarchy uniqueName="[Range 4].[Order Month-Year]" caption="Order Month-Year" attribute="1" defaultMemberUniqueName="[Range 4].[Order Month-Year].[All]" allUniqueName="[Range 4].[Order Month-Year].[All]" dimensionUniqueName="[Range 4]" displayFolder="" count="0" memberValueDatatype="130" unbalanced="0"/>
    <cacheHierarchy uniqueName="[Range 4].[Quarter]" caption="Quarter" attribute="1" defaultMemberUniqueName="[Range 4].[Quarter].[All]" allUniqueName="[Range 4].[Quarter].[All]" dimensionUniqueName="[Range 4]" displayFolder="" count="0" memberValueDatatype="130" unbalanced="0"/>
    <cacheHierarchy uniqueName="[Range 4].[Route]" caption="Route" attribute="1" defaultMemberUniqueName="[Range 4].[Route].[All]" allUniqueName="[Range 4].[Route].[All]" dimensionUniqueName="[Range 4]" displayFolder="" count="0" memberValueDatatype="130" unbalanced="0"/>
    <cacheHierarchy uniqueName="[Range 4].[Warehouse Bracket]" caption="Warehouse Bracket" attribute="1" defaultMemberUniqueName="[Range 4].[Warehouse Bracket].[All]" allUniqueName="[Range 4].[Warehouse Bracket].[All]" dimensionUniqueName="[Range 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Count of Product_Category]" caption="Count of Product_Category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reight_Cost_INR]" caption="Sum of Freight_Cost_INR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Freight_Cost_INR 2]" caption="Sum of Freight_Cost_INR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arrier_Rating]" caption="Sum of Carrier_Rating" measure="1" displayFolder="" measureGroup="Range 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Carrier_Rating]" caption="Average of Carrier_Rating" measure="1" displayFolder="" measureGroup="Range 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Shipment_ID]" caption="Count of Shipment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reight_Cost_INR 3]" caption="Sum of Freight_Cost_INR 3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Freight_Cost_INR]" caption="Average of Freight_Cost_INR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Delivery_Status]" caption="Count of Delivery_Status" measure="1" displayFolder="" measureGroup="Range 4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hipment_ID 2]" caption="Count of Shipment_ID 2" measure="1" displayFolder="" measureGroup="Range 4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mpal Patel" refreshedDate="45940.782466319448" backgroundQuery="1" createdVersion="8" refreshedVersion="8" minRefreshableVersion="3" recordCount="0" supportSubquery="1" supportAdvancedDrill="1" xr:uid="{791567BC-01F9-40A6-9940-E9B6E0A419B3}">
  <cacheSource type="external" connectionId="1"/>
  <cacheFields count="2">
    <cacheField name="[Range 2].[Route].[Route]" caption="Route" numFmtId="0" hierarchy="41" level="1">
      <sharedItems count="25">
        <s v="Central → Central"/>
        <s v="Central → East"/>
        <s v="Central → North"/>
        <s v="Central → South"/>
        <s v="Central → West"/>
        <s v="East → Central"/>
        <s v="East → East"/>
        <s v="East → North"/>
        <s v="East → South"/>
        <s v="East → West"/>
        <s v="North → Central"/>
        <s v="North → East"/>
        <s v="North → North"/>
        <s v="North → South"/>
        <s v="North → West"/>
        <s v="South → Central"/>
        <s v="South → East"/>
        <s v="South → North"/>
        <s v="South → South"/>
        <s v="South → West"/>
        <s v="West → Central"/>
        <s v="West → East"/>
        <s v="West → North"/>
        <s v="West → South"/>
        <s v="West → West"/>
      </sharedItems>
    </cacheField>
    <cacheField name="[Measures].[Average of Carrier_Rating]" caption="Average of Carrier_Rating" numFmtId="0" hierarchy="85" level="32767"/>
  </cacheFields>
  <cacheHierarchies count="91">
    <cacheHierarchy uniqueName="[Range].[Shipment_ID]" caption="Shipment_ID" attribute="1" defaultMemberUniqueName="[Range].[Shipment_ID].[All]" allUniqueName="[Range].[Shipment_ID].[All]" dimensionUniqueName="[Range]" displayFolder="" count="0" memberValueDatatype="130" unbalanced="0"/>
    <cacheHierarchy uniqueName="[Range].[Product_Category]" caption="Product_Category" attribute="1" defaultMemberUniqueName="[Range].[Product_Category].[All]" allUniqueName="[Range].[Product_Category].[All]" dimensionUniqueName="[Range]" displayFolder="" count="0" memberValueDatatype="130" unbalanced="0"/>
    <cacheHierarchy uniqueName="[Range].[Order_Date]" caption="Order_Date" attribute="1" time="1" defaultMemberUniqueName="[Range].[Order_Date].[All]" allUniqueName="[Range].[Order_Date].[All]" dimensionUniqueName="[Range]" displayFolder="" count="0" memberValueDatatype="7" unbalanced="0"/>
    <cacheHierarchy uniqueName="[Range].[Distance_km]" caption="Distance_km" attribute="1" defaultMemberUniqueName="[Range].[Distance_km].[All]" allUniqueName="[Range].[Distance_km].[All]" dimensionUniqueName="[Range]" displayFolder="" count="0" memberValueDatatype="20" unbalanced="0"/>
    <cacheHierarchy uniqueName="[Range].[Transport_Mode]" caption="Transport_Mode" attribute="1" defaultMemberUniqueName="[Range].[Transport_Mode].[All]" allUniqueName="[Range].[Transport_Mode].[All]" dimensionUniqueName="[Range]" displayFolder="" count="0" memberValueDatatype="130" unbalanced="0"/>
    <cacheHierarchy uniqueName="[Range].[Origin_Region]" caption="Origin_Region" attribute="1" defaultMemberUniqueName="[Range].[Origin_Region].[All]" allUniqueName="[Range].[Origin_Region].[All]" dimensionUniqueName="[Range]" displayFolder="" count="0" memberValueDatatype="130" unbalanced="0"/>
    <cacheHierarchy uniqueName="[Range].[Destination_Region]" caption="Destination_Region" attribute="1" defaultMemberUniqueName="[Range].[Destination_Region].[All]" allUniqueName="[Range].[Destination_Region].[All]" dimensionUniqueName="[Range]" displayFolder="" count="0" memberValueDatatype="130" unbalanced="0"/>
    <cacheHierarchy uniqueName="[Range].[Freight_Cost_INR]" caption="Freight_Cost_INR" attribute="1" defaultMemberUniqueName="[Range].[Freight_Cost_INR].[All]" allUniqueName="[Range].[Freight_Cost_INR].[All]" dimensionUniqueName="[Range]" displayFolder="" count="0" memberValueDatatype="20" unbalanced="0"/>
    <cacheHierarchy uniqueName="[Range].[Carrier_Rating]" caption="Carrier_Rating" attribute="1" defaultMemberUniqueName="[Range].[Carrier_Rating].[All]" allUniqueName="[Range].[Carrier_Rating].[All]" dimensionUniqueName="[Range]" displayFolder="" count="0" memberValueDatatype="5" unbalanced="0"/>
    <cacheHierarchy uniqueName="[Range].[Warehouse_Utilization_%]" caption="Warehouse_Utilization_%" attribute="1" defaultMemberUniqueName="[Range].[Warehouse_Utilization_%].[All]" allUniqueName="[Range].[Warehouse_Utilization_%].[All]" dimensionUniqueName="[Range]" displayFolder="" count="0" memberValueDatatype="5" unbalanced="0"/>
    <cacheHierarchy uniqueName="[Range].[Dispatch_Date]" caption="Dispatch_Date" attribute="1" time="1" defaultMemberUniqueName="[Range].[Dispatch_Date].[All]" allUniqueName="[Range].[Dispatch_Date].[All]" dimensionUniqueName="[Range]" displayFolder="" count="0" memberValueDatatype="7" unbalanced="0"/>
    <cacheHierarchy uniqueName="[Range].[Delivery_Date]" caption="Delivery_Date" attribute="1" time="1" defaultMemberUniqueName="[Range].[Delivery_Date].[All]" allUniqueName="[Range].[Delivery_Date].[All]" dimensionUniqueName="[Range]" displayFolder="" count="0" memberValueDatatype="7" unbalanced="0"/>
    <cacheHierarchy uniqueName="[Range].[Delivery_Status]" caption="Delivery_Status" attribute="1" defaultMemberUniqueName="[Range].[Delivery_Status].[All]" allUniqueName="[Range].[Delivery_Status].[All]" dimensionUniqueName="[Range]" displayFolder="" count="0" memberValueDatatype="130" unbalanced="0"/>
    <cacheHierarchy uniqueName="[Range 1].[Shipment_ID]" caption="Shipment_ID" attribute="1" defaultMemberUniqueName="[Range 1].[Shipment_ID].[All]" allUniqueName="[Range 1].[Shipment_ID].[All]" dimensionUniqueName="[Range 1]" displayFolder="" count="0" memberValueDatatype="130" unbalanced="0"/>
    <cacheHierarchy uniqueName="[Range 1].[Product_Category]" caption="Product_Category" attribute="1" defaultMemberUniqueName="[Range 1].[Product_Category].[All]" allUniqueName="[Range 1].[Product_Category].[All]" dimensionUniqueName="[Range 1]" displayFolder="" count="0" memberValueDatatype="130" unbalanced="0"/>
    <cacheHierarchy uniqueName="[Range 1].[Order_Date]" caption="Order_Date" attribute="1" time="1" defaultMemberUniqueName="[Range 1].[Order_Date].[All]" allUniqueName="[Range 1].[Order_Date].[All]" dimensionUniqueName="[Range 1]" displayFolder="" count="0" memberValueDatatype="7" unbalanced="0"/>
    <cacheHierarchy uniqueName="[Range 1].[Distance_km]" caption="Distance_km" attribute="1" defaultMemberUniqueName="[Range 1].[Distance_km].[All]" allUniqueName="[Range 1].[Distance_km].[All]" dimensionUniqueName="[Range 1]" displayFolder="" count="0" memberValueDatatype="20" unbalanced="0"/>
    <cacheHierarchy uniqueName="[Range 1].[Transport_Mode]" caption="Transport_Mode" attribute="1" defaultMemberUniqueName="[Range 1].[Transport_Mode].[All]" allUniqueName="[Range 1].[Transport_Mode].[All]" dimensionUniqueName="[Range 1]" displayFolder="" count="0" memberValueDatatype="130" unbalanced="0"/>
    <cacheHierarchy uniqueName="[Range 1].[Origin_Region]" caption="Origin_Region" attribute="1" defaultMemberUniqueName="[Range 1].[Origin_Region].[All]" allUniqueName="[Range 1].[Origin_Region].[All]" dimensionUniqueName="[Range 1]" displayFolder="" count="0" memberValueDatatype="130" unbalanced="0"/>
    <cacheHierarchy uniqueName="[Range 1].[Destination_Region]" caption="Destination_Region" attribute="1" defaultMemberUniqueName="[Range 1].[Destination_Region].[All]" allUniqueName="[Range 1].[Destination_Region].[All]" dimensionUniqueName="[Range 1]" displayFolder="" count="0" memberValueDatatype="130" unbalanced="0"/>
    <cacheHierarchy uniqueName="[Range 1].[Freight_Cost_INR]" caption="Freight_Cost_INR" attribute="1" defaultMemberUniqueName="[Range 1].[Freight_Cost_INR].[All]" allUniqueName="[Range 1].[Freight_Cost_INR].[All]" dimensionUniqueName="[Range 1]" displayFolder="" count="0" memberValueDatatype="20" unbalanced="0"/>
    <cacheHierarchy uniqueName="[Range 1].[Carrier_Rating]" caption="Carrier_Rating" attribute="1" defaultMemberUniqueName="[Range 1].[Carrier_Rating].[All]" allUniqueName="[Range 1].[Carrier_Rating].[All]" dimensionUniqueName="[Range 1]" displayFolder="" count="0" memberValueDatatype="5" unbalanced="0"/>
    <cacheHierarchy uniqueName="[Range 1].[Warehouse_Utilization_%]" caption="Warehouse_Utilization_%" attribute="1" defaultMemberUniqueName="[Range 1].[Warehouse_Utilization_%].[All]" allUniqueName="[Range 1].[Warehouse_Utilization_%].[All]" dimensionUniqueName="[Range 1]" displayFolder="" count="0" memberValueDatatype="5" unbalanced="0"/>
    <cacheHierarchy uniqueName="[Range 1].[Dispatch_Date]" caption="Dispatch_Date" attribute="1" time="1" defaultMemberUniqueName="[Range 1].[Dispatch_Date].[All]" allUniqueName="[Range 1].[Dispatch_Date].[All]" dimensionUniqueName="[Range 1]" displayFolder="" count="0" memberValueDatatype="7" unbalanced="0"/>
    <cacheHierarchy uniqueName="[Range 1].[Delivery_Date]" caption="Delivery_Date" attribute="1" time="1" defaultMemberUniqueName="[Range 1].[Delivery_Date].[All]" allUniqueName="[Range 1].[Delivery_Date].[All]" dimensionUniqueName="[Range 1]" displayFolder="" count="0" memberValueDatatype="7" unbalanced="0"/>
    <cacheHierarchy uniqueName="[Range 1].[Delivery_Status]" caption="Delivery_Status" attribute="1" defaultMemberUniqueName="[Range 1].[Delivery_Status].[All]" allUniqueName="[Range 1].[Delivery_Status].[All]" dimensionUniqueName="[Range 1]" displayFolder="" count="0" memberValueDatatype="130" unbalanced="0"/>
    <cacheHierarchy uniqueName="[Range 1].[Quarter]" caption="Quarter" attribute="1" defaultMemberUniqueName="[Range 1].[Quarter].[All]" allUniqueName="[Range 1].[Quarter].[All]" dimensionUniqueName="[Range 1]" displayFolder="" count="0" memberValueDatatype="130" unbalanced="0"/>
    <cacheHierarchy uniqueName="[Range 2].[Shipment_ID]" caption="Shipment_ID" attribute="1" defaultMemberUniqueName="[Range 2].[Shipment_ID].[All]" allUniqueName="[Range 2].[Shipment_ID].[All]" dimensionUniqueName="[Range 2]" displayFolder="" count="0" memberValueDatatype="130" unbalanced="0"/>
    <cacheHierarchy uniqueName="[Range 2].[Product_Category]" caption="Product_Category" attribute="1" defaultMemberUniqueName="[Range 2].[Product_Category].[All]" allUniqueName="[Range 2].[Product_Category].[All]" dimensionUniqueName="[Range 2]" displayFolder="" count="0" memberValueDatatype="130" unbalanced="0"/>
    <cacheHierarchy uniqueName="[Range 2].[Order_Date]" caption="Order_Date" attribute="1" time="1" defaultMemberUniqueName="[Range 2].[Order_Date].[All]" allUniqueName="[Range 2].[Order_Date].[All]" dimensionUniqueName="[Range 2]" displayFolder="" count="0" memberValueDatatype="7" unbalanced="0"/>
    <cacheHierarchy uniqueName="[Range 2].[Distance_km]" caption="Distance_km" attribute="1" defaultMemberUniqueName="[Range 2].[Distance_km].[All]" allUniqueName="[Range 2].[Distance_km].[All]" dimensionUniqueName="[Range 2]" displayFolder="" count="0" memberValueDatatype="20" unbalanced="0"/>
    <cacheHierarchy uniqueName="[Range 2].[Transport_Mode]" caption="Transport_Mode" attribute="1" defaultMemberUniqueName="[Range 2].[Transport_Mode].[All]" allUniqueName="[Range 2].[Transport_Mode].[All]" dimensionUniqueName="[Range 2]" displayFolder="" count="0" memberValueDatatype="130" unbalanced="0"/>
    <cacheHierarchy uniqueName="[Range 2].[Origin_Region]" caption="Origin_Region" attribute="1" defaultMemberUniqueName="[Range 2].[Origin_Region].[All]" allUniqueName="[Range 2].[Origin_Region].[All]" dimensionUniqueName="[Range 2]" displayFolder="" count="0" memberValueDatatype="130" unbalanced="0"/>
    <cacheHierarchy uniqueName="[Range 2].[Destination_Region]" caption="Destination_Region" attribute="1" defaultMemberUniqueName="[Range 2].[Destination_Region].[All]" allUniqueName="[Range 2].[Destination_Region].[All]" dimensionUniqueName="[Range 2]" displayFolder="" count="0" memberValueDatatype="130" unbalanced="0"/>
    <cacheHierarchy uniqueName="[Range 2].[Freight_Cost_INR]" caption="Freight_Cost_INR" attribute="1" defaultMemberUniqueName="[Range 2].[Freight_Cost_INR].[All]" allUniqueName="[Range 2].[Freight_Cost_INR].[All]" dimensionUniqueName="[Range 2]" displayFolder="" count="0" memberValueDatatype="20" unbalanced="0"/>
    <cacheHierarchy uniqueName="[Range 2].[Carrier_Rating]" caption="Carrier_Rating" attribute="1" defaultMemberUniqueName="[Range 2].[Carrier_Rating].[All]" allUniqueName="[Range 2].[Carrier_Rating].[All]" dimensionUniqueName="[Range 2]" displayFolder="" count="0" memberValueDatatype="5" unbalanced="0"/>
    <cacheHierarchy uniqueName="[Range 2].[Warehouse_Utilization_%]" caption="Warehouse_Utilization_%" attribute="1" defaultMemberUniqueName="[Range 2].[Warehouse_Utilization_%].[All]" allUniqueName="[Range 2].[Warehouse_Utilization_%].[All]" dimensionUniqueName="[Range 2]" displayFolder="" count="0" memberValueDatatype="5" unbalanced="0"/>
    <cacheHierarchy uniqueName="[Range 2].[Dispatch_Date]" caption="Dispatch_Date" attribute="1" time="1" defaultMemberUniqueName="[Range 2].[Dispatch_Date].[All]" allUniqueName="[Range 2].[Dispatch_Date].[All]" dimensionUniqueName="[Range 2]" displayFolder="" count="0" memberValueDatatype="7" unbalanced="0"/>
    <cacheHierarchy uniqueName="[Range 2].[Delivery_Date]" caption="Delivery_Date" attribute="1" time="1" defaultMemberUniqueName="[Range 2].[Delivery_Date].[All]" allUniqueName="[Range 2].[Delivery_Date].[All]" dimensionUniqueName="[Range 2]" displayFolder="" count="0" memberValueDatatype="7" unbalanced="0"/>
    <cacheHierarchy uniqueName="[Range 2].[Delivery_Status]" caption="Delivery_Status" attribute="1" defaultMemberUniqueName="[Range 2].[Delivery_Status].[All]" allUniqueName="[Range 2].[Delivery_Status].[All]" dimensionUniqueName="[Range 2]" displayFolder="" count="0" memberValueDatatype="130" unbalanced="0"/>
    <cacheHierarchy uniqueName="[Range 2].[Quarter]" caption="Quarter" attribute="1" defaultMemberUniqueName="[Range 2].[Quarter].[All]" allUniqueName="[Range 2].[Quarter].[All]" dimensionUniqueName="[Range 2]" displayFolder="" count="0" memberValueDatatype="130" unbalanced="0"/>
    <cacheHierarchy uniqueName="[Range 2].[Route]" caption="Route" attribute="1" defaultMemberUniqueName="[Range 2].[Route].[All]" allUniqueName="[Range 2].[Route].[All]" dimensionUniqueName="[Range 2]" displayFolder="" count="2" memberValueDatatype="130" unbalanced="0">
      <fieldsUsage count="2">
        <fieldUsage x="-1"/>
        <fieldUsage x="0"/>
      </fieldsUsage>
    </cacheHierarchy>
    <cacheHierarchy uniqueName="[Range 3].[Shipment_ID]" caption="Shipment_ID" attribute="1" defaultMemberUniqueName="[Range 3].[Shipment_ID].[All]" allUniqueName="[Range 3].[Shipment_ID].[All]" dimensionUniqueName="[Range 3]" displayFolder="" count="0" memberValueDatatype="130" unbalanced="0"/>
    <cacheHierarchy uniqueName="[Range 3].[Product_Category]" caption="Product_Category" attribute="1" defaultMemberUniqueName="[Range 3].[Product_Category].[All]" allUniqueName="[Range 3].[Product_Category].[All]" dimensionUniqueName="[Range 3]" displayFolder="" count="0" memberValueDatatype="130" unbalanced="0"/>
    <cacheHierarchy uniqueName="[Range 3].[Order_Date]" caption="Order_Date" attribute="1" time="1" defaultMemberUniqueName="[Range 3].[Order_Date].[All]" allUniqueName="[Range 3].[Order_Date].[All]" dimensionUniqueName="[Range 3]" displayFolder="" count="0" memberValueDatatype="7" unbalanced="0"/>
    <cacheHierarchy uniqueName="[Range 3].[Distance_km]" caption="Distance_km" attribute="1" defaultMemberUniqueName="[Range 3].[Distance_km].[All]" allUniqueName="[Range 3].[Distance_km].[All]" dimensionUniqueName="[Range 3]" displayFolder="" count="0" memberValueDatatype="20" unbalanced="0"/>
    <cacheHierarchy uniqueName="[Range 3].[Transport_Mode]" caption="Transport_Mode" attribute="1" defaultMemberUniqueName="[Range 3].[Transport_Mode].[All]" allUniqueName="[Range 3].[Transport_Mode].[All]" dimensionUniqueName="[Range 3]" displayFolder="" count="0" memberValueDatatype="130" unbalanced="0"/>
    <cacheHierarchy uniqueName="[Range 3].[Origin_Region]" caption="Origin_Region" attribute="1" defaultMemberUniqueName="[Range 3].[Origin_Region].[All]" allUniqueName="[Range 3].[Origin_Region].[All]" dimensionUniqueName="[Range 3]" displayFolder="" count="0" memberValueDatatype="130" unbalanced="0"/>
    <cacheHierarchy uniqueName="[Range 3].[Destination_Region]" caption="Destination_Region" attribute="1" defaultMemberUniqueName="[Range 3].[Destination_Region].[All]" allUniqueName="[Range 3].[Destination_Region].[All]" dimensionUniqueName="[Range 3]" displayFolder="" count="0" memberValueDatatype="130" unbalanced="0"/>
    <cacheHierarchy uniqueName="[Range 3].[Freight_Cost_INR]" caption="Freight_Cost_INR" attribute="1" defaultMemberUniqueName="[Range 3].[Freight_Cost_INR].[All]" allUniqueName="[Range 3].[Freight_Cost_INR].[All]" dimensionUniqueName="[Range 3]" displayFolder="" count="0" memberValueDatatype="20" unbalanced="0"/>
    <cacheHierarchy uniqueName="[Range 3].[Carrier_Rating]" caption="Carrier_Rating" attribute="1" defaultMemberUniqueName="[Range 3].[Carrier_Rating].[All]" allUniqueName="[Range 3].[Carrier_Rating].[All]" dimensionUniqueName="[Range 3]" displayFolder="" count="0" memberValueDatatype="5" unbalanced="0"/>
    <cacheHierarchy uniqueName="[Range 3].[Warehouse_Utilization_%]" caption="Warehouse_Utilization_%" attribute="1" defaultMemberUniqueName="[Range 3].[Warehouse_Utilization_%].[All]" allUniqueName="[Range 3].[Warehouse_Utilization_%].[All]" dimensionUniqueName="[Range 3]" displayFolder="" count="0" memberValueDatatype="5" unbalanced="0"/>
    <cacheHierarchy uniqueName="[Range 3].[Dispatch_Date]" caption="Dispatch_Date" attribute="1" time="1" defaultMemberUniqueName="[Range 3].[Dispatch_Date].[All]" allUniqueName="[Range 3].[Dispatch_Date].[All]" dimensionUniqueName="[Range 3]" displayFolder="" count="0" memberValueDatatype="7" unbalanced="0"/>
    <cacheHierarchy uniqueName="[Range 3].[Delivery_Date]" caption="Delivery_Date" attribute="1" time="1" defaultMemberUniqueName="[Range 3].[Delivery_Date].[All]" allUniqueName="[Range 3].[Delivery_Date].[All]" dimensionUniqueName="[Range 3]" displayFolder="" count="0" memberValueDatatype="7" unbalanced="0"/>
    <cacheHierarchy uniqueName="[Range 3].[Delivery_Status]" caption="Delivery_Status" attribute="1" defaultMemberUniqueName="[Range 3].[Delivery_Status].[All]" allUniqueName="[Range 3].[Delivery_Status].[All]" dimensionUniqueName="[Range 3]" displayFolder="" count="0" memberValueDatatype="130" unbalanced="0"/>
    <cacheHierarchy uniqueName="[Range 3].[Delay_Days]" caption="Delay_Days" attribute="1" defaultMemberUniqueName="[Range 3].[Delay_Days].[All]" allUniqueName="[Range 3].[Delay_Days].[All]" dimensionUniqueName="[Range 3]" displayFolder="" count="0" memberValueDatatype="20" unbalanced="0"/>
    <cacheHierarchy uniqueName="[Range 3].[Order Month-Year]" caption="Order Month-Year" attribute="1" defaultMemberUniqueName="[Range 3].[Order Month-Year].[All]" allUniqueName="[Range 3].[Order Month-Year].[All]" dimensionUniqueName="[Range 3]" displayFolder="" count="0" memberValueDatatype="130" unbalanced="0"/>
    <cacheHierarchy uniqueName="[Range 4].[Shipment_ID]" caption="Shipment_ID" attribute="1" defaultMemberUniqueName="[Range 4].[Shipment_ID].[All]" allUniqueName="[Range 4].[Shipment_ID].[All]" dimensionUniqueName="[Range 4]" displayFolder="" count="0" memberValueDatatype="130" unbalanced="0"/>
    <cacheHierarchy uniqueName="[Range 4].[Product_Category]" caption="Product_Category" attribute="1" defaultMemberUniqueName="[Range 4].[Product_Category].[All]" allUniqueName="[Range 4].[Product_Category].[All]" dimensionUniqueName="[Range 4]" displayFolder="" count="0" memberValueDatatype="130" unbalanced="0"/>
    <cacheHierarchy uniqueName="[Range 4].[Order_Date]" caption="Order_Date" attribute="1" time="1" defaultMemberUniqueName="[Range 4].[Order_Date].[All]" allUniqueName="[Range 4].[Order_Date].[All]" dimensionUniqueName="[Range 4]" displayFolder="" count="0" memberValueDatatype="7" unbalanced="0"/>
    <cacheHierarchy uniqueName="[Range 4].[Distance_km]" caption="Distance_km" attribute="1" defaultMemberUniqueName="[Range 4].[Distance_km].[All]" allUniqueName="[Range 4].[Distance_km].[All]" dimensionUniqueName="[Range 4]" displayFolder="" count="0" memberValueDatatype="20" unbalanced="0"/>
    <cacheHierarchy uniqueName="[Range 4].[Transport_Mode]" caption="Transport_Mode" attribute="1" defaultMemberUniqueName="[Range 4].[Transport_Mode].[All]" allUniqueName="[Range 4].[Transport_Mode].[All]" dimensionUniqueName="[Range 4]" displayFolder="" count="0" memberValueDatatype="130" unbalanced="0"/>
    <cacheHierarchy uniqueName="[Range 4].[Origin_Region]" caption="Origin_Region" attribute="1" defaultMemberUniqueName="[Range 4].[Origin_Region].[All]" allUniqueName="[Range 4].[Origin_Region].[All]" dimensionUniqueName="[Range 4]" displayFolder="" count="0" memberValueDatatype="130" unbalanced="0"/>
    <cacheHierarchy uniqueName="[Range 4].[Destination_Region]" caption="Destination_Region" attribute="1" defaultMemberUniqueName="[Range 4].[Destination_Region].[All]" allUniqueName="[Range 4].[Destination_Region].[All]" dimensionUniqueName="[Range 4]" displayFolder="" count="0" memberValueDatatype="130" unbalanced="0"/>
    <cacheHierarchy uniqueName="[Range 4].[Freight_Cost_INR]" caption="Freight_Cost_INR" attribute="1" defaultMemberUniqueName="[Range 4].[Freight_Cost_INR].[All]" allUniqueName="[Range 4].[Freight_Cost_INR].[All]" dimensionUniqueName="[Range 4]" displayFolder="" count="0" memberValueDatatype="20" unbalanced="0"/>
    <cacheHierarchy uniqueName="[Range 4].[Carrier_Rating]" caption="Carrier_Rating" attribute="1" defaultMemberUniqueName="[Range 4].[Carrier_Rating].[All]" allUniqueName="[Range 4].[Carrier_Rating].[All]" dimensionUniqueName="[Range 4]" displayFolder="" count="0" memberValueDatatype="5" unbalanced="0"/>
    <cacheHierarchy uniqueName="[Range 4].[Warehouse_Utilization_%]" caption="Warehouse_Utilization_%" attribute="1" defaultMemberUniqueName="[Range 4].[Warehouse_Utilization_%].[All]" allUniqueName="[Range 4].[Warehouse_Utilization_%].[All]" dimensionUniqueName="[Range 4]" displayFolder="" count="0" memberValueDatatype="5" unbalanced="0"/>
    <cacheHierarchy uniqueName="[Range 4].[Dispatch_Date]" caption="Dispatch_Date" attribute="1" time="1" defaultMemberUniqueName="[Range 4].[Dispatch_Date].[All]" allUniqueName="[Range 4].[Dispatch_Date].[All]" dimensionUniqueName="[Range 4]" displayFolder="" count="0" memberValueDatatype="7" unbalanced="0"/>
    <cacheHierarchy uniqueName="[Range 4].[Delivery_Date]" caption="Delivery_Date" attribute="1" time="1" defaultMemberUniqueName="[Range 4].[Delivery_Date].[All]" allUniqueName="[Range 4].[Delivery_Date].[All]" dimensionUniqueName="[Range 4]" displayFolder="" count="0" memberValueDatatype="7" unbalanced="0"/>
    <cacheHierarchy uniqueName="[Range 4].[Delivery_Status]" caption="Delivery_Status" attribute="1" defaultMemberUniqueName="[Range 4].[Delivery_Status].[All]" allUniqueName="[Range 4].[Delivery_Status].[All]" dimensionUniqueName="[Range 4]" displayFolder="" count="0" memberValueDatatype="130" unbalanced="0"/>
    <cacheHierarchy uniqueName="[Range 4].[Delay_Days]" caption="Delay_Days" attribute="1" defaultMemberUniqueName="[Range 4].[Delay_Days].[All]" allUniqueName="[Range 4].[Delay_Days].[All]" dimensionUniqueName="[Range 4]" displayFolder="" count="0" memberValueDatatype="20" unbalanced="0"/>
    <cacheHierarchy uniqueName="[Range 4].[Order Month-Year]" caption="Order Month-Year" attribute="1" defaultMemberUniqueName="[Range 4].[Order Month-Year].[All]" allUniqueName="[Range 4].[Order Month-Year].[All]" dimensionUniqueName="[Range 4]" displayFolder="" count="0" memberValueDatatype="130" unbalanced="0"/>
    <cacheHierarchy uniqueName="[Range 4].[Quarter]" caption="Quarter" attribute="1" defaultMemberUniqueName="[Range 4].[Quarter].[All]" allUniqueName="[Range 4].[Quarter].[All]" dimensionUniqueName="[Range 4]" displayFolder="" count="0" memberValueDatatype="130" unbalanced="0"/>
    <cacheHierarchy uniqueName="[Range 4].[Route]" caption="Route" attribute="1" defaultMemberUniqueName="[Range 4].[Route].[All]" allUniqueName="[Range 4].[Route].[All]" dimensionUniqueName="[Range 4]" displayFolder="" count="0" memberValueDatatype="130" unbalanced="0"/>
    <cacheHierarchy uniqueName="[Range 4].[Warehouse Bracket]" caption="Warehouse Bracket" attribute="1" defaultMemberUniqueName="[Range 4].[Warehouse Bracket].[All]" allUniqueName="[Range 4].[Warehouse Bracket].[All]" dimensionUniqueName="[Range 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Count of Product_Category]" caption="Count of Product_Category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reight_Cost_INR]" caption="Sum of Freight_Cost_INR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Freight_Cost_INR 2]" caption="Sum of Freight_Cost_INR 2" measure="1" displayFolder="" measureGroup="Range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arrier_Rating]" caption="Sum of Carrier_Rating" measure="1" displayFolder="" measureGroup="Range 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Carrier_Rating]" caption="Average of Carrier_Rating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Shipment_ID]" caption="Count of Shipment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reight_Cost_INR 3]" caption="Sum of Freight_Cost_INR 3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Freight_Cost_INR]" caption="Average of Freight_Cost_INR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Delivery_Status]" caption="Count of Delivery_Status" measure="1" displayFolder="" measureGroup="Range 4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hipment_ID 2]" caption="Count of Shipment_ID 2" measure="1" displayFolder="" measureGroup="Range 4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mpal Patel" refreshedDate="45940.891164930559" backgroundQuery="1" createdVersion="8" refreshedVersion="8" minRefreshableVersion="3" recordCount="0" supportSubquery="1" supportAdvancedDrill="1" xr:uid="{AA4C9635-3837-48FD-A547-038065CA4B4C}">
  <cacheSource type="external" connectionId="1"/>
  <cacheFields count="4">
    <cacheField name="[Range].[Product_Category].[Product_Category]" caption="Product_Category" numFmtId="0" hierarchy="1" level="1">
      <sharedItems count="5">
        <s v="Books"/>
        <s v="Clothing"/>
        <s v="Electronics"/>
        <s v="Furniture"/>
        <s v="Pharmaceuticals"/>
      </sharedItems>
    </cacheField>
    <cacheField name="[Measures].[Count of Shipment_ID]" caption="Count of Shipment_ID" numFmtId="0" hierarchy="86" level="32767"/>
    <cacheField name="[Range].[Origin_Region].[Origin_Region]" caption="Origin_Region" numFmtId="0" hierarchy="5" level="1">
      <sharedItems containsSemiMixedTypes="0" containsNonDate="0" containsString="0"/>
    </cacheField>
    <cacheField name="[Range].[Destination_Region].[Destination_Region]" caption="Destination_Region" numFmtId="0" hierarchy="6" level="1">
      <sharedItems containsSemiMixedTypes="0" containsNonDate="0" containsString="0"/>
    </cacheField>
  </cacheFields>
  <cacheHierarchies count="91">
    <cacheHierarchy uniqueName="[Range].[Shipment_ID]" caption="Shipment_ID" attribute="1" defaultMemberUniqueName="[Range].[Shipment_ID].[All]" allUniqueName="[Range].[Shipment_ID].[All]" dimensionUniqueName="[Range]" displayFolder="" count="0" memberValueDatatype="130" unbalanced="0"/>
    <cacheHierarchy uniqueName="[Range].[Product_Category]" caption="Product_Category" attribute="1" defaultMemberUniqueName="[Range].[Product_Category].[All]" allUniqueName="[Range].[Product_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Order_Date]" caption="Order_Date" attribute="1" time="1" defaultMemberUniqueName="[Range].[Order_Date].[All]" allUniqueName="[Range].[Order_Date].[All]" dimensionUniqueName="[Range]" displayFolder="" count="0" memberValueDatatype="7" unbalanced="0"/>
    <cacheHierarchy uniqueName="[Range].[Distance_km]" caption="Distance_km" attribute="1" defaultMemberUniqueName="[Range].[Distance_km].[All]" allUniqueName="[Range].[Distance_km].[All]" dimensionUniqueName="[Range]" displayFolder="" count="0" memberValueDatatype="20" unbalanced="0"/>
    <cacheHierarchy uniqueName="[Range].[Transport_Mode]" caption="Transport_Mode" attribute="1" defaultMemberUniqueName="[Range].[Transport_Mode].[All]" allUniqueName="[Range].[Transport_Mode].[All]" dimensionUniqueName="[Range]" displayFolder="" count="0" memberValueDatatype="130" unbalanced="0"/>
    <cacheHierarchy uniqueName="[Range].[Origin_Region]" caption="Origin_Region" attribute="1" defaultMemberUniqueName="[Range].[Origin_Region].[All]" allUniqueName="[Range].[Origin_Regio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estination_Region]" caption="Destination_Region" attribute="1" defaultMemberUniqueName="[Range].[Destination_Region].[All]" allUniqueName="[Range].[Destination_Region].[All]" dimensionUniqueName="[Range]" displayFolder="" count="2" memberValueDatatype="130" unbalanced="0">
      <fieldsUsage count="2">
        <fieldUsage x="-1"/>
        <fieldUsage x="3"/>
      </fieldsUsage>
    </cacheHierarchy>
    <cacheHierarchy uniqueName="[Range].[Freight_Cost_INR]" caption="Freight_Cost_INR" attribute="1" defaultMemberUniqueName="[Range].[Freight_Cost_INR].[All]" allUniqueName="[Range].[Freight_Cost_INR].[All]" dimensionUniqueName="[Range]" displayFolder="" count="0" memberValueDatatype="20" unbalanced="0"/>
    <cacheHierarchy uniqueName="[Range].[Carrier_Rating]" caption="Carrier_Rating" attribute="1" defaultMemberUniqueName="[Range].[Carrier_Rating].[All]" allUniqueName="[Range].[Carrier_Rating].[All]" dimensionUniqueName="[Range]" displayFolder="" count="0" memberValueDatatype="5" unbalanced="0"/>
    <cacheHierarchy uniqueName="[Range].[Warehouse_Utilization_%]" caption="Warehouse_Utilization_%" attribute="1" defaultMemberUniqueName="[Range].[Warehouse_Utilization_%].[All]" allUniqueName="[Range].[Warehouse_Utilization_%].[All]" dimensionUniqueName="[Range]" displayFolder="" count="0" memberValueDatatype="5" unbalanced="0"/>
    <cacheHierarchy uniqueName="[Range].[Dispatch_Date]" caption="Dispatch_Date" attribute="1" time="1" defaultMemberUniqueName="[Range].[Dispatch_Date].[All]" allUniqueName="[Range].[Dispatch_Date].[All]" dimensionUniqueName="[Range]" displayFolder="" count="0" memberValueDatatype="7" unbalanced="0"/>
    <cacheHierarchy uniqueName="[Range].[Delivery_Date]" caption="Delivery_Date" attribute="1" time="1" defaultMemberUniqueName="[Range].[Delivery_Date].[All]" allUniqueName="[Range].[Delivery_Date].[All]" dimensionUniqueName="[Range]" displayFolder="" count="0" memberValueDatatype="7" unbalanced="0"/>
    <cacheHierarchy uniqueName="[Range].[Delivery_Status]" caption="Delivery_Status" attribute="1" defaultMemberUniqueName="[Range].[Delivery_Status].[All]" allUniqueName="[Range].[Delivery_Status].[All]" dimensionUniqueName="[Range]" displayFolder="" count="0" memberValueDatatype="130" unbalanced="0"/>
    <cacheHierarchy uniqueName="[Range 1].[Shipment_ID]" caption="Shipment_ID" attribute="1" defaultMemberUniqueName="[Range 1].[Shipment_ID].[All]" allUniqueName="[Range 1].[Shipment_ID].[All]" dimensionUniqueName="[Range 1]" displayFolder="" count="0" memberValueDatatype="130" unbalanced="0"/>
    <cacheHierarchy uniqueName="[Range 1].[Product_Category]" caption="Product_Category" attribute="1" defaultMemberUniqueName="[Range 1].[Product_Category].[All]" allUniqueName="[Range 1].[Product_Category].[All]" dimensionUniqueName="[Range 1]" displayFolder="" count="0" memberValueDatatype="130" unbalanced="0"/>
    <cacheHierarchy uniqueName="[Range 1].[Order_Date]" caption="Order_Date" attribute="1" time="1" defaultMemberUniqueName="[Range 1].[Order_Date].[All]" allUniqueName="[Range 1].[Order_Date].[All]" dimensionUniqueName="[Range 1]" displayFolder="" count="0" memberValueDatatype="7" unbalanced="0"/>
    <cacheHierarchy uniqueName="[Range 1].[Distance_km]" caption="Distance_km" attribute="1" defaultMemberUniqueName="[Range 1].[Distance_km].[All]" allUniqueName="[Range 1].[Distance_km].[All]" dimensionUniqueName="[Range 1]" displayFolder="" count="0" memberValueDatatype="20" unbalanced="0"/>
    <cacheHierarchy uniqueName="[Range 1].[Transport_Mode]" caption="Transport_Mode" attribute="1" defaultMemberUniqueName="[Range 1].[Transport_Mode].[All]" allUniqueName="[Range 1].[Transport_Mode].[All]" dimensionUniqueName="[Range 1]" displayFolder="" count="0" memberValueDatatype="130" unbalanced="0"/>
    <cacheHierarchy uniqueName="[Range 1].[Origin_Region]" caption="Origin_Region" attribute="1" defaultMemberUniqueName="[Range 1].[Origin_Region].[All]" allUniqueName="[Range 1].[Origin_Region].[All]" dimensionUniqueName="[Range 1]" displayFolder="" count="0" memberValueDatatype="130" unbalanced="0"/>
    <cacheHierarchy uniqueName="[Range 1].[Destination_Region]" caption="Destination_Region" attribute="1" defaultMemberUniqueName="[Range 1].[Destination_Region].[All]" allUniqueName="[Range 1].[Destination_Region].[All]" dimensionUniqueName="[Range 1]" displayFolder="" count="0" memberValueDatatype="130" unbalanced="0"/>
    <cacheHierarchy uniqueName="[Range 1].[Freight_Cost_INR]" caption="Freight_Cost_INR" attribute="1" defaultMemberUniqueName="[Range 1].[Freight_Cost_INR].[All]" allUniqueName="[Range 1].[Freight_Cost_INR].[All]" dimensionUniqueName="[Range 1]" displayFolder="" count="0" memberValueDatatype="20" unbalanced="0"/>
    <cacheHierarchy uniqueName="[Range 1].[Carrier_Rating]" caption="Carrier_Rating" attribute="1" defaultMemberUniqueName="[Range 1].[Carrier_Rating].[All]" allUniqueName="[Range 1].[Carrier_Rating].[All]" dimensionUniqueName="[Range 1]" displayFolder="" count="0" memberValueDatatype="5" unbalanced="0"/>
    <cacheHierarchy uniqueName="[Range 1].[Warehouse_Utilization_%]" caption="Warehouse_Utilization_%" attribute="1" defaultMemberUniqueName="[Range 1].[Warehouse_Utilization_%].[All]" allUniqueName="[Range 1].[Warehouse_Utilization_%].[All]" dimensionUniqueName="[Range 1]" displayFolder="" count="0" memberValueDatatype="5" unbalanced="0"/>
    <cacheHierarchy uniqueName="[Range 1].[Dispatch_Date]" caption="Dispatch_Date" attribute="1" time="1" defaultMemberUniqueName="[Range 1].[Dispatch_Date].[All]" allUniqueName="[Range 1].[Dispatch_Date].[All]" dimensionUniqueName="[Range 1]" displayFolder="" count="0" memberValueDatatype="7" unbalanced="0"/>
    <cacheHierarchy uniqueName="[Range 1].[Delivery_Date]" caption="Delivery_Date" attribute="1" time="1" defaultMemberUniqueName="[Range 1].[Delivery_Date].[All]" allUniqueName="[Range 1].[Delivery_Date].[All]" dimensionUniqueName="[Range 1]" displayFolder="" count="0" memberValueDatatype="7" unbalanced="0"/>
    <cacheHierarchy uniqueName="[Range 1].[Delivery_Status]" caption="Delivery_Status" attribute="1" defaultMemberUniqueName="[Range 1].[Delivery_Status].[All]" allUniqueName="[Range 1].[Delivery_Status].[All]" dimensionUniqueName="[Range 1]" displayFolder="" count="0" memberValueDatatype="130" unbalanced="0"/>
    <cacheHierarchy uniqueName="[Range 1].[Quarter]" caption="Quarter" attribute="1" defaultMemberUniqueName="[Range 1].[Quarter].[All]" allUniqueName="[Range 1].[Quarter].[All]" dimensionUniqueName="[Range 1]" displayFolder="" count="0" memberValueDatatype="130" unbalanced="0"/>
    <cacheHierarchy uniqueName="[Range 2].[Shipment_ID]" caption="Shipment_ID" attribute="1" defaultMemberUniqueName="[Range 2].[Shipment_ID].[All]" allUniqueName="[Range 2].[Shipment_ID].[All]" dimensionUniqueName="[Range 2]" displayFolder="" count="0" memberValueDatatype="130" unbalanced="0"/>
    <cacheHierarchy uniqueName="[Range 2].[Product_Category]" caption="Product_Category" attribute="1" defaultMemberUniqueName="[Range 2].[Product_Category].[All]" allUniqueName="[Range 2].[Product_Category].[All]" dimensionUniqueName="[Range 2]" displayFolder="" count="0" memberValueDatatype="130" unbalanced="0"/>
    <cacheHierarchy uniqueName="[Range 2].[Order_Date]" caption="Order_Date" attribute="1" time="1" defaultMemberUniqueName="[Range 2].[Order_Date].[All]" allUniqueName="[Range 2].[Order_Date].[All]" dimensionUniqueName="[Range 2]" displayFolder="" count="0" memberValueDatatype="7" unbalanced="0"/>
    <cacheHierarchy uniqueName="[Range 2].[Distance_km]" caption="Distance_km" attribute="1" defaultMemberUniqueName="[Range 2].[Distance_km].[All]" allUniqueName="[Range 2].[Distance_km].[All]" dimensionUniqueName="[Range 2]" displayFolder="" count="0" memberValueDatatype="20" unbalanced="0"/>
    <cacheHierarchy uniqueName="[Range 2].[Transport_Mode]" caption="Transport_Mode" attribute="1" defaultMemberUniqueName="[Range 2].[Transport_Mode].[All]" allUniqueName="[Range 2].[Transport_Mode].[All]" dimensionUniqueName="[Range 2]" displayFolder="" count="0" memberValueDatatype="130" unbalanced="0"/>
    <cacheHierarchy uniqueName="[Range 2].[Origin_Region]" caption="Origin_Region" attribute="1" defaultMemberUniqueName="[Range 2].[Origin_Region].[All]" allUniqueName="[Range 2].[Origin_Region].[All]" dimensionUniqueName="[Range 2]" displayFolder="" count="0" memberValueDatatype="130" unbalanced="0"/>
    <cacheHierarchy uniqueName="[Range 2].[Destination_Region]" caption="Destination_Region" attribute="1" defaultMemberUniqueName="[Range 2].[Destination_Region].[All]" allUniqueName="[Range 2].[Destination_Region].[All]" dimensionUniqueName="[Range 2]" displayFolder="" count="0" memberValueDatatype="130" unbalanced="0"/>
    <cacheHierarchy uniqueName="[Range 2].[Freight_Cost_INR]" caption="Freight_Cost_INR" attribute="1" defaultMemberUniqueName="[Range 2].[Freight_Cost_INR].[All]" allUniqueName="[Range 2].[Freight_Cost_INR].[All]" dimensionUniqueName="[Range 2]" displayFolder="" count="0" memberValueDatatype="20" unbalanced="0"/>
    <cacheHierarchy uniqueName="[Range 2].[Carrier_Rating]" caption="Carrier_Rating" attribute="1" defaultMemberUniqueName="[Range 2].[Carrier_Rating].[All]" allUniqueName="[Range 2].[Carrier_Rating].[All]" dimensionUniqueName="[Range 2]" displayFolder="" count="0" memberValueDatatype="5" unbalanced="0"/>
    <cacheHierarchy uniqueName="[Range 2].[Warehouse_Utilization_%]" caption="Warehouse_Utilization_%" attribute="1" defaultMemberUniqueName="[Range 2].[Warehouse_Utilization_%].[All]" allUniqueName="[Range 2].[Warehouse_Utilization_%].[All]" dimensionUniqueName="[Range 2]" displayFolder="" count="0" memberValueDatatype="5" unbalanced="0"/>
    <cacheHierarchy uniqueName="[Range 2].[Dispatch_Date]" caption="Dispatch_Date" attribute="1" time="1" defaultMemberUniqueName="[Range 2].[Dispatch_Date].[All]" allUniqueName="[Range 2].[Dispatch_Date].[All]" dimensionUniqueName="[Range 2]" displayFolder="" count="0" memberValueDatatype="7" unbalanced="0"/>
    <cacheHierarchy uniqueName="[Range 2].[Delivery_Date]" caption="Delivery_Date" attribute="1" time="1" defaultMemberUniqueName="[Range 2].[Delivery_Date].[All]" allUniqueName="[Range 2].[Delivery_Date].[All]" dimensionUniqueName="[Range 2]" displayFolder="" count="0" memberValueDatatype="7" unbalanced="0"/>
    <cacheHierarchy uniqueName="[Range 2].[Delivery_Status]" caption="Delivery_Status" attribute="1" defaultMemberUniqueName="[Range 2].[Delivery_Status].[All]" allUniqueName="[Range 2].[Delivery_Status].[All]" dimensionUniqueName="[Range 2]" displayFolder="" count="0" memberValueDatatype="130" unbalanced="0"/>
    <cacheHierarchy uniqueName="[Range 2].[Quarter]" caption="Quarter" attribute="1" defaultMemberUniqueName="[Range 2].[Quarter].[All]" allUniqueName="[Range 2].[Quarter].[All]" dimensionUniqueName="[Range 2]" displayFolder="" count="0" memberValueDatatype="130" unbalanced="0"/>
    <cacheHierarchy uniqueName="[Range 2].[Route]" caption="Route" attribute="1" defaultMemberUniqueName="[Range 2].[Route].[All]" allUniqueName="[Range 2].[Route].[All]" dimensionUniqueName="[Range 2]" displayFolder="" count="0" memberValueDatatype="130" unbalanced="0"/>
    <cacheHierarchy uniqueName="[Range 3].[Shipment_ID]" caption="Shipment_ID" attribute="1" defaultMemberUniqueName="[Range 3].[Shipment_ID].[All]" allUniqueName="[Range 3].[Shipment_ID].[All]" dimensionUniqueName="[Range 3]" displayFolder="" count="0" memberValueDatatype="130" unbalanced="0"/>
    <cacheHierarchy uniqueName="[Range 3].[Product_Category]" caption="Product_Category" attribute="1" defaultMemberUniqueName="[Range 3].[Product_Category].[All]" allUniqueName="[Range 3].[Product_Category].[All]" dimensionUniqueName="[Range 3]" displayFolder="" count="0" memberValueDatatype="130" unbalanced="0"/>
    <cacheHierarchy uniqueName="[Range 3].[Order_Date]" caption="Order_Date" attribute="1" time="1" defaultMemberUniqueName="[Range 3].[Order_Date].[All]" allUniqueName="[Range 3].[Order_Date].[All]" dimensionUniqueName="[Range 3]" displayFolder="" count="0" memberValueDatatype="7" unbalanced="0"/>
    <cacheHierarchy uniqueName="[Range 3].[Distance_km]" caption="Distance_km" attribute="1" defaultMemberUniqueName="[Range 3].[Distance_km].[All]" allUniqueName="[Range 3].[Distance_km].[All]" dimensionUniqueName="[Range 3]" displayFolder="" count="0" memberValueDatatype="20" unbalanced="0"/>
    <cacheHierarchy uniqueName="[Range 3].[Transport_Mode]" caption="Transport_Mode" attribute="1" defaultMemberUniqueName="[Range 3].[Transport_Mode].[All]" allUniqueName="[Range 3].[Transport_Mode].[All]" dimensionUniqueName="[Range 3]" displayFolder="" count="0" memberValueDatatype="130" unbalanced="0"/>
    <cacheHierarchy uniqueName="[Range 3].[Origin_Region]" caption="Origin_Region" attribute="1" defaultMemberUniqueName="[Range 3].[Origin_Region].[All]" allUniqueName="[Range 3].[Origin_Region].[All]" dimensionUniqueName="[Range 3]" displayFolder="" count="0" memberValueDatatype="130" unbalanced="0"/>
    <cacheHierarchy uniqueName="[Range 3].[Destination_Region]" caption="Destination_Region" attribute="1" defaultMemberUniqueName="[Range 3].[Destination_Region].[All]" allUniqueName="[Range 3].[Destination_Region].[All]" dimensionUniqueName="[Range 3]" displayFolder="" count="0" memberValueDatatype="130" unbalanced="0"/>
    <cacheHierarchy uniqueName="[Range 3].[Freight_Cost_INR]" caption="Freight_Cost_INR" attribute="1" defaultMemberUniqueName="[Range 3].[Freight_Cost_INR].[All]" allUniqueName="[Range 3].[Freight_Cost_INR].[All]" dimensionUniqueName="[Range 3]" displayFolder="" count="0" memberValueDatatype="20" unbalanced="0"/>
    <cacheHierarchy uniqueName="[Range 3].[Carrier_Rating]" caption="Carrier_Rating" attribute="1" defaultMemberUniqueName="[Range 3].[Carrier_Rating].[All]" allUniqueName="[Range 3].[Carrier_Rating].[All]" dimensionUniqueName="[Range 3]" displayFolder="" count="0" memberValueDatatype="5" unbalanced="0"/>
    <cacheHierarchy uniqueName="[Range 3].[Warehouse_Utilization_%]" caption="Warehouse_Utilization_%" attribute="1" defaultMemberUniqueName="[Range 3].[Warehouse_Utilization_%].[All]" allUniqueName="[Range 3].[Warehouse_Utilization_%].[All]" dimensionUniqueName="[Range 3]" displayFolder="" count="0" memberValueDatatype="5" unbalanced="0"/>
    <cacheHierarchy uniqueName="[Range 3].[Dispatch_Date]" caption="Dispatch_Date" attribute="1" time="1" defaultMemberUniqueName="[Range 3].[Dispatch_Date].[All]" allUniqueName="[Range 3].[Dispatch_Date].[All]" dimensionUniqueName="[Range 3]" displayFolder="" count="0" memberValueDatatype="7" unbalanced="0"/>
    <cacheHierarchy uniqueName="[Range 3].[Delivery_Date]" caption="Delivery_Date" attribute="1" time="1" defaultMemberUniqueName="[Range 3].[Delivery_Date].[All]" allUniqueName="[Range 3].[Delivery_Date].[All]" dimensionUniqueName="[Range 3]" displayFolder="" count="0" memberValueDatatype="7" unbalanced="0"/>
    <cacheHierarchy uniqueName="[Range 3].[Delivery_Status]" caption="Delivery_Status" attribute="1" defaultMemberUniqueName="[Range 3].[Delivery_Status].[All]" allUniqueName="[Range 3].[Delivery_Status].[All]" dimensionUniqueName="[Range 3]" displayFolder="" count="0" memberValueDatatype="130" unbalanced="0"/>
    <cacheHierarchy uniqueName="[Range 3].[Delay_Days]" caption="Delay_Days" attribute="1" defaultMemberUniqueName="[Range 3].[Delay_Days].[All]" allUniqueName="[Range 3].[Delay_Days].[All]" dimensionUniqueName="[Range 3]" displayFolder="" count="0" memberValueDatatype="20" unbalanced="0"/>
    <cacheHierarchy uniqueName="[Range 3].[Order Month-Year]" caption="Order Month-Year" attribute="1" defaultMemberUniqueName="[Range 3].[Order Month-Year].[All]" allUniqueName="[Range 3].[Order Month-Year].[All]" dimensionUniqueName="[Range 3]" displayFolder="" count="0" memberValueDatatype="130" unbalanced="0"/>
    <cacheHierarchy uniqueName="[Range 4].[Shipment_ID]" caption="Shipment_ID" attribute="1" defaultMemberUniqueName="[Range 4].[Shipment_ID].[All]" allUniqueName="[Range 4].[Shipment_ID].[All]" dimensionUniqueName="[Range 4]" displayFolder="" count="0" memberValueDatatype="130" unbalanced="0"/>
    <cacheHierarchy uniqueName="[Range 4].[Product_Category]" caption="Product_Category" attribute="1" defaultMemberUniqueName="[Range 4].[Product_Category].[All]" allUniqueName="[Range 4].[Product_Category].[All]" dimensionUniqueName="[Range 4]" displayFolder="" count="0" memberValueDatatype="130" unbalanced="0"/>
    <cacheHierarchy uniqueName="[Range 4].[Order_Date]" caption="Order_Date" attribute="1" time="1" defaultMemberUniqueName="[Range 4].[Order_Date].[All]" allUniqueName="[Range 4].[Order_Date].[All]" dimensionUniqueName="[Range 4]" displayFolder="" count="0" memberValueDatatype="7" unbalanced="0"/>
    <cacheHierarchy uniqueName="[Range 4].[Distance_km]" caption="Distance_km" attribute="1" defaultMemberUniqueName="[Range 4].[Distance_km].[All]" allUniqueName="[Range 4].[Distance_km].[All]" dimensionUniqueName="[Range 4]" displayFolder="" count="0" memberValueDatatype="20" unbalanced="0"/>
    <cacheHierarchy uniqueName="[Range 4].[Transport_Mode]" caption="Transport_Mode" attribute="1" defaultMemberUniqueName="[Range 4].[Transport_Mode].[All]" allUniqueName="[Range 4].[Transport_Mode].[All]" dimensionUniqueName="[Range 4]" displayFolder="" count="0" memberValueDatatype="130" unbalanced="0"/>
    <cacheHierarchy uniqueName="[Range 4].[Origin_Region]" caption="Origin_Region" attribute="1" defaultMemberUniqueName="[Range 4].[Origin_Region].[All]" allUniqueName="[Range 4].[Origin_Region].[All]" dimensionUniqueName="[Range 4]" displayFolder="" count="0" memberValueDatatype="130" unbalanced="0"/>
    <cacheHierarchy uniqueName="[Range 4].[Destination_Region]" caption="Destination_Region" attribute="1" defaultMemberUniqueName="[Range 4].[Destination_Region].[All]" allUniqueName="[Range 4].[Destination_Region].[All]" dimensionUniqueName="[Range 4]" displayFolder="" count="0" memberValueDatatype="130" unbalanced="0"/>
    <cacheHierarchy uniqueName="[Range 4].[Freight_Cost_INR]" caption="Freight_Cost_INR" attribute="1" defaultMemberUniqueName="[Range 4].[Freight_Cost_INR].[All]" allUniqueName="[Range 4].[Freight_Cost_INR].[All]" dimensionUniqueName="[Range 4]" displayFolder="" count="0" memberValueDatatype="20" unbalanced="0"/>
    <cacheHierarchy uniqueName="[Range 4].[Carrier_Rating]" caption="Carrier_Rating" attribute="1" defaultMemberUniqueName="[Range 4].[Carrier_Rating].[All]" allUniqueName="[Range 4].[Carrier_Rating].[All]" dimensionUniqueName="[Range 4]" displayFolder="" count="0" memberValueDatatype="5" unbalanced="0"/>
    <cacheHierarchy uniqueName="[Range 4].[Warehouse_Utilization_%]" caption="Warehouse_Utilization_%" attribute="1" defaultMemberUniqueName="[Range 4].[Warehouse_Utilization_%].[All]" allUniqueName="[Range 4].[Warehouse_Utilization_%].[All]" dimensionUniqueName="[Range 4]" displayFolder="" count="0" memberValueDatatype="5" unbalanced="0"/>
    <cacheHierarchy uniqueName="[Range 4].[Dispatch_Date]" caption="Dispatch_Date" attribute="1" time="1" defaultMemberUniqueName="[Range 4].[Dispatch_Date].[All]" allUniqueName="[Range 4].[Dispatch_Date].[All]" dimensionUniqueName="[Range 4]" displayFolder="" count="0" memberValueDatatype="7" unbalanced="0"/>
    <cacheHierarchy uniqueName="[Range 4].[Delivery_Date]" caption="Delivery_Date" attribute="1" time="1" defaultMemberUniqueName="[Range 4].[Delivery_Date].[All]" allUniqueName="[Range 4].[Delivery_Date].[All]" dimensionUniqueName="[Range 4]" displayFolder="" count="0" memberValueDatatype="7" unbalanced="0"/>
    <cacheHierarchy uniqueName="[Range 4].[Delivery_Status]" caption="Delivery_Status" attribute="1" defaultMemberUniqueName="[Range 4].[Delivery_Status].[All]" allUniqueName="[Range 4].[Delivery_Status].[All]" dimensionUniqueName="[Range 4]" displayFolder="" count="0" memberValueDatatype="130" unbalanced="0"/>
    <cacheHierarchy uniqueName="[Range 4].[Delay_Days]" caption="Delay_Days" attribute="1" defaultMemberUniqueName="[Range 4].[Delay_Days].[All]" allUniqueName="[Range 4].[Delay_Days].[All]" dimensionUniqueName="[Range 4]" displayFolder="" count="0" memberValueDatatype="20" unbalanced="0"/>
    <cacheHierarchy uniqueName="[Range 4].[Order Month-Year]" caption="Order Month-Year" attribute="1" defaultMemberUniqueName="[Range 4].[Order Month-Year].[All]" allUniqueName="[Range 4].[Order Month-Year].[All]" dimensionUniqueName="[Range 4]" displayFolder="" count="0" memberValueDatatype="130" unbalanced="0"/>
    <cacheHierarchy uniqueName="[Range 4].[Quarter]" caption="Quarter" attribute="1" defaultMemberUniqueName="[Range 4].[Quarter].[All]" allUniqueName="[Range 4].[Quarter].[All]" dimensionUniqueName="[Range 4]" displayFolder="" count="0" memberValueDatatype="130" unbalanced="0"/>
    <cacheHierarchy uniqueName="[Range 4].[Route]" caption="Route" attribute="1" defaultMemberUniqueName="[Range 4].[Route].[All]" allUniqueName="[Range 4].[Route].[All]" dimensionUniqueName="[Range 4]" displayFolder="" count="0" memberValueDatatype="130" unbalanced="0"/>
    <cacheHierarchy uniqueName="[Range 4].[Warehouse Bracket]" caption="Warehouse Bracket" attribute="1" defaultMemberUniqueName="[Range 4].[Warehouse Bracket].[All]" allUniqueName="[Range 4].[Warehouse Bracket].[All]" dimensionUniqueName="[Range 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Count of Product_Category]" caption="Count of Product_Category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reight_Cost_INR]" caption="Sum of Freight_Cost_INR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Freight_Cost_INR 2]" caption="Sum of Freight_Cost_INR 2" measure="1" displayFolder="" measureGroup="Range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arrier_Rating]" caption="Sum of Carrier_Rating" measure="1" displayFolder="" measureGroup="Range 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Carrier_Rating]" caption="Average of Carrier_Rating" measure="1" displayFolder="" measureGroup="Range 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Shipment_ID]" caption="Count of Shipment_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reight_Cost_INR 3]" caption="Sum of Freight_Cost_INR 3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Freight_Cost_INR]" caption="Average of Freight_Cost_INR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Delivery_Status]" caption="Count of Delivery_Status" measure="1" displayFolder="" measureGroup="Range 4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hipment_ID 2]" caption="Count of Shipment_ID 2" measure="1" displayFolder="" measureGroup="Range 4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mpal Patel" refreshedDate="45940.90903101852" backgroundQuery="1" createdVersion="8" refreshedVersion="8" minRefreshableVersion="3" recordCount="0" supportSubquery="1" supportAdvancedDrill="1" xr:uid="{6FF70FE9-7444-4092-8F5F-43F3DE021C4A}">
  <cacheSource type="external" connectionId="1"/>
  <cacheFields count="2">
    <cacheField name="[Range 3].[Order Month-Year].[Order Month-Year]" caption="Order Month-Year" numFmtId="0" hierarchy="56" level="1">
      <sharedItems count="6">
        <s v="Apr-2024"/>
        <s v="Feb-2024"/>
        <s v="Jan-2024"/>
        <s v="Jun-2024"/>
        <s v="Mar-2024"/>
        <s v="May-2024"/>
      </sharedItems>
    </cacheField>
    <cacheField name="[Measures].[Average of Freight_Cost_INR]" caption="Average of Freight_Cost_INR" numFmtId="0" hierarchy="88" level="32767"/>
  </cacheFields>
  <cacheHierarchies count="91">
    <cacheHierarchy uniqueName="[Range].[Shipment_ID]" caption="Shipment_ID" attribute="1" defaultMemberUniqueName="[Range].[Shipment_ID].[All]" allUniqueName="[Range].[Shipment_ID].[All]" dimensionUniqueName="[Range]" displayFolder="" count="0" memberValueDatatype="130" unbalanced="0"/>
    <cacheHierarchy uniqueName="[Range].[Product_Category]" caption="Product_Category" attribute="1" defaultMemberUniqueName="[Range].[Product_Category].[All]" allUniqueName="[Range].[Product_Category].[All]" dimensionUniqueName="[Range]" displayFolder="" count="0" memberValueDatatype="130" unbalanced="0"/>
    <cacheHierarchy uniqueName="[Range].[Order_Date]" caption="Order_Date" attribute="1" time="1" defaultMemberUniqueName="[Range].[Order_Date].[All]" allUniqueName="[Range].[Order_Date].[All]" dimensionUniqueName="[Range]" displayFolder="" count="0" memberValueDatatype="7" unbalanced="0"/>
    <cacheHierarchy uniqueName="[Range].[Distance_km]" caption="Distance_km" attribute="1" defaultMemberUniqueName="[Range].[Distance_km].[All]" allUniqueName="[Range].[Distance_km].[All]" dimensionUniqueName="[Range]" displayFolder="" count="0" memberValueDatatype="20" unbalanced="0"/>
    <cacheHierarchy uniqueName="[Range].[Transport_Mode]" caption="Transport_Mode" attribute="1" defaultMemberUniqueName="[Range].[Transport_Mode].[All]" allUniqueName="[Range].[Transport_Mode].[All]" dimensionUniqueName="[Range]" displayFolder="" count="0" memberValueDatatype="130" unbalanced="0"/>
    <cacheHierarchy uniqueName="[Range].[Origin_Region]" caption="Origin_Region" attribute="1" defaultMemberUniqueName="[Range].[Origin_Region].[All]" allUniqueName="[Range].[Origin_Region].[All]" dimensionUniqueName="[Range]" displayFolder="" count="0" memberValueDatatype="130" unbalanced="0"/>
    <cacheHierarchy uniqueName="[Range].[Destination_Region]" caption="Destination_Region" attribute="1" defaultMemberUniqueName="[Range].[Destination_Region].[All]" allUniqueName="[Range].[Destination_Region].[All]" dimensionUniqueName="[Range]" displayFolder="" count="0" memberValueDatatype="130" unbalanced="0"/>
    <cacheHierarchy uniqueName="[Range].[Freight_Cost_INR]" caption="Freight_Cost_INR" attribute="1" defaultMemberUniqueName="[Range].[Freight_Cost_INR].[All]" allUniqueName="[Range].[Freight_Cost_INR].[All]" dimensionUniqueName="[Range]" displayFolder="" count="0" memberValueDatatype="20" unbalanced="0"/>
    <cacheHierarchy uniqueName="[Range].[Carrier_Rating]" caption="Carrier_Rating" attribute="1" defaultMemberUniqueName="[Range].[Carrier_Rating].[All]" allUniqueName="[Range].[Carrier_Rating].[All]" dimensionUniqueName="[Range]" displayFolder="" count="0" memberValueDatatype="5" unbalanced="0"/>
    <cacheHierarchy uniqueName="[Range].[Warehouse_Utilization_%]" caption="Warehouse_Utilization_%" attribute="1" defaultMemberUniqueName="[Range].[Warehouse_Utilization_%].[All]" allUniqueName="[Range].[Warehouse_Utilization_%].[All]" dimensionUniqueName="[Range]" displayFolder="" count="0" memberValueDatatype="5" unbalanced="0"/>
    <cacheHierarchy uniqueName="[Range].[Dispatch_Date]" caption="Dispatch_Date" attribute="1" time="1" defaultMemberUniqueName="[Range].[Dispatch_Date].[All]" allUniqueName="[Range].[Dispatch_Date].[All]" dimensionUniqueName="[Range]" displayFolder="" count="0" memberValueDatatype="7" unbalanced="0"/>
    <cacheHierarchy uniqueName="[Range].[Delivery_Date]" caption="Delivery_Date" attribute="1" time="1" defaultMemberUniqueName="[Range].[Delivery_Date].[All]" allUniqueName="[Range].[Delivery_Date].[All]" dimensionUniqueName="[Range]" displayFolder="" count="0" memberValueDatatype="7" unbalanced="0"/>
    <cacheHierarchy uniqueName="[Range].[Delivery_Status]" caption="Delivery_Status" attribute="1" defaultMemberUniqueName="[Range].[Delivery_Status].[All]" allUniqueName="[Range].[Delivery_Status].[All]" dimensionUniqueName="[Range]" displayFolder="" count="0" memberValueDatatype="130" unbalanced="0"/>
    <cacheHierarchy uniqueName="[Range 1].[Shipment_ID]" caption="Shipment_ID" attribute="1" defaultMemberUniqueName="[Range 1].[Shipment_ID].[All]" allUniqueName="[Range 1].[Shipment_ID].[All]" dimensionUniqueName="[Range 1]" displayFolder="" count="0" memberValueDatatype="130" unbalanced="0"/>
    <cacheHierarchy uniqueName="[Range 1].[Product_Category]" caption="Product_Category" attribute="1" defaultMemberUniqueName="[Range 1].[Product_Category].[All]" allUniqueName="[Range 1].[Product_Category].[All]" dimensionUniqueName="[Range 1]" displayFolder="" count="0" memberValueDatatype="130" unbalanced="0"/>
    <cacheHierarchy uniqueName="[Range 1].[Order_Date]" caption="Order_Date" attribute="1" time="1" defaultMemberUniqueName="[Range 1].[Order_Date].[All]" allUniqueName="[Range 1].[Order_Date].[All]" dimensionUniqueName="[Range 1]" displayFolder="" count="0" memberValueDatatype="7" unbalanced="0"/>
    <cacheHierarchy uniqueName="[Range 1].[Distance_km]" caption="Distance_km" attribute="1" defaultMemberUniqueName="[Range 1].[Distance_km].[All]" allUniqueName="[Range 1].[Distance_km].[All]" dimensionUniqueName="[Range 1]" displayFolder="" count="0" memberValueDatatype="20" unbalanced="0"/>
    <cacheHierarchy uniqueName="[Range 1].[Transport_Mode]" caption="Transport_Mode" attribute="1" defaultMemberUniqueName="[Range 1].[Transport_Mode].[All]" allUniqueName="[Range 1].[Transport_Mode].[All]" dimensionUniqueName="[Range 1]" displayFolder="" count="0" memberValueDatatype="130" unbalanced="0"/>
    <cacheHierarchy uniqueName="[Range 1].[Origin_Region]" caption="Origin_Region" attribute="1" defaultMemberUniqueName="[Range 1].[Origin_Region].[All]" allUniqueName="[Range 1].[Origin_Region].[All]" dimensionUniqueName="[Range 1]" displayFolder="" count="0" memberValueDatatype="130" unbalanced="0"/>
    <cacheHierarchy uniqueName="[Range 1].[Destination_Region]" caption="Destination_Region" attribute="1" defaultMemberUniqueName="[Range 1].[Destination_Region].[All]" allUniqueName="[Range 1].[Destination_Region].[All]" dimensionUniqueName="[Range 1]" displayFolder="" count="0" memberValueDatatype="130" unbalanced="0"/>
    <cacheHierarchy uniqueName="[Range 1].[Freight_Cost_INR]" caption="Freight_Cost_INR" attribute="1" defaultMemberUniqueName="[Range 1].[Freight_Cost_INR].[All]" allUniqueName="[Range 1].[Freight_Cost_INR].[All]" dimensionUniqueName="[Range 1]" displayFolder="" count="0" memberValueDatatype="20" unbalanced="0"/>
    <cacheHierarchy uniqueName="[Range 1].[Carrier_Rating]" caption="Carrier_Rating" attribute="1" defaultMemberUniqueName="[Range 1].[Carrier_Rating].[All]" allUniqueName="[Range 1].[Carrier_Rating].[All]" dimensionUniqueName="[Range 1]" displayFolder="" count="0" memberValueDatatype="5" unbalanced="0"/>
    <cacheHierarchy uniqueName="[Range 1].[Warehouse_Utilization_%]" caption="Warehouse_Utilization_%" attribute="1" defaultMemberUniqueName="[Range 1].[Warehouse_Utilization_%].[All]" allUniqueName="[Range 1].[Warehouse_Utilization_%].[All]" dimensionUniqueName="[Range 1]" displayFolder="" count="0" memberValueDatatype="5" unbalanced="0"/>
    <cacheHierarchy uniqueName="[Range 1].[Dispatch_Date]" caption="Dispatch_Date" attribute="1" time="1" defaultMemberUniqueName="[Range 1].[Dispatch_Date].[All]" allUniqueName="[Range 1].[Dispatch_Date].[All]" dimensionUniqueName="[Range 1]" displayFolder="" count="0" memberValueDatatype="7" unbalanced="0"/>
    <cacheHierarchy uniqueName="[Range 1].[Delivery_Date]" caption="Delivery_Date" attribute="1" time="1" defaultMemberUniqueName="[Range 1].[Delivery_Date].[All]" allUniqueName="[Range 1].[Delivery_Date].[All]" dimensionUniqueName="[Range 1]" displayFolder="" count="0" memberValueDatatype="7" unbalanced="0"/>
    <cacheHierarchy uniqueName="[Range 1].[Delivery_Status]" caption="Delivery_Status" attribute="1" defaultMemberUniqueName="[Range 1].[Delivery_Status].[All]" allUniqueName="[Range 1].[Delivery_Status].[All]" dimensionUniqueName="[Range 1]" displayFolder="" count="0" memberValueDatatype="130" unbalanced="0"/>
    <cacheHierarchy uniqueName="[Range 1].[Quarter]" caption="Quarter" attribute="1" defaultMemberUniqueName="[Range 1].[Quarter].[All]" allUniqueName="[Range 1].[Quarter].[All]" dimensionUniqueName="[Range 1]" displayFolder="" count="0" memberValueDatatype="130" unbalanced="0"/>
    <cacheHierarchy uniqueName="[Range 2].[Shipment_ID]" caption="Shipment_ID" attribute="1" defaultMemberUniqueName="[Range 2].[Shipment_ID].[All]" allUniqueName="[Range 2].[Shipment_ID].[All]" dimensionUniqueName="[Range 2]" displayFolder="" count="0" memberValueDatatype="130" unbalanced="0"/>
    <cacheHierarchy uniqueName="[Range 2].[Product_Category]" caption="Product_Category" attribute="1" defaultMemberUniqueName="[Range 2].[Product_Category].[All]" allUniqueName="[Range 2].[Product_Category].[All]" dimensionUniqueName="[Range 2]" displayFolder="" count="0" memberValueDatatype="130" unbalanced="0"/>
    <cacheHierarchy uniqueName="[Range 2].[Order_Date]" caption="Order_Date" attribute="1" time="1" defaultMemberUniqueName="[Range 2].[Order_Date].[All]" allUniqueName="[Range 2].[Order_Date].[All]" dimensionUniqueName="[Range 2]" displayFolder="" count="0" memberValueDatatype="7" unbalanced="0"/>
    <cacheHierarchy uniqueName="[Range 2].[Distance_km]" caption="Distance_km" attribute="1" defaultMemberUniqueName="[Range 2].[Distance_km].[All]" allUniqueName="[Range 2].[Distance_km].[All]" dimensionUniqueName="[Range 2]" displayFolder="" count="0" memberValueDatatype="20" unbalanced="0"/>
    <cacheHierarchy uniqueName="[Range 2].[Transport_Mode]" caption="Transport_Mode" attribute="1" defaultMemberUniqueName="[Range 2].[Transport_Mode].[All]" allUniqueName="[Range 2].[Transport_Mode].[All]" dimensionUniqueName="[Range 2]" displayFolder="" count="0" memberValueDatatype="130" unbalanced="0"/>
    <cacheHierarchy uniqueName="[Range 2].[Origin_Region]" caption="Origin_Region" attribute="1" defaultMemberUniqueName="[Range 2].[Origin_Region].[All]" allUniqueName="[Range 2].[Origin_Region].[All]" dimensionUniqueName="[Range 2]" displayFolder="" count="0" memberValueDatatype="130" unbalanced="0"/>
    <cacheHierarchy uniqueName="[Range 2].[Destination_Region]" caption="Destination_Region" attribute="1" defaultMemberUniqueName="[Range 2].[Destination_Region].[All]" allUniqueName="[Range 2].[Destination_Region].[All]" dimensionUniqueName="[Range 2]" displayFolder="" count="0" memberValueDatatype="130" unbalanced="0"/>
    <cacheHierarchy uniqueName="[Range 2].[Freight_Cost_INR]" caption="Freight_Cost_INR" attribute="1" defaultMemberUniqueName="[Range 2].[Freight_Cost_INR].[All]" allUniqueName="[Range 2].[Freight_Cost_INR].[All]" dimensionUniqueName="[Range 2]" displayFolder="" count="0" memberValueDatatype="20" unbalanced="0"/>
    <cacheHierarchy uniqueName="[Range 2].[Carrier_Rating]" caption="Carrier_Rating" attribute="1" defaultMemberUniqueName="[Range 2].[Carrier_Rating].[All]" allUniqueName="[Range 2].[Carrier_Rating].[All]" dimensionUniqueName="[Range 2]" displayFolder="" count="0" memberValueDatatype="5" unbalanced="0"/>
    <cacheHierarchy uniqueName="[Range 2].[Warehouse_Utilization_%]" caption="Warehouse_Utilization_%" attribute="1" defaultMemberUniqueName="[Range 2].[Warehouse_Utilization_%].[All]" allUniqueName="[Range 2].[Warehouse_Utilization_%].[All]" dimensionUniqueName="[Range 2]" displayFolder="" count="0" memberValueDatatype="5" unbalanced="0"/>
    <cacheHierarchy uniqueName="[Range 2].[Dispatch_Date]" caption="Dispatch_Date" attribute="1" time="1" defaultMemberUniqueName="[Range 2].[Dispatch_Date].[All]" allUniqueName="[Range 2].[Dispatch_Date].[All]" dimensionUniqueName="[Range 2]" displayFolder="" count="0" memberValueDatatype="7" unbalanced="0"/>
    <cacheHierarchy uniqueName="[Range 2].[Delivery_Date]" caption="Delivery_Date" attribute="1" time="1" defaultMemberUniqueName="[Range 2].[Delivery_Date].[All]" allUniqueName="[Range 2].[Delivery_Date].[All]" dimensionUniqueName="[Range 2]" displayFolder="" count="0" memberValueDatatype="7" unbalanced="0"/>
    <cacheHierarchy uniqueName="[Range 2].[Delivery_Status]" caption="Delivery_Status" attribute="1" defaultMemberUniqueName="[Range 2].[Delivery_Status].[All]" allUniqueName="[Range 2].[Delivery_Status].[All]" dimensionUniqueName="[Range 2]" displayFolder="" count="0" memberValueDatatype="130" unbalanced="0"/>
    <cacheHierarchy uniqueName="[Range 2].[Quarter]" caption="Quarter" attribute="1" defaultMemberUniqueName="[Range 2].[Quarter].[All]" allUniqueName="[Range 2].[Quarter].[All]" dimensionUniqueName="[Range 2]" displayFolder="" count="0" memberValueDatatype="130" unbalanced="0"/>
    <cacheHierarchy uniqueName="[Range 2].[Route]" caption="Route" attribute="1" defaultMemberUniqueName="[Range 2].[Route].[All]" allUniqueName="[Range 2].[Route].[All]" dimensionUniqueName="[Range 2]" displayFolder="" count="0" memberValueDatatype="130" unbalanced="0"/>
    <cacheHierarchy uniqueName="[Range 3].[Shipment_ID]" caption="Shipment_ID" attribute="1" defaultMemberUniqueName="[Range 3].[Shipment_ID].[All]" allUniqueName="[Range 3].[Shipment_ID].[All]" dimensionUniqueName="[Range 3]" displayFolder="" count="0" memberValueDatatype="130" unbalanced="0"/>
    <cacheHierarchy uniqueName="[Range 3].[Product_Category]" caption="Product_Category" attribute="1" defaultMemberUniqueName="[Range 3].[Product_Category].[All]" allUniqueName="[Range 3].[Product_Category].[All]" dimensionUniqueName="[Range 3]" displayFolder="" count="0" memberValueDatatype="130" unbalanced="0"/>
    <cacheHierarchy uniqueName="[Range 3].[Order_Date]" caption="Order_Date" attribute="1" time="1" defaultMemberUniqueName="[Range 3].[Order_Date].[All]" allUniqueName="[Range 3].[Order_Date].[All]" dimensionUniqueName="[Range 3]" displayFolder="" count="0" memberValueDatatype="7" unbalanced="0"/>
    <cacheHierarchy uniqueName="[Range 3].[Distance_km]" caption="Distance_km" attribute="1" defaultMemberUniqueName="[Range 3].[Distance_km].[All]" allUniqueName="[Range 3].[Distance_km].[All]" dimensionUniqueName="[Range 3]" displayFolder="" count="0" memberValueDatatype="20" unbalanced="0"/>
    <cacheHierarchy uniqueName="[Range 3].[Transport_Mode]" caption="Transport_Mode" attribute="1" defaultMemberUniqueName="[Range 3].[Transport_Mode].[All]" allUniqueName="[Range 3].[Transport_Mode].[All]" dimensionUniqueName="[Range 3]" displayFolder="" count="0" memberValueDatatype="130" unbalanced="0"/>
    <cacheHierarchy uniqueName="[Range 3].[Origin_Region]" caption="Origin_Region" attribute="1" defaultMemberUniqueName="[Range 3].[Origin_Region].[All]" allUniqueName="[Range 3].[Origin_Region].[All]" dimensionUniqueName="[Range 3]" displayFolder="" count="0" memberValueDatatype="130" unbalanced="0"/>
    <cacheHierarchy uniqueName="[Range 3].[Destination_Region]" caption="Destination_Region" attribute="1" defaultMemberUniqueName="[Range 3].[Destination_Region].[All]" allUniqueName="[Range 3].[Destination_Region].[All]" dimensionUniqueName="[Range 3]" displayFolder="" count="0" memberValueDatatype="130" unbalanced="0"/>
    <cacheHierarchy uniqueName="[Range 3].[Freight_Cost_INR]" caption="Freight_Cost_INR" attribute="1" defaultMemberUniqueName="[Range 3].[Freight_Cost_INR].[All]" allUniqueName="[Range 3].[Freight_Cost_INR].[All]" dimensionUniqueName="[Range 3]" displayFolder="" count="0" memberValueDatatype="20" unbalanced="0"/>
    <cacheHierarchy uniqueName="[Range 3].[Carrier_Rating]" caption="Carrier_Rating" attribute="1" defaultMemberUniqueName="[Range 3].[Carrier_Rating].[All]" allUniqueName="[Range 3].[Carrier_Rating].[All]" dimensionUniqueName="[Range 3]" displayFolder="" count="0" memberValueDatatype="5" unbalanced="0"/>
    <cacheHierarchy uniqueName="[Range 3].[Warehouse_Utilization_%]" caption="Warehouse_Utilization_%" attribute="1" defaultMemberUniqueName="[Range 3].[Warehouse_Utilization_%].[All]" allUniqueName="[Range 3].[Warehouse_Utilization_%].[All]" dimensionUniqueName="[Range 3]" displayFolder="" count="0" memberValueDatatype="5" unbalanced="0"/>
    <cacheHierarchy uniqueName="[Range 3].[Dispatch_Date]" caption="Dispatch_Date" attribute="1" time="1" defaultMemberUniqueName="[Range 3].[Dispatch_Date].[All]" allUniqueName="[Range 3].[Dispatch_Date].[All]" dimensionUniqueName="[Range 3]" displayFolder="" count="0" memberValueDatatype="7" unbalanced="0"/>
    <cacheHierarchy uniqueName="[Range 3].[Delivery_Date]" caption="Delivery_Date" attribute="1" time="1" defaultMemberUniqueName="[Range 3].[Delivery_Date].[All]" allUniqueName="[Range 3].[Delivery_Date].[All]" dimensionUniqueName="[Range 3]" displayFolder="" count="0" memberValueDatatype="7" unbalanced="0"/>
    <cacheHierarchy uniqueName="[Range 3].[Delivery_Status]" caption="Delivery_Status" attribute="1" defaultMemberUniqueName="[Range 3].[Delivery_Status].[All]" allUniqueName="[Range 3].[Delivery_Status].[All]" dimensionUniqueName="[Range 3]" displayFolder="" count="0" memberValueDatatype="130" unbalanced="0"/>
    <cacheHierarchy uniqueName="[Range 3].[Delay_Days]" caption="Delay_Days" attribute="1" defaultMemberUniqueName="[Range 3].[Delay_Days].[All]" allUniqueName="[Range 3].[Delay_Days].[All]" dimensionUniqueName="[Range 3]" displayFolder="" count="0" memberValueDatatype="20" unbalanced="0"/>
    <cacheHierarchy uniqueName="[Range 3].[Order Month-Year]" caption="Order Month-Year" attribute="1" defaultMemberUniqueName="[Range 3].[Order Month-Year].[All]" allUniqueName="[Range 3].[Order Month-Year].[All]" dimensionUniqueName="[Range 3]" displayFolder="" count="2" memberValueDatatype="130" unbalanced="0">
      <fieldsUsage count="2">
        <fieldUsage x="-1"/>
        <fieldUsage x="0"/>
      </fieldsUsage>
    </cacheHierarchy>
    <cacheHierarchy uniqueName="[Range 4].[Shipment_ID]" caption="Shipment_ID" attribute="1" defaultMemberUniqueName="[Range 4].[Shipment_ID].[All]" allUniqueName="[Range 4].[Shipment_ID].[All]" dimensionUniqueName="[Range 4]" displayFolder="" count="0" memberValueDatatype="130" unbalanced="0"/>
    <cacheHierarchy uniqueName="[Range 4].[Product_Category]" caption="Product_Category" attribute="1" defaultMemberUniqueName="[Range 4].[Product_Category].[All]" allUniqueName="[Range 4].[Product_Category].[All]" dimensionUniqueName="[Range 4]" displayFolder="" count="0" memberValueDatatype="130" unbalanced="0"/>
    <cacheHierarchy uniqueName="[Range 4].[Order_Date]" caption="Order_Date" attribute="1" time="1" defaultMemberUniqueName="[Range 4].[Order_Date].[All]" allUniqueName="[Range 4].[Order_Date].[All]" dimensionUniqueName="[Range 4]" displayFolder="" count="0" memberValueDatatype="7" unbalanced="0"/>
    <cacheHierarchy uniqueName="[Range 4].[Distance_km]" caption="Distance_km" attribute="1" defaultMemberUniqueName="[Range 4].[Distance_km].[All]" allUniqueName="[Range 4].[Distance_km].[All]" dimensionUniqueName="[Range 4]" displayFolder="" count="0" memberValueDatatype="20" unbalanced="0"/>
    <cacheHierarchy uniqueName="[Range 4].[Transport_Mode]" caption="Transport_Mode" attribute="1" defaultMemberUniqueName="[Range 4].[Transport_Mode].[All]" allUniqueName="[Range 4].[Transport_Mode].[All]" dimensionUniqueName="[Range 4]" displayFolder="" count="0" memberValueDatatype="130" unbalanced="0"/>
    <cacheHierarchy uniqueName="[Range 4].[Origin_Region]" caption="Origin_Region" attribute="1" defaultMemberUniqueName="[Range 4].[Origin_Region].[All]" allUniqueName="[Range 4].[Origin_Region].[All]" dimensionUniqueName="[Range 4]" displayFolder="" count="0" memberValueDatatype="130" unbalanced="0"/>
    <cacheHierarchy uniqueName="[Range 4].[Destination_Region]" caption="Destination_Region" attribute="1" defaultMemberUniqueName="[Range 4].[Destination_Region].[All]" allUniqueName="[Range 4].[Destination_Region].[All]" dimensionUniqueName="[Range 4]" displayFolder="" count="0" memberValueDatatype="130" unbalanced="0"/>
    <cacheHierarchy uniqueName="[Range 4].[Freight_Cost_INR]" caption="Freight_Cost_INR" attribute="1" defaultMemberUniqueName="[Range 4].[Freight_Cost_INR].[All]" allUniqueName="[Range 4].[Freight_Cost_INR].[All]" dimensionUniqueName="[Range 4]" displayFolder="" count="0" memberValueDatatype="20" unbalanced="0"/>
    <cacheHierarchy uniqueName="[Range 4].[Carrier_Rating]" caption="Carrier_Rating" attribute="1" defaultMemberUniqueName="[Range 4].[Carrier_Rating].[All]" allUniqueName="[Range 4].[Carrier_Rating].[All]" dimensionUniqueName="[Range 4]" displayFolder="" count="0" memberValueDatatype="5" unbalanced="0"/>
    <cacheHierarchy uniqueName="[Range 4].[Warehouse_Utilization_%]" caption="Warehouse_Utilization_%" attribute="1" defaultMemberUniqueName="[Range 4].[Warehouse_Utilization_%].[All]" allUniqueName="[Range 4].[Warehouse_Utilization_%].[All]" dimensionUniqueName="[Range 4]" displayFolder="" count="0" memberValueDatatype="5" unbalanced="0"/>
    <cacheHierarchy uniqueName="[Range 4].[Dispatch_Date]" caption="Dispatch_Date" attribute="1" time="1" defaultMemberUniqueName="[Range 4].[Dispatch_Date].[All]" allUniqueName="[Range 4].[Dispatch_Date].[All]" dimensionUniqueName="[Range 4]" displayFolder="" count="0" memberValueDatatype="7" unbalanced="0"/>
    <cacheHierarchy uniqueName="[Range 4].[Delivery_Date]" caption="Delivery_Date" attribute="1" time="1" defaultMemberUniqueName="[Range 4].[Delivery_Date].[All]" allUniqueName="[Range 4].[Delivery_Date].[All]" dimensionUniqueName="[Range 4]" displayFolder="" count="0" memberValueDatatype="7" unbalanced="0"/>
    <cacheHierarchy uniqueName="[Range 4].[Delivery_Status]" caption="Delivery_Status" attribute="1" defaultMemberUniqueName="[Range 4].[Delivery_Status].[All]" allUniqueName="[Range 4].[Delivery_Status].[All]" dimensionUniqueName="[Range 4]" displayFolder="" count="0" memberValueDatatype="130" unbalanced="0"/>
    <cacheHierarchy uniqueName="[Range 4].[Delay_Days]" caption="Delay_Days" attribute="1" defaultMemberUniqueName="[Range 4].[Delay_Days].[All]" allUniqueName="[Range 4].[Delay_Days].[All]" dimensionUniqueName="[Range 4]" displayFolder="" count="0" memberValueDatatype="20" unbalanced="0"/>
    <cacheHierarchy uniqueName="[Range 4].[Order Month-Year]" caption="Order Month-Year" attribute="1" defaultMemberUniqueName="[Range 4].[Order Month-Year].[All]" allUniqueName="[Range 4].[Order Month-Year].[All]" dimensionUniqueName="[Range 4]" displayFolder="" count="0" memberValueDatatype="130" unbalanced="0"/>
    <cacheHierarchy uniqueName="[Range 4].[Quarter]" caption="Quarter" attribute="1" defaultMemberUniqueName="[Range 4].[Quarter].[All]" allUniqueName="[Range 4].[Quarter].[All]" dimensionUniqueName="[Range 4]" displayFolder="" count="0" memberValueDatatype="130" unbalanced="0"/>
    <cacheHierarchy uniqueName="[Range 4].[Route]" caption="Route" attribute="1" defaultMemberUniqueName="[Range 4].[Route].[All]" allUniqueName="[Range 4].[Route].[All]" dimensionUniqueName="[Range 4]" displayFolder="" count="0" memberValueDatatype="130" unbalanced="0"/>
    <cacheHierarchy uniqueName="[Range 4].[Warehouse Bracket]" caption="Warehouse Bracket" attribute="1" defaultMemberUniqueName="[Range 4].[Warehouse Bracket].[All]" allUniqueName="[Range 4].[Warehouse Bracket].[All]" dimensionUniqueName="[Range 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Count of Product_Category]" caption="Count of Product_Category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reight_Cost_INR]" caption="Sum of Freight_Cost_INR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Freight_Cost_INR 2]" caption="Sum of Freight_Cost_INR 2" measure="1" displayFolder="" measureGroup="Range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arrier_Rating]" caption="Sum of Carrier_Rating" measure="1" displayFolder="" measureGroup="Range 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Carrier_Rating]" caption="Average of Carrier_Rating" measure="1" displayFolder="" measureGroup="Range 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Shipment_ID]" caption="Count of Shipment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reight_Cost_INR 3]" caption="Sum of Freight_Cost_INR 3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Freight_Cost_INR]" caption="Average of Freight_Cost_INR" measure="1" displayFolder="" measureGroup="Range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Delivery_Status]" caption="Count of Delivery_Status" measure="1" displayFolder="" measureGroup="Range 4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hipment_ID 2]" caption="Count of Shipment_ID 2" measure="1" displayFolder="" measureGroup="Range 4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mpal Patel" refreshedDate="45940.919357523147" backgroundQuery="1" createdVersion="8" refreshedVersion="8" minRefreshableVersion="3" recordCount="0" supportSubquery="1" supportAdvancedDrill="1" xr:uid="{B77009C5-A19E-498F-87E2-41AA1FA2D47E}">
  <cacheSource type="external" connectionId="1"/>
  <cacheFields count="3">
    <cacheField name="[Range 4].[Warehouse Bracket].[Warehouse Bracket]" caption="Warehouse Bracket" numFmtId="0" hierarchy="74" level="1">
      <sharedItems count="3">
        <s v="40-60%"/>
        <s v="60-80%"/>
        <s v="80-100%"/>
      </sharedItems>
    </cacheField>
    <cacheField name="[Measures].[Count of Delivery_Status]" caption="Count of Delivery_Status" numFmtId="0" hierarchy="89" level="32767"/>
    <cacheField name="[Measures].[Count of Shipment_ID 2]" caption="Count of Shipment_ID 2" numFmtId="0" hierarchy="90" level="32767"/>
  </cacheFields>
  <cacheHierarchies count="91">
    <cacheHierarchy uniqueName="[Range].[Shipment_ID]" caption="Shipment_ID" attribute="1" defaultMemberUniqueName="[Range].[Shipment_ID].[All]" allUniqueName="[Range].[Shipment_ID].[All]" dimensionUniqueName="[Range]" displayFolder="" count="0" memberValueDatatype="130" unbalanced="0"/>
    <cacheHierarchy uniqueName="[Range].[Product_Category]" caption="Product_Category" attribute="1" defaultMemberUniqueName="[Range].[Product_Category].[All]" allUniqueName="[Range].[Product_Category].[All]" dimensionUniqueName="[Range]" displayFolder="" count="0" memberValueDatatype="130" unbalanced="0"/>
    <cacheHierarchy uniqueName="[Range].[Order_Date]" caption="Order_Date" attribute="1" time="1" defaultMemberUniqueName="[Range].[Order_Date].[All]" allUniqueName="[Range].[Order_Date].[All]" dimensionUniqueName="[Range]" displayFolder="" count="0" memberValueDatatype="7" unbalanced="0"/>
    <cacheHierarchy uniqueName="[Range].[Distance_km]" caption="Distance_km" attribute="1" defaultMemberUniqueName="[Range].[Distance_km].[All]" allUniqueName="[Range].[Distance_km].[All]" dimensionUniqueName="[Range]" displayFolder="" count="0" memberValueDatatype="20" unbalanced="0"/>
    <cacheHierarchy uniqueName="[Range].[Transport_Mode]" caption="Transport_Mode" attribute="1" defaultMemberUniqueName="[Range].[Transport_Mode].[All]" allUniqueName="[Range].[Transport_Mode].[All]" dimensionUniqueName="[Range]" displayFolder="" count="0" memberValueDatatype="130" unbalanced="0"/>
    <cacheHierarchy uniqueName="[Range].[Origin_Region]" caption="Origin_Region" attribute="1" defaultMemberUniqueName="[Range].[Origin_Region].[All]" allUniqueName="[Range].[Origin_Region].[All]" dimensionUniqueName="[Range]" displayFolder="" count="0" memberValueDatatype="130" unbalanced="0"/>
    <cacheHierarchy uniqueName="[Range].[Destination_Region]" caption="Destination_Region" attribute="1" defaultMemberUniqueName="[Range].[Destination_Region].[All]" allUniqueName="[Range].[Destination_Region].[All]" dimensionUniqueName="[Range]" displayFolder="" count="0" memberValueDatatype="130" unbalanced="0"/>
    <cacheHierarchy uniqueName="[Range].[Freight_Cost_INR]" caption="Freight_Cost_INR" attribute="1" defaultMemberUniqueName="[Range].[Freight_Cost_INR].[All]" allUniqueName="[Range].[Freight_Cost_INR].[All]" dimensionUniqueName="[Range]" displayFolder="" count="0" memberValueDatatype="20" unbalanced="0"/>
    <cacheHierarchy uniqueName="[Range].[Carrier_Rating]" caption="Carrier_Rating" attribute="1" defaultMemberUniqueName="[Range].[Carrier_Rating].[All]" allUniqueName="[Range].[Carrier_Rating].[All]" dimensionUniqueName="[Range]" displayFolder="" count="0" memberValueDatatype="5" unbalanced="0"/>
    <cacheHierarchy uniqueName="[Range].[Warehouse_Utilization_%]" caption="Warehouse_Utilization_%" attribute="1" defaultMemberUniqueName="[Range].[Warehouse_Utilization_%].[All]" allUniqueName="[Range].[Warehouse_Utilization_%].[All]" dimensionUniqueName="[Range]" displayFolder="" count="0" memberValueDatatype="5" unbalanced="0"/>
    <cacheHierarchy uniqueName="[Range].[Dispatch_Date]" caption="Dispatch_Date" attribute="1" time="1" defaultMemberUniqueName="[Range].[Dispatch_Date].[All]" allUniqueName="[Range].[Dispatch_Date].[All]" dimensionUniqueName="[Range]" displayFolder="" count="0" memberValueDatatype="7" unbalanced="0"/>
    <cacheHierarchy uniqueName="[Range].[Delivery_Date]" caption="Delivery_Date" attribute="1" time="1" defaultMemberUniqueName="[Range].[Delivery_Date].[All]" allUniqueName="[Range].[Delivery_Date].[All]" dimensionUniqueName="[Range]" displayFolder="" count="0" memberValueDatatype="7" unbalanced="0"/>
    <cacheHierarchy uniqueName="[Range].[Delivery_Status]" caption="Delivery_Status" attribute="1" defaultMemberUniqueName="[Range].[Delivery_Status].[All]" allUniqueName="[Range].[Delivery_Status].[All]" dimensionUniqueName="[Range]" displayFolder="" count="0" memberValueDatatype="130" unbalanced="0"/>
    <cacheHierarchy uniqueName="[Range 1].[Shipment_ID]" caption="Shipment_ID" attribute="1" defaultMemberUniqueName="[Range 1].[Shipment_ID].[All]" allUniqueName="[Range 1].[Shipment_ID].[All]" dimensionUniqueName="[Range 1]" displayFolder="" count="0" memberValueDatatype="130" unbalanced="0"/>
    <cacheHierarchy uniqueName="[Range 1].[Product_Category]" caption="Product_Category" attribute="1" defaultMemberUniqueName="[Range 1].[Product_Category].[All]" allUniqueName="[Range 1].[Product_Category].[All]" dimensionUniqueName="[Range 1]" displayFolder="" count="0" memberValueDatatype="130" unbalanced="0"/>
    <cacheHierarchy uniqueName="[Range 1].[Order_Date]" caption="Order_Date" attribute="1" time="1" defaultMemberUniqueName="[Range 1].[Order_Date].[All]" allUniqueName="[Range 1].[Order_Date].[All]" dimensionUniqueName="[Range 1]" displayFolder="" count="0" memberValueDatatype="7" unbalanced="0"/>
    <cacheHierarchy uniqueName="[Range 1].[Distance_km]" caption="Distance_km" attribute="1" defaultMemberUniqueName="[Range 1].[Distance_km].[All]" allUniqueName="[Range 1].[Distance_km].[All]" dimensionUniqueName="[Range 1]" displayFolder="" count="0" memberValueDatatype="20" unbalanced="0"/>
    <cacheHierarchy uniqueName="[Range 1].[Transport_Mode]" caption="Transport_Mode" attribute="1" defaultMemberUniqueName="[Range 1].[Transport_Mode].[All]" allUniqueName="[Range 1].[Transport_Mode].[All]" dimensionUniqueName="[Range 1]" displayFolder="" count="0" memberValueDatatype="130" unbalanced="0"/>
    <cacheHierarchy uniqueName="[Range 1].[Origin_Region]" caption="Origin_Region" attribute="1" defaultMemberUniqueName="[Range 1].[Origin_Region].[All]" allUniqueName="[Range 1].[Origin_Region].[All]" dimensionUniqueName="[Range 1]" displayFolder="" count="0" memberValueDatatype="130" unbalanced="0"/>
    <cacheHierarchy uniqueName="[Range 1].[Destination_Region]" caption="Destination_Region" attribute="1" defaultMemberUniqueName="[Range 1].[Destination_Region].[All]" allUniqueName="[Range 1].[Destination_Region].[All]" dimensionUniqueName="[Range 1]" displayFolder="" count="0" memberValueDatatype="130" unbalanced="0"/>
    <cacheHierarchy uniqueName="[Range 1].[Freight_Cost_INR]" caption="Freight_Cost_INR" attribute="1" defaultMemberUniqueName="[Range 1].[Freight_Cost_INR].[All]" allUniqueName="[Range 1].[Freight_Cost_INR].[All]" dimensionUniqueName="[Range 1]" displayFolder="" count="0" memberValueDatatype="20" unbalanced="0"/>
    <cacheHierarchy uniqueName="[Range 1].[Carrier_Rating]" caption="Carrier_Rating" attribute="1" defaultMemberUniqueName="[Range 1].[Carrier_Rating].[All]" allUniqueName="[Range 1].[Carrier_Rating].[All]" dimensionUniqueName="[Range 1]" displayFolder="" count="0" memberValueDatatype="5" unbalanced="0"/>
    <cacheHierarchy uniqueName="[Range 1].[Warehouse_Utilization_%]" caption="Warehouse_Utilization_%" attribute="1" defaultMemberUniqueName="[Range 1].[Warehouse_Utilization_%].[All]" allUniqueName="[Range 1].[Warehouse_Utilization_%].[All]" dimensionUniqueName="[Range 1]" displayFolder="" count="0" memberValueDatatype="5" unbalanced="0"/>
    <cacheHierarchy uniqueName="[Range 1].[Dispatch_Date]" caption="Dispatch_Date" attribute="1" time="1" defaultMemberUniqueName="[Range 1].[Dispatch_Date].[All]" allUniqueName="[Range 1].[Dispatch_Date].[All]" dimensionUniqueName="[Range 1]" displayFolder="" count="0" memberValueDatatype="7" unbalanced="0"/>
    <cacheHierarchy uniqueName="[Range 1].[Delivery_Date]" caption="Delivery_Date" attribute="1" time="1" defaultMemberUniqueName="[Range 1].[Delivery_Date].[All]" allUniqueName="[Range 1].[Delivery_Date].[All]" dimensionUniqueName="[Range 1]" displayFolder="" count="0" memberValueDatatype="7" unbalanced="0"/>
    <cacheHierarchy uniqueName="[Range 1].[Delivery_Status]" caption="Delivery_Status" attribute="1" defaultMemberUniqueName="[Range 1].[Delivery_Status].[All]" allUniqueName="[Range 1].[Delivery_Status].[All]" dimensionUniqueName="[Range 1]" displayFolder="" count="0" memberValueDatatype="130" unbalanced="0"/>
    <cacheHierarchy uniqueName="[Range 1].[Quarter]" caption="Quarter" attribute="1" defaultMemberUniqueName="[Range 1].[Quarter].[All]" allUniqueName="[Range 1].[Quarter].[All]" dimensionUniqueName="[Range 1]" displayFolder="" count="0" memberValueDatatype="130" unbalanced="0"/>
    <cacheHierarchy uniqueName="[Range 2].[Shipment_ID]" caption="Shipment_ID" attribute="1" defaultMemberUniqueName="[Range 2].[Shipment_ID].[All]" allUniqueName="[Range 2].[Shipment_ID].[All]" dimensionUniqueName="[Range 2]" displayFolder="" count="0" memberValueDatatype="130" unbalanced="0"/>
    <cacheHierarchy uniqueName="[Range 2].[Product_Category]" caption="Product_Category" attribute="1" defaultMemberUniqueName="[Range 2].[Product_Category].[All]" allUniqueName="[Range 2].[Product_Category].[All]" dimensionUniqueName="[Range 2]" displayFolder="" count="0" memberValueDatatype="130" unbalanced="0"/>
    <cacheHierarchy uniqueName="[Range 2].[Order_Date]" caption="Order_Date" attribute="1" time="1" defaultMemberUniqueName="[Range 2].[Order_Date].[All]" allUniqueName="[Range 2].[Order_Date].[All]" dimensionUniqueName="[Range 2]" displayFolder="" count="0" memberValueDatatype="7" unbalanced="0"/>
    <cacheHierarchy uniqueName="[Range 2].[Distance_km]" caption="Distance_km" attribute="1" defaultMemberUniqueName="[Range 2].[Distance_km].[All]" allUniqueName="[Range 2].[Distance_km].[All]" dimensionUniqueName="[Range 2]" displayFolder="" count="0" memberValueDatatype="20" unbalanced="0"/>
    <cacheHierarchy uniqueName="[Range 2].[Transport_Mode]" caption="Transport_Mode" attribute="1" defaultMemberUniqueName="[Range 2].[Transport_Mode].[All]" allUniqueName="[Range 2].[Transport_Mode].[All]" dimensionUniqueName="[Range 2]" displayFolder="" count="0" memberValueDatatype="130" unbalanced="0"/>
    <cacheHierarchy uniqueName="[Range 2].[Origin_Region]" caption="Origin_Region" attribute="1" defaultMemberUniqueName="[Range 2].[Origin_Region].[All]" allUniqueName="[Range 2].[Origin_Region].[All]" dimensionUniqueName="[Range 2]" displayFolder="" count="0" memberValueDatatype="130" unbalanced="0"/>
    <cacheHierarchy uniqueName="[Range 2].[Destination_Region]" caption="Destination_Region" attribute="1" defaultMemberUniqueName="[Range 2].[Destination_Region].[All]" allUniqueName="[Range 2].[Destination_Region].[All]" dimensionUniqueName="[Range 2]" displayFolder="" count="0" memberValueDatatype="130" unbalanced="0"/>
    <cacheHierarchy uniqueName="[Range 2].[Freight_Cost_INR]" caption="Freight_Cost_INR" attribute="1" defaultMemberUniqueName="[Range 2].[Freight_Cost_INR].[All]" allUniqueName="[Range 2].[Freight_Cost_INR].[All]" dimensionUniqueName="[Range 2]" displayFolder="" count="0" memberValueDatatype="20" unbalanced="0"/>
    <cacheHierarchy uniqueName="[Range 2].[Carrier_Rating]" caption="Carrier_Rating" attribute="1" defaultMemberUniqueName="[Range 2].[Carrier_Rating].[All]" allUniqueName="[Range 2].[Carrier_Rating].[All]" dimensionUniqueName="[Range 2]" displayFolder="" count="0" memberValueDatatype="5" unbalanced="0"/>
    <cacheHierarchy uniqueName="[Range 2].[Warehouse_Utilization_%]" caption="Warehouse_Utilization_%" attribute="1" defaultMemberUniqueName="[Range 2].[Warehouse_Utilization_%].[All]" allUniqueName="[Range 2].[Warehouse_Utilization_%].[All]" dimensionUniqueName="[Range 2]" displayFolder="" count="0" memberValueDatatype="5" unbalanced="0"/>
    <cacheHierarchy uniqueName="[Range 2].[Dispatch_Date]" caption="Dispatch_Date" attribute="1" time="1" defaultMemberUniqueName="[Range 2].[Dispatch_Date].[All]" allUniqueName="[Range 2].[Dispatch_Date].[All]" dimensionUniqueName="[Range 2]" displayFolder="" count="0" memberValueDatatype="7" unbalanced="0"/>
    <cacheHierarchy uniqueName="[Range 2].[Delivery_Date]" caption="Delivery_Date" attribute="1" time="1" defaultMemberUniqueName="[Range 2].[Delivery_Date].[All]" allUniqueName="[Range 2].[Delivery_Date].[All]" dimensionUniqueName="[Range 2]" displayFolder="" count="0" memberValueDatatype="7" unbalanced="0"/>
    <cacheHierarchy uniqueName="[Range 2].[Delivery_Status]" caption="Delivery_Status" attribute="1" defaultMemberUniqueName="[Range 2].[Delivery_Status].[All]" allUniqueName="[Range 2].[Delivery_Status].[All]" dimensionUniqueName="[Range 2]" displayFolder="" count="0" memberValueDatatype="130" unbalanced="0"/>
    <cacheHierarchy uniqueName="[Range 2].[Quarter]" caption="Quarter" attribute="1" defaultMemberUniqueName="[Range 2].[Quarter].[All]" allUniqueName="[Range 2].[Quarter].[All]" dimensionUniqueName="[Range 2]" displayFolder="" count="0" memberValueDatatype="130" unbalanced="0"/>
    <cacheHierarchy uniqueName="[Range 2].[Route]" caption="Route" attribute="1" defaultMemberUniqueName="[Range 2].[Route].[All]" allUniqueName="[Range 2].[Route].[All]" dimensionUniqueName="[Range 2]" displayFolder="" count="0" memberValueDatatype="130" unbalanced="0"/>
    <cacheHierarchy uniqueName="[Range 3].[Shipment_ID]" caption="Shipment_ID" attribute="1" defaultMemberUniqueName="[Range 3].[Shipment_ID].[All]" allUniqueName="[Range 3].[Shipment_ID].[All]" dimensionUniqueName="[Range 3]" displayFolder="" count="0" memberValueDatatype="130" unbalanced="0"/>
    <cacheHierarchy uniqueName="[Range 3].[Product_Category]" caption="Product_Category" attribute="1" defaultMemberUniqueName="[Range 3].[Product_Category].[All]" allUniqueName="[Range 3].[Product_Category].[All]" dimensionUniqueName="[Range 3]" displayFolder="" count="0" memberValueDatatype="130" unbalanced="0"/>
    <cacheHierarchy uniqueName="[Range 3].[Order_Date]" caption="Order_Date" attribute="1" time="1" defaultMemberUniqueName="[Range 3].[Order_Date].[All]" allUniqueName="[Range 3].[Order_Date].[All]" dimensionUniqueName="[Range 3]" displayFolder="" count="0" memberValueDatatype="7" unbalanced="0"/>
    <cacheHierarchy uniqueName="[Range 3].[Distance_km]" caption="Distance_km" attribute="1" defaultMemberUniqueName="[Range 3].[Distance_km].[All]" allUniqueName="[Range 3].[Distance_km].[All]" dimensionUniqueName="[Range 3]" displayFolder="" count="0" memberValueDatatype="20" unbalanced="0"/>
    <cacheHierarchy uniqueName="[Range 3].[Transport_Mode]" caption="Transport_Mode" attribute="1" defaultMemberUniqueName="[Range 3].[Transport_Mode].[All]" allUniqueName="[Range 3].[Transport_Mode].[All]" dimensionUniqueName="[Range 3]" displayFolder="" count="0" memberValueDatatype="130" unbalanced="0"/>
    <cacheHierarchy uniqueName="[Range 3].[Origin_Region]" caption="Origin_Region" attribute="1" defaultMemberUniqueName="[Range 3].[Origin_Region].[All]" allUniqueName="[Range 3].[Origin_Region].[All]" dimensionUniqueName="[Range 3]" displayFolder="" count="0" memberValueDatatype="130" unbalanced="0"/>
    <cacheHierarchy uniqueName="[Range 3].[Destination_Region]" caption="Destination_Region" attribute="1" defaultMemberUniqueName="[Range 3].[Destination_Region].[All]" allUniqueName="[Range 3].[Destination_Region].[All]" dimensionUniqueName="[Range 3]" displayFolder="" count="0" memberValueDatatype="130" unbalanced="0"/>
    <cacheHierarchy uniqueName="[Range 3].[Freight_Cost_INR]" caption="Freight_Cost_INR" attribute="1" defaultMemberUniqueName="[Range 3].[Freight_Cost_INR].[All]" allUniqueName="[Range 3].[Freight_Cost_INR].[All]" dimensionUniqueName="[Range 3]" displayFolder="" count="0" memberValueDatatype="20" unbalanced="0"/>
    <cacheHierarchy uniqueName="[Range 3].[Carrier_Rating]" caption="Carrier_Rating" attribute="1" defaultMemberUniqueName="[Range 3].[Carrier_Rating].[All]" allUniqueName="[Range 3].[Carrier_Rating].[All]" dimensionUniqueName="[Range 3]" displayFolder="" count="0" memberValueDatatype="5" unbalanced="0"/>
    <cacheHierarchy uniqueName="[Range 3].[Warehouse_Utilization_%]" caption="Warehouse_Utilization_%" attribute="1" defaultMemberUniqueName="[Range 3].[Warehouse_Utilization_%].[All]" allUniqueName="[Range 3].[Warehouse_Utilization_%].[All]" dimensionUniqueName="[Range 3]" displayFolder="" count="0" memberValueDatatype="5" unbalanced="0"/>
    <cacheHierarchy uniqueName="[Range 3].[Dispatch_Date]" caption="Dispatch_Date" attribute="1" time="1" defaultMemberUniqueName="[Range 3].[Dispatch_Date].[All]" allUniqueName="[Range 3].[Dispatch_Date].[All]" dimensionUniqueName="[Range 3]" displayFolder="" count="0" memberValueDatatype="7" unbalanced="0"/>
    <cacheHierarchy uniqueName="[Range 3].[Delivery_Date]" caption="Delivery_Date" attribute="1" time="1" defaultMemberUniqueName="[Range 3].[Delivery_Date].[All]" allUniqueName="[Range 3].[Delivery_Date].[All]" dimensionUniqueName="[Range 3]" displayFolder="" count="0" memberValueDatatype="7" unbalanced="0"/>
    <cacheHierarchy uniqueName="[Range 3].[Delivery_Status]" caption="Delivery_Status" attribute="1" defaultMemberUniqueName="[Range 3].[Delivery_Status].[All]" allUniqueName="[Range 3].[Delivery_Status].[All]" dimensionUniqueName="[Range 3]" displayFolder="" count="0" memberValueDatatype="130" unbalanced="0"/>
    <cacheHierarchy uniqueName="[Range 3].[Delay_Days]" caption="Delay_Days" attribute="1" defaultMemberUniqueName="[Range 3].[Delay_Days].[All]" allUniqueName="[Range 3].[Delay_Days].[All]" dimensionUniqueName="[Range 3]" displayFolder="" count="0" memberValueDatatype="20" unbalanced="0"/>
    <cacheHierarchy uniqueName="[Range 3].[Order Month-Year]" caption="Order Month-Year" attribute="1" defaultMemberUniqueName="[Range 3].[Order Month-Year].[All]" allUniqueName="[Range 3].[Order Month-Year].[All]" dimensionUniqueName="[Range 3]" displayFolder="" count="0" memberValueDatatype="130" unbalanced="0"/>
    <cacheHierarchy uniqueName="[Range 4].[Shipment_ID]" caption="Shipment_ID" attribute="1" defaultMemberUniqueName="[Range 4].[Shipment_ID].[All]" allUniqueName="[Range 4].[Shipment_ID].[All]" dimensionUniqueName="[Range 4]" displayFolder="" count="0" memberValueDatatype="130" unbalanced="0"/>
    <cacheHierarchy uniqueName="[Range 4].[Product_Category]" caption="Product_Category" attribute="1" defaultMemberUniqueName="[Range 4].[Product_Category].[All]" allUniqueName="[Range 4].[Product_Category].[All]" dimensionUniqueName="[Range 4]" displayFolder="" count="0" memberValueDatatype="130" unbalanced="0"/>
    <cacheHierarchy uniqueName="[Range 4].[Order_Date]" caption="Order_Date" attribute="1" time="1" defaultMemberUniqueName="[Range 4].[Order_Date].[All]" allUniqueName="[Range 4].[Order_Date].[All]" dimensionUniqueName="[Range 4]" displayFolder="" count="0" memberValueDatatype="7" unbalanced="0"/>
    <cacheHierarchy uniqueName="[Range 4].[Distance_km]" caption="Distance_km" attribute="1" defaultMemberUniqueName="[Range 4].[Distance_km].[All]" allUniqueName="[Range 4].[Distance_km].[All]" dimensionUniqueName="[Range 4]" displayFolder="" count="0" memberValueDatatype="20" unbalanced="0"/>
    <cacheHierarchy uniqueName="[Range 4].[Transport_Mode]" caption="Transport_Mode" attribute="1" defaultMemberUniqueName="[Range 4].[Transport_Mode].[All]" allUniqueName="[Range 4].[Transport_Mode].[All]" dimensionUniqueName="[Range 4]" displayFolder="" count="0" memberValueDatatype="130" unbalanced="0"/>
    <cacheHierarchy uniqueName="[Range 4].[Origin_Region]" caption="Origin_Region" attribute="1" defaultMemberUniqueName="[Range 4].[Origin_Region].[All]" allUniqueName="[Range 4].[Origin_Region].[All]" dimensionUniqueName="[Range 4]" displayFolder="" count="0" memberValueDatatype="130" unbalanced="0"/>
    <cacheHierarchy uniqueName="[Range 4].[Destination_Region]" caption="Destination_Region" attribute="1" defaultMemberUniqueName="[Range 4].[Destination_Region].[All]" allUniqueName="[Range 4].[Destination_Region].[All]" dimensionUniqueName="[Range 4]" displayFolder="" count="0" memberValueDatatype="130" unbalanced="0"/>
    <cacheHierarchy uniqueName="[Range 4].[Freight_Cost_INR]" caption="Freight_Cost_INR" attribute="1" defaultMemberUniqueName="[Range 4].[Freight_Cost_INR].[All]" allUniqueName="[Range 4].[Freight_Cost_INR].[All]" dimensionUniqueName="[Range 4]" displayFolder="" count="0" memberValueDatatype="20" unbalanced="0"/>
    <cacheHierarchy uniqueName="[Range 4].[Carrier_Rating]" caption="Carrier_Rating" attribute="1" defaultMemberUniqueName="[Range 4].[Carrier_Rating].[All]" allUniqueName="[Range 4].[Carrier_Rating].[All]" dimensionUniqueName="[Range 4]" displayFolder="" count="0" memberValueDatatype="5" unbalanced="0"/>
    <cacheHierarchy uniqueName="[Range 4].[Warehouse_Utilization_%]" caption="Warehouse_Utilization_%" attribute="1" defaultMemberUniqueName="[Range 4].[Warehouse_Utilization_%].[All]" allUniqueName="[Range 4].[Warehouse_Utilization_%].[All]" dimensionUniqueName="[Range 4]" displayFolder="" count="0" memberValueDatatype="5" unbalanced="0"/>
    <cacheHierarchy uniqueName="[Range 4].[Dispatch_Date]" caption="Dispatch_Date" attribute="1" time="1" defaultMemberUniqueName="[Range 4].[Dispatch_Date].[All]" allUniqueName="[Range 4].[Dispatch_Date].[All]" dimensionUniqueName="[Range 4]" displayFolder="" count="0" memberValueDatatype="7" unbalanced="0"/>
    <cacheHierarchy uniqueName="[Range 4].[Delivery_Date]" caption="Delivery_Date" attribute="1" time="1" defaultMemberUniqueName="[Range 4].[Delivery_Date].[All]" allUniqueName="[Range 4].[Delivery_Date].[All]" dimensionUniqueName="[Range 4]" displayFolder="" count="0" memberValueDatatype="7" unbalanced="0"/>
    <cacheHierarchy uniqueName="[Range 4].[Delivery_Status]" caption="Delivery_Status" attribute="1" defaultMemberUniqueName="[Range 4].[Delivery_Status].[All]" allUniqueName="[Range 4].[Delivery_Status].[All]" dimensionUniqueName="[Range 4]" displayFolder="" count="0" memberValueDatatype="130" unbalanced="0"/>
    <cacheHierarchy uniqueName="[Range 4].[Delay_Days]" caption="Delay_Days" attribute="1" defaultMemberUniqueName="[Range 4].[Delay_Days].[All]" allUniqueName="[Range 4].[Delay_Days].[All]" dimensionUniqueName="[Range 4]" displayFolder="" count="0" memberValueDatatype="20" unbalanced="0"/>
    <cacheHierarchy uniqueName="[Range 4].[Order Month-Year]" caption="Order Month-Year" attribute="1" defaultMemberUniqueName="[Range 4].[Order Month-Year].[All]" allUniqueName="[Range 4].[Order Month-Year].[All]" dimensionUniqueName="[Range 4]" displayFolder="" count="0" memberValueDatatype="130" unbalanced="0"/>
    <cacheHierarchy uniqueName="[Range 4].[Quarter]" caption="Quarter" attribute="1" defaultMemberUniqueName="[Range 4].[Quarter].[All]" allUniqueName="[Range 4].[Quarter].[All]" dimensionUniqueName="[Range 4]" displayFolder="" count="0" memberValueDatatype="130" unbalanced="0"/>
    <cacheHierarchy uniqueName="[Range 4].[Route]" caption="Route" attribute="1" defaultMemberUniqueName="[Range 4].[Route].[All]" allUniqueName="[Range 4].[Route].[All]" dimensionUniqueName="[Range 4]" displayFolder="" count="0" memberValueDatatype="130" unbalanced="0"/>
    <cacheHierarchy uniqueName="[Range 4].[Warehouse Bracket]" caption="Warehouse Bracket" attribute="1" defaultMemberUniqueName="[Range 4].[Warehouse Bracket].[All]" allUniqueName="[Range 4].[Warehouse Bracket].[All]" dimensionUniqueName="[Range 4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Count of Product_Category]" caption="Count of Product_Category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reight_Cost_INR]" caption="Sum of Freight_Cost_INR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Freight_Cost_INR 2]" caption="Sum of Freight_Cost_INR 2" measure="1" displayFolder="" measureGroup="Range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arrier_Rating]" caption="Sum of Carrier_Rating" measure="1" displayFolder="" measureGroup="Range 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Carrier_Rating]" caption="Average of Carrier_Rating" measure="1" displayFolder="" measureGroup="Range 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Shipment_ID]" caption="Count of Shipment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reight_Cost_INR 3]" caption="Sum of Freight_Cost_INR 3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Freight_Cost_INR]" caption="Average of Freight_Cost_INR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Delivery_Status]" caption="Count of Delivery_Status" measure="1" displayFolder="" measureGroup="Range 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hipment_ID 2]" caption="Count of Shipment_ID 2" measure="1" displayFolder="" measureGroup="Range 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mpal Patel" refreshedDate="45940.921805092592" backgroundQuery="1" createdVersion="8" refreshedVersion="8" minRefreshableVersion="3" recordCount="0" supportSubquery="1" supportAdvancedDrill="1" xr:uid="{1D7AA313-D00A-400C-8F62-5F276681C99E}">
  <cacheSource type="external" connectionId="1"/>
  <cacheFields count="3">
    <cacheField name="[Range 4].[Destination_Region].[Destination_Region]" caption="Destination_Region" numFmtId="0" hierarchy="63" level="1">
      <sharedItems count="5">
        <s v="Central"/>
        <s v="East"/>
        <s v="North"/>
        <s v="South"/>
        <s v="West"/>
      </sharedItems>
    </cacheField>
    <cacheField name="[Range 4].[Transport_Mode].[Transport_Mode]" caption="Transport_Mode" numFmtId="0" hierarchy="61" level="1">
      <sharedItems containsSemiMixedTypes="0" containsNonDate="0" containsString="0"/>
    </cacheField>
    <cacheField name="[Measures].[Count of Shipment_ID 2]" caption="Count of Shipment_ID 2" numFmtId="0" hierarchy="90" level="32767"/>
  </cacheFields>
  <cacheHierarchies count="91">
    <cacheHierarchy uniqueName="[Range].[Shipment_ID]" caption="Shipment_ID" attribute="1" defaultMemberUniqueName="[Range].[Shipment_ID].[All]" allUniqueName="[Range].[Shipment_ID].[All]" dimensionUniqueName="[Range]" displayFolder="" count="0" memberValueDatatype="130" unbalanced="0"/>
    <cacheHierarchy uniqueName="[Range].[Product_Category]" caption="Product_Category" attribute="1" defaultMemberUniqueName="[Range].[Product_Category].[All]" allUniqueName="[Range].[Product_Category].[All]" dimensionUniqueName="[Range]" displayFolder="" count="0" memberValueDatatype="130" unbalanced="0"/>
    <cacheHierarchy uniqueName="[Range].[Order_Date]" caption="Order_Date" attribute="1" time="1" defaultMemberUniqueName="[Range].[Order_Date].[All]" allUniqueName="[Range].[Order_Date].[All]" dimensionUniqueName="[Range]" displayFolder="" count="0" memberValueDatatype="7" unbalanced="0"/>
    <cacheHierarchy uniqueName="[Range].[Distance_km]" caption="Distance_km" attribute="1" defaultMemberUniqueName="[Range].[Distance_km].[All]" allUniqueName="[Range].[Distance_km].[All]" dimensionUniqueName="[Range]" displayFolder="" count="0" memberValueDatatype="20" unbalanced="0"/>
    <cacheHierarchy uniqueName="[Range].[Transport_Mode]" caption="Transport_Mode" attribute="1" defaultMemberUniqueName="[Range].[Transport_Mode].[All]" allUniqueName="[Range].[Transport_Mode].[All]" dimensionUniqueName="[Range]" displayFolder="" count="0" memberValueDatatype="130" unbalanced="0"/>
    <cacheHierarchy uniqueName="[Range].[Origin_Region]" caption="Origin_Region" attribute="1" defaultMemberUniqueName="[Range].[Origin_Region].[All]" allUniqueName="[Range].[Origin_Region].[All]" dimensionUniqueName="[Range]" displayFolder="" count="0" memberValueDatatype="130" unbalanced="0"/>
    <cacheHierarchy uniqueName="[Range].[Destination_Region]" caption="Destination_Region" attribute="1" defaultMemberUniqueName="[Range].[Destination_Region].[All]" allUniqueName="[Range].[Destination_Region].[All]" dimensionUniqueName="[Range]" displayFolder="" count="0" memberValueDatatype="130" unbalanced="0"/>
    <cacheHierarchy uniqueName="[Range].[Freight_Cost_INR]" caption="Freight_Cost_INR" attribute="1" defaultMemberUniqueName="[Range].[Freight_Cost_INR].[All]" allUniqueName="[Range].[Freight_Cost_INR].[All]" dimensionUniqueName="[Range]" displayFolder="" count="0" memberValueDatatype="20" unbalanced="0"/>
    <cacheHierarchy uniqueName="[Range].[Carrier_Rating]" caption="Carrier_Rating" attribute="1" defaultMemberUniqueName="[Range].[Carrier_Rating].[All]" allUniqueName="[Range].[Carrier_Rating].[All]" dimensionUniqueName="[Range]" displayFolder="" count="0" memberValueDatatype="5" unbalanced="0"/>
    <cacheHierarchy uniqueName="[Range].[Warehouse_Utilization_%]" caption="Warehouse_Utilization_%" attribute="1" defaultMemberUniqueName="[Range].[Warehouse_Utilization_%].[All]" allUniqueName="[Range].[Warehouse_Utilization_%].[All]" dimensionUniqueName="[Range]" displayFolder="" count="0" memberValueDatatype="5" unbalanced="0"/>
    <cacheHierarchy uniqueName="[Range].[Dispatch_Date]" caption="Dispatch_Date" attribute="1" time="1" defaultMemberUniqueName="[Range].[Dispatch_Date].[All]" allUniqueName="[Range].[Dispatch_Date].[All]" dimensionUniqueName="[Range]" displayFolder="" count="0" memberValueDatatype="7" unbalanced="0"/>
    <cacheHierarchy uniqueName="[Range].[Delivery_Date]" caption="Delivery_Date" attribute="1" time="1" defaultMemberUniqueName="[Range].[Delivery_Date].[All]" allUniqueName="[Range].[Delivery_Date].[All]" dimensionUniqueName="[Range]" displayFolder="" count="0" memberValueDatatype="7" unbalanced="0"/>
    <cacheHierarchy uniqueName="[Range].[Delivery_Status]" caption="Delivery_Status" attribute="1" defaultMemberUniqueName="[Range].[Delivery_Status].[All]" allUniqueName="[Range].[Delivery_Status].[All]" dimensionUniqueName="[Range]" displayFolder="" count="0" memberValueDatatype="130" unbalanced="0"/>
    <cacheHierarchy uniqueName="[Range 1].[Shipment_ID]" caption="Shipment_ID" attribute="1" defaultMemberUniqueName="[Range 1].[Shipment_ID].[All]" allUniqueName="[Range 1].[Shipment_ID].[All]" dimensionUniqueName="[Range 1]" displayFolder="" count="0" memberValueDatatype="130" unbalanced="0"/>
    <cacheHierarchy uniqueName="[Range 1].[Product_Category]" caption="Product_Category" attribute="1" defaultMemberUniqueName="[Range 1].[Product_Category].[All]" allUniqueName="[Range 1].[Product_Category].[All]" dimensionUniqueName="[Range 1]" displayFolder="" count="0" memberValueDatatype="130" unbalanced="0"/>
    <cacheHierarchy uniqueName="[Range 1].[Order_Date]" caption="Order_Date" attribute="1" time="1" defaultMemberUniqueName="[Range 1].[Order_Date].[All]" allUniqueName="[Range 1].[Order_Date].[All]" dimensionUniqueName="[Range 1]" displayFolder="" count="0" memberValueDatatype="7" unbalanced="0"/>
    <cacheHierarchy uniqueName="[Range 1].[Distance_km]" caption="Distance_km" attribute="1" defaultMemberUniqueName="[Range 1].[Distance_km].[All]" allUniqueName="[Range 1].[Distance_km].[All]" dimensionUniqueName="[Range 1]" displayFolder="" count="0" memberValueDatatype="20" unbalanced="0"/>
    <cacheHierarchy uniqueName="[Range 1].[Transport_Mode]" caption="Transport_Mode" attribute="1" defaultMemberUniqueName="[Range 1].[Transport_Mode].[All]" allUniqueName="[Range 1].[Transport_Mode].[All]" dimensionUniqueName="[Range 1]" displayFolder="" count="0" memberValueDatatype="130" unbalanced="0"/>
    <cacheHierarchy uniqueName="[Range 1].[Origin_Region]" caption="Origin_Region" attribute="1" defaultMemberUniqueName="[Range 1].[Origin_Region].[All]" allUniqueName="[Range 1].[Origin_Region].[All]" dimensionUniqueName="[Range 1]" displayFolder="" count="0" memberValueDatatype="130" unbalanced="0"/>
    <cacheHierarchy uniqueName="[Range 1].[Destination_Region]" caption="Destination_Region" attribute="1" defaultMemberUniqueName="[Range 1].[Destination_Region].[All]" allUniqueName="[Range 1].[Destination_Region].[All]" dimensionUniqueName="[Range 1]" displayFolder="" count="0" memberValueDatatype="130" unbalanced="0"/>
    <cacheHierarchy uniqueName="[Range 1].[Freight_Cost_INR]" caption="Freight_Cost_INR" attribute="1" defaultMemberUniqueName="[Range 1].[Freight_Cost_INR].[All]" allUniqueName="[Range 1].[Freight_Cost_INR].[All]" dimensionUniqueName="[Range 1]" displayFolder="" count="0" memberValueDatatype="20" unbalanced="0"/>
    <cacheHierarchy uniqueName="[Range 1].[Carrier_Rating]" caption="Carrier_Rating" attribute="1" defaultMemberUniqueName="[Range 1].[Carrier_Rating].[All]" allUniqueName="[Range 1].[Carrier_Rating].[All]" dimensionUniqueName="[Range 1]" displayFolder="" count="0" memberValueDatatype="5" unbalanced="0"/>
    <cacheHierarchy uniqueName="[Range 1].[Warehouse_Utilization_%]" caption="Warehouse_Utilization_%" attribute="1" defaultMemberUniqueName="[Range 1].[Warehouse_Utilization_%].[All]" allUniqueName="[Range 1].[Warehouse_Utilization_%].[All]" dimensionUniqueName="[Range 1]" displayFolder="" count="0" memberValueDatatype="5" unbalanced="0"/>
    <cacheHierarchy uniqueName="[Range 1].[Dispatch_Date]" caption="Dispatch_Date" attribute="1" time="1" defaultMemberUniqueName="[Range 1].[Dispatch_Date].[All]" allUniqueName="[Range 1].[Dispatch_Date].[All]" dimensionUniqueName="[Range 1]" displayFolder="" count="0" memberValueDatatype="7" unbalanced="0"/>
    <cacheHierarchy uniqueName="[Range 1].[Delivery_Date]" caption="Delivery_Date" attribute="1" time="1" defaultMemberUniqueName="[Range 1].[Delivery_Date].[All]" allUniqueName="[Range 1].[Delivery_Date].[All]" dimensionUniqueName="[Range 1]" displayFolder="" count="0" memberValueDatatype="7" unbalanced="0"/>
    <cacheHierarchy uniqueName="[Range 1].[Delivery_Status]" caption="Delivery_Status" attribute="1" defaultMemberUniqueName="[Range 1].[Delivery_Status].[All]" allUniqueName="[Range 1].[Delivery_Status].[All]" dimensionUniqueName="[Range 1]" displayFolder="" count="0" memberValueDatatype="130" unbalanced="0"/>
    <cacheHierarchy uniqueName="[Range 1].[Quarter]" caption="Quarter" attribute="1" defaultMemberUniqueName="[Range 1].[Quarter].[All]" allUniqueName="[Range 1].[Quarter].[All]" dimensionUniqueName="[Range 1]" displayFolder="" count="0" memberValueDatatype="130" unbalanced="0"/>
    <cacheHierarchy uniqueName="[Range 2].[Shipment_ID]" caption="Shipment_ID" attribute="1" defaultMemberUniqueName="[Range 2].[Shipment_ID].[All]" allUniqueName="[Range 2].[Shipment_ID].[All]" dimensionUniqueName="[Range 2]" displayFolder="" count="0" memberValueDatatype="130" unbalanced="0"/>
    <cacheHierarchy uniqueName="[Range 2].[Product_Category]" caption="Product_Category" attribute="1" defaultMemberUniqueName="[Range 2].[Product_Category].[All]" allUniqueName="[Range 2].[Product_Category].[All]" dimensionUniqueName="[Range 2]" displayFolder="" count="0" memberValueDatatype="130" unbalanced="0"/>
    <cacheHierarchy uniqueName="[Range 2].[Order_Date]" caption="Order_Date" attribute="1" time="1" defaultMemberUniqueName="[Range 2].[Order_Date].[All]" allUniqueName="[Range 2].[Order_Date].[All]" dimensionUniqueName="[Range 2]" displayFolder="" count="0" memberValueDatatype="7" unbalanced="0"/>
    <cacheHierarchy uniqueName="[Range 2].[Distance_km]" caption="Distance_km" attribute="1" defaultMemberUniqueName="[Range 2].[Distance_km].[All]" allUniqueName="[Range 2].[Distance_km].[All]" dimensionUniqueName="[Range 2]" displayFolder="" count="0" memberValueDatatype="20" unbalanced="0"/>
    <cacheHierarchy uniqueName="[Range 2].[Transport_Mode]" caption="Transport_Mode" attribute="1" defaultMemberUniqueName="[Range 2].[Transport_Mode].[All]" allUniqueName="[Range 2].[Transport_Mode].[All]" dimensionUniqueName="[Range 2]" displayFolder="" count="0" memberValueDatatype="130" unbalanced="0"/>
    <cacheHierarchy uniqueName="[Range 2].[Origin_Region]" caption="Origin_Region" attribute="1" defaultMemberUniqueName="[Range 2].[Origin_Region].[All]" allUniqueName="[Range 2].[Origin_Region].[All]" dimensionUniqueName="[Range 2]" displayFolder="" count="0" memberValueDatatype="130" unbalanced="0"/>
    <cacheHierarchy uniqueName="[Range 2].[Destination_Region]" caption="Destination_Region" attribute="1" defaultMemberUniqueName="[Range 2].[Destination_Region].[All]" allUniqueName="[Range 2].[Destination_Region].[All]" dimensionUniqueName="[Range 2]" displayFolder="" count="0" memberValueDatatype="130" unbalanced="0"/>
    <cacheHierarchy uniqueName="[Range 2].[Freight_Cost_INR]" caption="Freight_Cost_INR" attribute="1" defaultMemberUniqueName="[Range 2].[Freight_Cost_INR].[All]" allUniqueName="[Range 2].[Freight_Cost_INR].[All]" dimensionUniqueName="[Range 2]" displayFolder="" count="0" memberValueDatatype="20" unbalanced="0"/>
    <cacheHierarchy uniqueName="[Range 2].[Carrier_Rating]" caption="Carrier_Rating" attribute="1" defaultMemberUniqueName="[Range 2].[Carrier_Rating].[All]" allUniqueName="[Range 2].[Carrier_Rating].[All]" dimensionUniqueName="[Range 2]" displayFolder="" count="0" memberValueDatatype="5" unbalanced="0"/>
    <cacheHierarchy uniqueName="[Range 2].[Warehouse_Utilization_%]" caption="Warehouse_Utilization_%" attribute="1" defaultMemberUniqueName="[Range 2].[Warehouse_Utilization_%].[All]" allUniqueName="[Range 2].[Warehouse_Utilization_%].[All]" dimensionUniqueName="[Range 2]" displayFolder="" count="0" memberValueDatatype="5" unbalanced="0"/>
    <cacheHierarchy uniqueName="[Range 2].[Dispatch_Date]" caption="Dispatch_Date" attribute="1" time="1" defaultMemberUniqueName="[Range 2].[Dispatch_Date].[All]" allUniqueName="[Range 2].[Dispatch_Date].[All]" dimensionUniqueName="[Range 2]" displayFolder="" count="0" memberValueDatatype="7" unbalanced="0"/>
    <cacheHierarchy uniqueName="[Range 2].[Delivery_Date]" caption="Delivery_Date" attribute="1" time="1" defaultMemberUniqueName="[Range 2].[Delivery_Date].[All]" allUniqueName="[Range 2].[Delivery_Date].[All]" dimensionUniqueName="[Range 2]" displayFolder="" count="0" memberValueDatatype="7" unbalanced="0"/>
    <cacheHierarchy uniqueName="[Range 2].[Delivery_Status]" caption="Delivery_Status" attribute="1" defaultMemberUniqueName="[Range 2].[Delivery_Status].[All]" allUniqueName="[Range 2].[Delivery_Status].[All]" dimensionUniqueName="[Range 2]" displayFolder="" count="0" memberValueDatatype="130" unbalanced="0"/>
    <cacheHierarchy uniqueName="[Range 2].[Quarter]" caption="Quarter" attribute="1" defaultMemberUniqueName="[Range 2].[Quarter].[All]" allUniqueName="[Range 2].[Quarter].[All]" dimensionUniqueName="[Range 2]" displayFolder="" count="0" memberValueDatatype="130" unbalanced="0"/>
    <cacheHierarchy uniqueName="[Range 2].[Route]" caption="Route" attribute="1" defaultMemberUniqueName="[Range 2].[Route].[All]" allUniqueName="[Range 2].[Route].[All]" dimensionUniqueName="[Range 2]" displayFolder="" count="0" memberValueDatatype="130" unbalanced="0"/>
    <cacheHierarchy uniqueName="[Range 3].[Shipment_ID]" caption="Shipment_ID" attribute="1" defaultMemberUniqueName="[Range 3].[Shipment_ID].[All]" allUniqueName="[Range 3].[Shipment_ID].[All]" dimensionUniqueName="[Range 3]" displayFolder="" count="0" memberValueDatatype="130" unbalanced="0"/>
    <cacheHierarchy uniqueName="[Range 3].[Product_Category]" caption="Product_Category" attribute="1" defaultMemberUniqueName="[Range 3].[Product_Category].[All]" allUniqueName="[Range 3].[Product_Category].[All]" dimensionUniqueName="[Range 3]" displayFolder="" count="0" memberValueDatatype="130" unbalanced="0"/>
    <cacheHierarchy uniqueName="[Range 3].[Order_Date]" caption="Order_Date" attribute="1" time="1" defaultMemberUniqueName="[Range 3].[Order_Date].[All]" allUniqueName="[Range 3].[Order_Date].[All]" dimensionUniqueName="[Range 3]" displayFolder="" count="0" memberValueDatatype="7" unbalanced="0"/>
    <cacheHierarchy uniqueName="[Range 3].[Distance_km]" caption="Distance_km" attribute="1" defaultMemberUniqueName="[Range 3].[Distance_km].[All]" allUniqueName="[Range 3].[Distance_km].[All]" dimensionUniqueName="[Range 3]" displayFolder="" count="0" memberValueDatatype="20" unbalanced="0"/>
    <cacheHierarchy uniqueName="[Range 3].[Transport_Mode]" caption="Transport_Mode" attribute="1" defaultMemberUniqueName="[Range 3].[Transport_Mode].[All]" allUniqueName="[Range 3].[Transport_Mode].[All]" dimensionUniqueName="[Range 3]" displayFolder="" count="0" memberValueDatatype="130" unbalanced="0"/>
    <cacheHierarchy uniqueName="[Range 3].[Origin_Region]" caption="Origin_Region" attribute="1" defaultMemberUniqueName="[Range 3].[Origin_Region].[All]" allUniqueName="[Range 3].[Origin_Region].[All]" dimensionUniqueName="[Range 3]" displayFolder="" count="0" memberValueDatatype="130" unbalanced="0"/>
    <cacheHierarchy uniqueName="[Range 3].[Destination_Region]" caption="Destination_Region" attribute="1" defaultMemberUniqueName="[Range 3].[Destination_Region].[All]" allUniqueName="[Range 3].[Destination_Region].[All]" dimensionUniqueName="[Range 3]" displayFolder="" count="0" memberValueDatatype="130" unbalanced="0"/>
    <cacheHierarchy uniqueName="[Range 3].[Freight_Cost_INR]" caption="Freight_Cost_INR" attribute="1" defaultMemberUniqueName="[Range 3].[Freight_Cost_INR].[All]" allUniqueName="[Range 3].[Freight_Cost_INR].[All]" dimensionUniqueName="[Range 3]" displayFolder="" count="0" memberValueDatatype="20" unbalanced="0"/>
    <cacheHierarchy uniqueName="[Range 3].[Carrier_Rating]" caption="Carrier_Rating" attribute="1" defaultMemberUniqueName="[Range 3].[Carrier_Rating].[All]" allUniqueName="[Range 3].[Carrier_Rating].[All]" dimensionUniqueName="[Range 3]" displayFolder="" count="0" memberValueDatatype="5" unbalanced="0"/>
    <cacheHierarchy uniqueName="[Range 3].[Warehouse_Utilization_%]" caption="Warehouse_Utilization_%" attribute="1" defaultMemberUniqueName="[Range 3].[Warehouse_Utilization_%].[All]" allUniqueName="[Range 3].[Warehouse_Utilization_%].[All]" dimensionUniqueName="[Range 3]" displayFolder="" count="0" memberValueDatatype="5" unbalanced="0"/>
    <cacheHierarchy uniqueName="[Range 3].[Dispatch_Date]" caption="Dispatch_Date" attribute="1" time="1" defaultMemberUniqueName="[Range 3].[Dispatch_Date].[All]" allUniqueName="[Range 3].[Dispatch_Date].[All]" dimensionUniqueName="[Range 3]" displayFolder="" count="0" memberValueDatatype="7" unbalanced="0"/>
    <cacheHierarchy uniqueName="[Range 3].[Delivery_Date]" caption="Delivery_Date" attribute="1" time="1" defaultMemberUniqueName="[Range 3].[Delivery_Date].[All]" allUniqueName="[Range 3].[Delivery_Date].[All]" dimensionUniqueName="[Range 3]" displayFolder="" count="0" memberValueDatatype="7" unbalanced="0"/>
    <cacheHierarchy uniqueName="[Range 3].[Delivery_Status]" caption="Delivery_Status" attribute="1" defaultMemberUniqueName="[Range 3].[Delivery_Status].[All]" allUniqueName="[Range 3].[Delivery_Status].[All]" dimensionUniqueName="[Range 3]" displayFolder="" count="0" memberValueDatatype="130" unbalanced="0"/>
    <cacheHierarchy uniqueName="[Range 3].[Delay_Days]" caption="Delay_Days" attribute="1" defaultMemberUniqueName="[Range 3].[Delay_Days].[All]" allUniqueName="[Range 3].[Delay_Days].[All]" dimensionUniqueName="[Range 3]" displayFolder="" count="0" memberValueDatatype="20" unbalanced="0"/>
    <cacheHierarchy uniqueName="[Range 3].[Order Month-Year]" caption="Order Month-Year" attribute="1" defaultMemberUniqueName="[Range 3].[Order Month-Year].[All]" allUniqueName="[Range 3].[Order Month-Year].[All]" dimensionUniqueName="[Range 3]" displayFolder="" count="0" memberValueDatatype="130" unbalanced="0"/>
    <cacheHierarchy uniqueName="[Range 4].[Shipment_ID]" caption="Shipment_ID" attribute="1" defaultMemberUniqueName="[Range 4].[Shipment_ID].[All]" allUniqueName="[Range 4].[Shipment_ID].[All]" dimensionUniqueName="[Range 4]" displayFolder="" count="0" memberValueDatatype="130" unbalanced="0"/>
    <cacheHierarchy uniqueName="[Range 4].[Product_Category]" caption="Product_Category" attribute="1" defaultMemberUniqueName="[Range 4].[Product_Category].[All]" allUniqueName="[Range 4].[Product_Category].[All]" dimensionUniqueName="[Range 4]" displayFolder="" count="0" memberValueDatatype="130" unbalanced="0"/>
    <cacheHierarchy uniqueName="[Range 4].[Order_Date]" caption="Order_Date" attribute="1" time="1" defaultMemberUniqueName="[Range 4].[Order_Date].[All]" allUniqueName="[Range 4].[Order_Date].[All]" dimensionUniqueName="[Range 4]" displayFolder="" count="0" memberValueDatatype="7" unbalanced="0"/>
    <cacheHierarchy uniqueName="[Range 4].[Distance_km]" caption="Distance_km" attribute="1" defaultMemberUniqueName="[Range 4].[Distance_km].[All]" allUniqueName="[Range 4].[Distance_km].[All]" dimensionUniqueName="[Range 4]" displayFolder="" count="0" memberValueDatatype="20" unbalanced="0"/>
    <cacheHierarchy uniqueName="[Range 4].[Transport_Mode]" caption="Transport_Mode" attribute="1" defaultMemberUniqueName="[Range 4].[Transport_Mode].[All]" allUniqueName="[Range 4].[Transport_Mode].[All]" dimensionUniqueName="[Range 4]" displayFolder="" count="2" memberValueDatatype="130" unbalanced="0">
      <fieldsUsage count="2">
        <fieldUsage x="-1"/>
        <fieldUsage x="1"/>
      </fieldsUsage>
    </cacheHierarchy>
    <cacheHierarchy uniqueName="[Range 4].[Origin_Region]" caption="Origin_Region" attribute="1" defaultMemberUniqueName="[Range 4].[Origin_Region].[All]" allUniqueName="[Range 4].[Origin_Region].[All]" dimensionUniqueName="[Range 4]" displayFolder="" count="0" memberValueDatatype="130" unbalanced="0"/>
    <cacheHierarchy uniqueName="[Range 4].[Destination_Region]" caption="Destination_Region" attribute="1" defaultMemberUniqueName="[Range 4].[Destination_Region].[All]" allUniqueName="[Range 4].[Destination_Region].[All]" dimensionUniqueName="[Range 4]" displayFolder="" count="2" memberValueDatatype="130" unbalanced="0">
      <fieldsUsage count="2">
        <fieldUsage x="-1"/>
        <fieldUsage x="0"/>
      </fieldsUsage>
    </cacheHierarchy>
    <cacheHierarchy uniqueName="[Range 4].[Freight_Cost_INR]" caption="Freight_Cost_INR" attribute="1" defaultMemberUniqueName="[Range 4].[Freight_Cost_INR].[All]" allUniqueName="[Range 4].[Freight_Cost_INR].[All]" dimensionUniqueName="[Range 4]" displayFolder="" count="0" memberValueDatatype="20" unbalanced="0"/>
    <cacheHierarchy uniqueName="[Range 4].[Carrier_Rating]" caption="Carrier_Rating" attribute="1" defaultMemberUniqueName="[Range 4].[Carrier_Rating].[All]" allUniqueName="[Range 4].[Carrier_Rating].[All]" dimensionUniqueName="[Range 4]" displayFolder="" count="0" memberValueDatatype="5" unbalanced="0"/>
    <cacheHierarchy uniqueName="[Range 4].[Warehouse_Utilization_%]" caption="Warehouse_Utilization_%" attribute="1" defaultMemberUniqueName="[Range 4].[Warehouse_Utilization_%].[All]" allUniqueName="[Range 4].[Warehouse_Utilization_%].[All]" dimensionUniqueName="[Range 4]" displayFolder="" count="0" memberValueDatatype="5" unbalanced="0"/>
    <cacheHierarchy uniqueName="[Range 4].[Dispatch_Date]" caption="Dispatch_Date" attribute="1" time="1" defaultMemberUniqueName="[Range 4].[Dispatch_Date].[All]" allUniqueName="[Range 4].[Dispatch_Date].[All]" dimensionUniqueName="[Range 4]" displayFolder="" count="0" memberValueDatatype="7" unbalanced="0"/>
    <cacheHierarchy uniqueName="[Range 4].[Delivery_Date]" caption="Delivery_Date" attribute="1" time="1" defaultMemberUniqueName="[Range 4].[Delivery_Date].[All]" allUniqueName="[Range 4].[Delivery_Date].[All]" dimensionUniqueName="[Range 4]" displayFolder="" count="0" memberValueDatatype="7" unbalanced="0"/>
    <cacheHierarchy uniqueName="[Range 4].[Delivery_Status]" caption="Delivery_Status" attribute="1" defaultMemberUniqueName="[Range 4].[Delivery_Status].[All]" allUniqueName="[Range 4].[Delivery_Status].[All]" dimensionUniqueName="[Range 4]" displayFolder="" count="0" memberValueDatatype="130" unbalanced="0"/>
    <cacheHierarchy uniqueName="[Range 4].[Delay_Days]" caption="Delay_Days" attribute="1" defaultMemberUniqueName="[Range 4].[Delay_Days].[All]" allUniqueName="[Range 4].[Delay_Days].[All]" dimensionUniqueName="[Range 4]" displayFolder="" count="0" memberValueDatatype="20" unbalanced="0"/>
    <cacheHierarchy uniqueName="[Range 4].[Order Month-Year]" caption="Order Month-Year" attribute="1" defaultMemberUniqueName="[Range 4].[Order Month-Year].[All]" allUniqueName="[Range 4].[Order Month-Year].[All]" dimensionUniqueName="[Range 4]" displayFolder="" count="0" memberValueDatatype="130" unbalanced="0"/>
    <cacheHierarchy uniqueName="[Range 4].[Quarter]" caption="Quarter" attribute="1" defaultMemberUniqueName="[Range 4].[Quarter].[All]" allUniqueName="[Range 4].[Quarter].[All]" dimensionUniqueName="[Range 4]" displayFolder="" count="0" memberValueDatatype="130" unbalanced="0"/>
    <cacheHierarchy uniqueName="[Range 4].[Route]" caption="Route" attribute="1" defaultMemberUniqueName="[Range 4].[Route].[All]" allUniqueName="[Range 4].[Route].[All]" dimensionUniqueName="[Range 4]" displayFolder="" count="0" memberValueDatatype="130" unbalanced="0"/>
    <cacheHierarchy uniqueName="[Range 4].[Warehouse Bracket]" caption="Warehouse Bracket" attribute="1" defaultMemberUniqueName="[Range 4].[Warehouse Bracket].[All]" allUniqueName="[Range 4].[Warehouse Bracket].[All]" dimensionUniqueName="[Range 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Count of Product_Category]" caption="Count of Product_Category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reight_Cost_INR]" caption="Sum of Freight_Cost_INR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Freight_Cost_INR 2]" caption="Sum of Freight_Cost_INR 2" measure="1" displayFolder="" measureGroup="Range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arrier_Rating]" caption="Sum of Carrier_Rating" measure="1" displayFolder="" measureGroup="Range 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Carrier_Rating]" caption="Average of Carrier_Rating" measure="1" displayFolder="" measureGroup="Range 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Shipment_ID]" caption="Count of Shipment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reight_Cost_INR 3]" caption="Sum of Freight_Cost_INR 3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Freight_Cost_INR]" caption="Average of Freight_Cost_INR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Delivery_Status]" caption="Count of Delivery_Status" measure="1" displayFolder="" measureGroup="Range 4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hipment_ID 2]" caption="Count of Shipment_ID 2" measure="1" displayFolder="" measureGroup="Range 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SHP0000"/>
    <s v="Furniture"/>
    <d v="2024-05-08T00:00:00"/>
    <n v="455"/>
    <x v="0"/>
    <s v="West"/>
    <s v="East"/>
    <n v="10810"/>
    <n v="3.8"/>
    <n v="70.55"/>
    <d v="2024-05-08T00:00:00"/>
    <d v="2024-05-10T00:00:00"/>
    <s v="Delivered"/>
  </r>
  <r>
    <s v="SHP0001"/>
    <s v="Books"/>
    <d v="2024-01-07T00:00:00"/>
    <n v="1447"/>
    <x v="1"/>
    <s v="South"/>
    <s v="East"/>
    <n v="46012"/>
    <n v="2"/>
    <n v="41.48"/>
    <d v="2024-01-07T00:00:00"/>
    <d v="2024-01-16T00:00:00"/>
    <s v="Delivered"/>
  </r>
  <r>
    <s v="SHP0002"/>
    <s v="Clothing"/>
    <d v="2024-04-25T00:00:00"/>
    <n v="1963"/>
    <x v="2"/>
    <s v="East"/>
    <s v="Central"/>
    <n v="31408"/>
    <n v="3.5"/>
    <n v="64.41"/>
    <d v="2024-04-28T00:00:00"/>
    <d v="2024-05-06T00:00:00"/>
    <s v="Delivered"/>
  </r>
  <r>
    <s v="SHP0003"/>
    <s v="Books"/>
    <d v="2024-04-14T00:00:00"/>
    <n v="226"/>
    <x v="3"/>
    <s v="West"/>
    <s v="South"/>
    <n v="4886"/>
    <n v="4.3"/>
    <n v="53.24"/>
    <d v="2024-04-14T00:00:00"/>
    <d v="2024-04-18T00:00:00"/>
    <s v="Delivered"/>
  </r>
  <r>
    <s v="SHP0004"/>
    <s v="Books"/>
    <d v="2024-04-24T00:00:00"/>
    <n v="703"/>
    <x v="2"/>
    <s v="West"/>
    <s v="East"/>
    <n v="32763"/>
    <n v="1.8"/>
    <n v="72"/>
    <d v="2024-04-27T00:00:00"/>
    <d v="2024-05-02T00:00:00"/>
    <s v="Delivered"/>
  </r>
  <r>
    <s v="SHP0005"/>
    <s v="Pharmaceuticals"/>
    <d v="2024-05-10T00:00:00"/>
    <n v="2028"/>
    <x v="2"/>
    <s v="West"/>
    <s v="South"/>
    <n v="28912"/>
    <n v="4.7"/>
    <n v="99.76"/>
    <d v="2024-05-13T00:00:00"/>
    <d v="2024-05-22T00:00:00"/>
    <s v="Delivered"/>
  </r>
  <r>
    <s v="SHP0006"/>
    <s v="Clothing"/>
    <d v="2024-03-12T00:00:00"/>
    <n v="1113"/>
    <x v="2"/>
    <s v="Central"/>
    <s v="East"/>
    <n v="17803"/>
    <n v="3.2"/>
    <n v="88.03"/>
    <d v="2024-03-12T00:00:00"/>
    <d v="2024-03-16T00:00:00"/>
    <s v="Delivered"/>
  </r>
  <r>
    <s v="SHP0007"/>
    <s v="Clothing"/>
    <d v="2024-04-21T00:00:00"/>
    <n v="150"/>
    <x v="2"/>
    <s v="West"/>
    <s v="Central"/>
    <n v="12742"/>
    <n v="2.2000000000000002"/>
    <n v="90.74"/>
    <d v="2024-04-22T00:00:00"/>
    <d v="2024-04-27T00:00:00"/>
    <s v="Delivered"/>
  </r>
  <r>
    <s v="SHP0008"/>
    <s v="Clothing"/>
    <d v="2024-04-01T00:00:00"/>
    <n v="1530"/>
    <x v="3"/>
    <s v="North"/>
    <s v="West"/>
    <n v="47525"/>
    <n v="2.7"/>
    <n v="78.12"/>
    <d v="2024-04-03T00:00:00"/>
    <d v="2024-04-11T00:00:00"/>
    <s v="Delayed"/>
  </r>
  <r>
    <s v="SHP0009"/>
    <s v="Books"/>
    <d v="2024-01-17T00:00:00"/>
    <n v="1892"/>
    <x v="1"/>
    <s v="West"/>
    <s v="Central"/>
    <n v="9447"/>
    <n v="2.2000000000000002"/>
    <n v="42.49"/>
    <d v="2024-01-20T00:00:00"/>
    <d v="2024-01-30T00:00:00"/>
    <s v="Delivered"/>
  </r>
  <r>
    <s v="SHP0010"/>
    <s v="Furniture"/>
    <d v="2024-01-15T00:00:00"/>
    <n v="1736"/>
    <x v="3"/>
    <s v="Central"/>
    <s v="North"/>
    <n v="47214"/>
    <n v="3.9"/>
    <n v="52.41"/>
    <d v="2024-01-16T00:00:00"/>
    <d v="2024-01-22T00:00:00"/>
    <s v="Delivered"/>
  </r>
  <r>
    <s v="SHP0011"/>
    <s v="Clothing"/>
    <d v="2024-05-29T00:00:00"/>
    <n v="1745"/>
    <x v="1"/>
    <s v="West"/>
    <s v="East"/>
    <n v="6430"/>
    <n v="4.2"/>
    <n v="95.5"/>
    <d v="2024-05-30T00:00:00"/>
    <d v="2024-06-07T00:00:00"/>
    <s v="Delivered"/>
  </r>
  <r>
    <s v="SHP0012"/>
    <s v="Books"/>
    <d v="2024-05-08T00:00:00"/>
    <n v="1305"/>
    <x v="3"/>
    <s v="East"/>
    <s v="North"/>
    <n v="38670"/>
    <n v="4.3"/>
    <n v="61.97"/>
    <d v="2024-05-08T00:00:00"/>
    <d v="2024-05-12T00:00:00"/>
    <s v="Delivered"/>
  </r>
  <r>
    <s v="SHP0013"/>
    <s v="Pharmaceuticals"/>
    <d v="2024-03-30T00:00:00"/>
    <n v="1954"/>
    <x v="3"/>
    <s v="East"/>
    <s v="North"/>
    <n v="49285"/>
    <n v="4.9000000000000004"/>
    <n v="46.22"/>
    <d v="2024-03-31T00:00:00"/>
    <d v="2024-04-06T00:00:00"/>
    <s v="Delivered"/>
  </r>
  <r>
    <s v="SHP0014"/>
    <s v="Furniture"/>
    <d v="2024-04-15T00:00:00"/>
    <n v="666"/>
    <x v="0"/>
    <s v="Central"/>
    <s v="South"/>
    <n v="1007"/>
    <n v="4.2"/>
    <n v="82.14"/>
    <d v="2024-04-18T00:00:00"/>
    <d v="2024-04-24T00:00:00"/>
    <s v="Delivered"/>
  </r>
  <r>
    <s v="SHP0015"/>
    <s v="Pharmaceuticals"/>
    <d v="2024-04-10T00:00:00"/>
    <n v="1035"/>
    <x v="3"/>
    <s v="North"/>
    <s v="East"/>
    <n v="1936"/>
    <n v="3.4"/>
    <n v="57.97"/>
    <d v="2024-04-11T00:00:00"/>
    <d v="2024-04-16T00:00:00"/>
    <s v="Delayed"/>
  </r>
  <r>
    <s v="SHP0016"/>
    <s v="Furniture"/>
    <d v="2024-05-24T00:00:00"/>
    <n v="2034"/>
    <x v="2"/>
    <s v="North"/>
    <s v="North"/>
    <n v="27651"/>
    <n v="2.4"/>
    <n v="56.13"/>
    <d v="2024-05-26T00:00:00"/>
    <d v="2024-06-04T00:00:00"/>
    <s v="Delivered"/>
  </r>
  <r>
    <s v="SHP0017"/>
    <s v="Books"/>
    <d v="2024-04-12T00:00:00"/>
    <n v="1432"/>
    <x v="1"/>
    <s v="South"/>
    <s v="West"/>
    <n v="12118"/>
    <n v="3.2"/>
    <n v="99.88"/>
    <d v="2024-04-15T00:00:00"/>
    <d v="2024-04-19T00:00:00"/>
    <s v="Delivered"/>
  </r>
  <r>
    <s v="SHP0018"/>
    <s v="Electronics"/>
    <d v="2024-06-01T00:00:00"/>
    <n v="301"/>
    <x v="2"/>
    <s v="Central"/>
    <s v="North"/>
    <n v="9250"/>
    <n v="1.2"/>
    <n v="91.49"/>
    <d v="2024-06-01T00:00:00"/>
    <d v="2024-06-10T00:00:00"/>
    <s v="Cancelled"/>
  </r>
  <r>
    <s v="SHP0019"/>
    <s v="Furniture"/>
    <d v="2024-02-03T00:00:00"/>
    <n v="2460"/>
    <x v="0"/>
    <s v="West"/>
    <s v="West"/>
    <n v="16622"/>
    <n v="4"/>
    <n v="64.48"/>
    <d v="2024-02-04T00:00:00"/>
    <d v="2024-02-09T00:00:00"/>
    <s v="Delayed"/>
  </r>
  <r>
    <s v="SHP0020"/>
    <s v="Pharmaceuticals"/>
    <d v="2024-04-06T00:00:00"/>
    <n v="216"/>
    <x v="3"/>
    <s v="Central"/>
    <s v="South"/>
    <n v="7854"/>
    <n v="2.8"/>
    <n v="98.82"/>
    <d v="2024-04-09T00:00:00"/>
    <d v="2024-04-11T00:00:00"/>
    <s v="Delivered"/>
  </r>
  <r>
    <s v="SHP0021"/>
    <s v="Books"/>
    <d v="2024-01-04T00:00:00"/>
    <n v="1036"/>
    <x v="3"/>
    <s v="South"/>
    <s v="North"/>
    <n v="44562"/>
    <n v="1.1000000000000001"/>
    <n v="79.010000000000005"/>
    <d v="2024-01-06T00:00:00"/>
    <d v="2024-01-14T00:00:00"/>
    <s v="Delayed"/>
  </r>
  <r>
    <s v="SHP0022"/>
    <s v="Furniture"/>
    <d v="2024-03-12T00:00:00"/>
    <n v="674"/>
    <x v="2"/>
    <s v="Central"/>
    <s v="Central"/>
    <n v="31479"/>
    <n v="1.3"/>
    <n v="84.52"/>
    <d v="2024-03-13T00:00:00"/>
    <d v="2024-03-23T00:00:00"/>
    <s v="Delivered"/>
  </r>
  <r>
    <s v="SHP0023"/>
    <s v="Electronics"/>
    <d v="2024-01-09T00:00:00"/>
    <n v="2391"/>
    <x v="1"/>
    <s v="Central"/>
    <s v="South"/>
    <n v="21400"/>
    <n v="2.5"/>
    <n v="41.89"/>
    <d v="2024-01-09T00:00:00"/>
    <d v="2024-01-12T00:00:00"/>
    <s v="Delivered"/>
  </r>
  <r>
    <s v="SHP0024"/>
    <s v="Electronics"/>
    <d v="2024-01-25T00:00:00"/>
    <n v="636"/>
    <x v="3"/>
    <s v="South"/>
    <s v="West"/>
    <n v="14340"/>
    <n v="3.3"/>
    <n v="47.3"/>
    <d v="2024-01-27T00:00:00"/>
    <d v="2024-01-30T00:00:00"/>
    <s v="Delayed"/>
  </r>
  <r>
    <s v="SHP0025"/>
    <s v="Clothing"/>
    <d v="2024-06-27T00:00:00"/>
    <n v="1725"/>
    <x v="3"/>
    <s v="North"/>
    <s v="South"/>
    <n v="37667"/>
    <n v="2.9"/>
    <n v="77.989999999999995"/>
    <d v="2024-06-28T00:00:00"/>
    <d v="2024-07-07T00:00:00"/>
    <s v="Delivered"/>
  </r>
  <r>
    <s v="SHP0026"/>
    <s v="Clothing"/>
    <d v="2024-02-14T00:00:00"/>
    <n v="2222"/>
    <x v="1"/>
    <s v="West"/>
    <s v="North"/>
    <n v="5537"/>
    <n v="3.5"/>
    <n v="93.94"/>
    <d v="2024-02-14T00:00:00"/>
    <d v="2024-02-20T00:00:00"/>
    <s v="Delivered"/>
  </r>
  <r>
    <s v="SHP0027"/>
    <s v="Pharmaceuticals"/>
    <d v="2024-06-06T00:00:00"/>
    <n v="485"/>
    <x v="3"/>
    <s v="South"/>
    <s v="East"/>
    <n v="29133"/>
    <n v="2.9"/>
    <n v="77.42"/>
    <d v="2024-06-06T00:00:00"/>
    <d v="2024-06-10T00:00:00"/>
    <s v="Delivered"/>
  </r>
  <r>
    <s v="SHP0028"/>
    <s v="Furniture"/>
    <d v="2024-01-21T00:00:00"/>
    <n v="574"/>
    <x v="1"/>
    <s v="East"/>
    <s v="East"/>
    <n v="24995"/>
    <n v="3.6"/>
    <n v="48.04"/>
    <d v="2024-01-21T00:00:00"/>
    <d v="2024-01-23T00:00:00"/>
    <s v="Delivered"/>
  </r>
  <r>
    <s v="SHP0029"/>
    <s v="Furniture"/>
    <d v="2024-04-08T00:00:00"/>
    <n v="517"/>
    <x v="1"/>
    <s v="North"/>
    <s v="West"/>
    <n v="16348"/>
    <n v="1.9"/>
    <n v="46.95"/>
    <d v="2024-04-10T00:00:00"/>
    <d v="2024-04-14T00:00:00"/>
    <s v="Delivered"/>
  </r>
  <r>
    <s v="SHP0030"/>
    <s v="Clothing"/>
    <d v="2024-06-24T00:00:00"/>
    <n v="2494"/>
    <x v="1"/>
    <s v="East"/>
    <s v="West"/>
    <n v="36983"/>
    <n v="1.5"/>
    <n v="90.65"/>
    <d v="2024-06-25T00:00:00"/>
    <d v="2024-07-04T00:00:00"/>
    <s v="Delivered"/>
  </r>
  <r>
    <s v="SHP0031"/>
    <s v="Furniture"/>
    <d v="2024-05-03T00:00:00"/>
    <n v="1038"/>
    <x v="0"/>
    <s v="North"/>
    <s v="East"/>
    <n v="48145"/>
    <n v="3.4"/>
    <n v="48.36"/>
    <d v="2024-05-03T00:00:00"/>
    <d v="2024-05-10T00:00:00"/>
    <s v="Cancelled"/>
  </r>
  <r>
    <s v="SHP0032"/>
    <s v="Furniture"/>
    <d v="2024-03-11T00:00:00"/>
    <n v="1054"/>
    <x v="3"/>
    <s v="West"/>
    <s v="West"/>
    <n v="8337"/>
    <n v="2.9"/>
    <n v="71.209999999999994"/>
    <d v="2024-03-11T00:00:00"/>
    <d v="2024-03-15T00:00:00"/>
    <s v="Delayed"/>
  </r>
  <r>
    <s v="SHP0033"/>
    <s v="Electronics"/>
    <d v="2024-06-27T00:00:00"/>
    <n v="975"/>
    <x v="0"/>
    <s v="West"/>
    <s v="South"/>
    <n v="34569"/>
    <n v="1.1000000000000001"/>
    <n v="42.23"/>
    <d v="2024-06-29T00:00:00"/>
    <d v="2024-07-02T00:00:00"/>
    <s v="Delayed"/>
  </r>
  <r>
    <s v="SHP0034"/>
    <s v="Clothing"/>
    <d v="2024-04-28T00:00:00"/>
    <n v="862"/>
    <x v="3"/>
    <s v="Central"/>
    <s v="Central"/>
    <n v="7870"/>
    <n v="2.5"/>
    <n v="44.84"/>
    <d v="2024-04-30T00:00:00"/>
    <d v="2024-05-09T00:00:00"/>
    <s v="Delivered"/>
  </r>
  <r>
    <s v="SHP0035"/>
    <s v="Books"/>
    <d v="2024-06-14T00:00:00"/>
    <n v="1302"/>
    <x v="3"/>
    <s v="East"/>
    <s v="Central"/>
    <n v="6911"/>
    <n v="1.4"/>
    <n v="80.34"/>
    <d v="2024-06-16T00:00:00"/>
    <d v="2024-06-22T00:00:00"/>
    <s v="Delivered"/>
  </r>
  <r>
    <s v="SHP0036"/>
    <s v="Clothing"/>
    <d v="2024-05-20T00:00:00"/>
    <n v="1305"/>
    <x v="3"/>
    <s v="North"/>
    <s v="South"/>
    <n v="39633"/>
    <n v="3.1"/>
    <n v="81.349999999999994"/>
    <d v="2024-05-20T00:00:00"/>
    <d v="2024-05-22T00:00:00"/>
    <s v="Delayed"/>
  </r>
  <r>
    <s v="SHP0037"/>
    <s v="Books"/>
    <d v="2024-02-15T00:00:00"/>
    <n v="763"/>
    <x v="3"/>
    <s v="West"/>
    <s v="Central"/>
    <n v="30999"/>
    <n v="2.6"/>
    <n v="60.49"/>
    <d v="2024-02-15T00:00:00"/>
    <d v="2024-02-20T00:00:00"/>
    <s v="Delayed"/>
  </r>
  <r>
    <s v="SHP0038"/>
    <s v="Electronics"/>
    <d v="2024-03-16T00:00:00"/>
    <n v="124"/>
    <x v="1"/>
    <s v="South"/>
    <s v="North"/>
    <n v="30725"/>
    <n v="3.5"/>
    <n v="52.94"/>
    <d v="2024-03-19T00:00:00"/>
    <d v="2024-03-22T00:00:00"/>
    <s v="Delivered"/>
  </r>
  <r>
    <s v="SHP0039"/>
    <s v="Pharmaceuticals"/>
    <d v="2024-03-01T00:00:00"/>
    <n v="2090"/>
    <x v="3"/>
    <s v="West"/>
    <s v="South"/>
    <n v="48717"/>
    <n v="4.2"/>
    <n v="88.82"/>
    <d v="2024-03-03T00:00:00"/>
    <d v="2024-03-08T00:00:00"/>
    <s v="Delivered"/>
  </r>
  <r>
    <s v="SHP0040"/>
    <s v="Furniture"/>
    <d v="2024-04-12T00:00:00"/>
    <n v="1303"/>
    <x v="3"/>
    <s v="South"/>
    <s v="West"/>
    <n v="1192"/>
    <n v="2.2000000000000002"/>
    <n v="53.03"/>
    <d v="2024-04-15T00:00:00"/>
    <d v="2024-04-22T00:00:00"/>
    <s v="Delivered"/>
  </r>
  <r>
    <s v="SHP0041"/>
    <s v="Electronics"/>
    <d v="2024-03-19T00:00:00"/>
    <n v="809"/>
    <x v="3"/>
    <s v="North"/>
    <s v="South"/>
    <n v="29426"/>
    <n v="4.8"/>
    <n v="72.52"/>
    <d v="2024-03-22T00:00:00"/>
    <d v="2024-03-30T00:00:00"/>
    <s v="Delivered"/>
  </r>
  <r>
    <s v="SHP0042"/>
    <s v="Furniture"/>
    <d v="2024-04-03T00:00:00"/>
    <n v="1979"/>
    <x v="3"/>
    <s v="West"/>
    <s v="East"/>
    <n v="34746"/>
    <n v="3.1"/>
    <n v="98.09"/>
    <d v="2024-04-05T00:00:00"/>
    <d v="2024-04-09T00:00:00"/>
    <s v="Delivered"/>
  </r>
  <r>
    <s v="SHP0043"/>
    <s v="Pharmaceuticals"/>
    <d v="2024-02-05T00:00:00"/>
    <n v="1284"/>
    <x v="1"/>
    <s v="West"/>
    <s v="West"/>
    <n v="39664"/>
    <n v="3.5"/>
    <n v="48.87"/>
    <d v="2024-02-06T00:00:00"/>
    <d v="2024-02-08T00:00:00"/>
    <s v="Delayed"/>
  </r>
  <r>
    <s v="SHP0044"/>
    <s v="Pharmaceuticals"/>
    <d v="2024-05-09T00:00:00"/>
    <n v="2324"/>
    <x v="1"/>
    <s v="North"/>
    <s v="East"/>
    <n v="8948"/>
    <n v="3.7"/>
    <n v="96.45"/>
    <d v="2024-05-09T00:00:00"/>
    <d v="2024-05-14T00:00:00"/>
    <s v="Delivered"/>
  </r>
  <r>
    <s v="SHP0045"/>
    <s v="Electronics"/>
    <d v="2024-02-28T00:00:00"/>
    <n v="384"/>
    <x v="2"/>
    <s v="West"/>
    <s v="West"/>
    <n v="43890"/>
    <n v="3.7"/>
    <n v="50.97"/>
    <d v="2024-02-28T00:00:00"/>
    <d v="2024-03-09T00:00:00"/>
    <s v="Delivered"/>
  </r>
  <r>
    <s v="SHP0046"/>
    <s v="Pharmaceuticals"/>
    <d v="2024-04-20T00:00:00"/>
    <n v="162"/>
    <x v="3"/>
    <s v="South"/>
    <s v="Central"/>
    <n v="10573"/>
    <n v="3"/>
    <n v="74.05"/>
    <d v="2024-04-21T00:00:00"/>
    <d v="2024-04-27T00:00:00"/>
    <s v="Delivered"/>
  </r>
  <r>
    <s v="SHP0047"/>
    <s v="Books"/>
    <d v="2024-03-23T00:00:00"/>
    <n v="1102"/>
    <x v="1"/>
    <s v="West"/>
    <s v="South"/>
    <n v="35914"/>
    <n v="2.7"/>
    <n v="62.62"/>
    <d v="2024-03-23T00:00:00"/>
    <d v="2024-03-26T00:00:00"/>
    <s v="Delivered"/>
  </r>
  <r>
    <s v="SHP0048"/>
    <s v="Pharmaceuticals"/>
    <d v="2024-04-12T00:00:00"/>
    <n v="761"/>
    <x v="0"/>
    <s v="East"/>
    <s v="North"/>
    <n v="5709"/>
    <n v="1.2"/>
    <n v="97.9"/>
    <d v="2024-04-12T00:00:00"/>
    <d v="2024-04-17T00:00:00"/>
    <s v="Delivered"/>
  </r>
  <r>
    <s v="SHP0049"/>
    <s v="Furniture"/>
    <d v="2024-06-02T00:00:00"/>
    <n v="2303"/>
    <x v="1"/>
    <s v="Central"/>
    <s v="West"/>
    <n v="7033"/>
    <n v="1.1000000000000001"/>
    <n v="56.41"/>
    <d v="2024-06-05T00:00:00"/>
    <d v="2024-06-15T00:00:00"/>
    <s v="Delivered"/>
  </r>
  <r>
    <s v="SHP0050"/>
    <s v="Furniture"/>
    <d v="2024-02-18T00:00:00"/>
    <n v="1592"/>
    <x v="3"/>
    <s v="South"/>
    <s v="West"/>
    <n v="21561"/>
    <n v="2.4"/>
    <n v="63.98"/>
    <d v="2024-02-21T00:00:00"/>
    <d v="2024-02-29T00:00:00"/>
    <s v="Delivered"/>
  </r>
  <r>
    <s v="SHP0051"/>
    <s v="Furniture"/>
    <d v="2024-02-18T00:00:00"/>
    <n v="1066"/>
    <x v="0"/>
    <s v="East"/>
    <s v="East"/>
    <n v="7711"/>
    <n v="2.2999999999999998"/>
    <n v="98.97"/>
    <d v="2024-02-18T00:00:00"/>
    <d v="2024-02-25T00:00:00"/>
    <s v="Delivered"/>
  </r>
  <r>
    <s v="SHP0052"/>
    <s v="Furniture"/>
    <d v="2024-04-13T00:00:00"/>
    <n v="948"/>
    <x v="3"/>
    <s v="North"/>
    <s v="Central"/>
    <n v="10427"/>
    <n v="2.6"/>
    <n v="72.19"/>
    <d v="2024-04-14T00:00:00"/>
    <d v="2024-04-20T00:00:00"/>
    <s v="Delivered"/>
  </r>
  <r>
    <s v="SHP0053"/>
    <s v="Books"/>
    <d v="2024-02-18T00:00:00"/>
    <n v="1207"/>
    <x v="1"/>
    <s v="South"/>
    <s v="East"/>
    <n v="12427"/>
    <n v="1.6"/>
    <n v="70.16"/>
    <d v="2024-02-20T00:00:00"/>
    <d v="2024-02-24T00:00:00"/>
    <s v="Delivered"/>
  </r>
  <r>
    <s v="SHP0054"/>
    <s v="Clothing"/>
    <d v="2024-02-23T00:00:00"/>
    <n v="788"/>
    <x v="1"/>
    <s v="Central"/>
    <s v="East"/>
    <n v="25094"/>
    <n v="4"/>
    <n v="55.47"/>
    <d v="2024-02-26T00:00:00"/>
    <d v="2024-03-06T00:00:00"/>
    <s v="Delivered"/>
  </r>
  <r>
    <s v="SHP0055"/>
    <s v="Electronics"/>
    <d v="2024-04-19T00:00:00"/>
    <n v="247"/>
    <x v="3"/>
    <s v="Central"/>
    <s v="Central"/>
    <n v="9816"/>
    <n v="4.4000000000000004"/>
    <n v="82.08"/>
    <d v="2024-04-21T00:00:00"/>
    <d v="2024-04-24T00:00:00"/>
    <s v="Delayed"/>
  </r>
  <r>
    <s v="SHP0056"/>
    <s v="Furniture"/>
    <d v="2024-04-10T00:00:00"/>
    <n v="441"/>
    <x v="1"/>
    <s v="North"/>
    <s v="North"/>
    <n v="12677"/>
    <n v="4.8"/>
    <n v="40.86"/>
    <d v="2024-04-11T00:00:00"/>
    <d v="2024-04-14T00:00:00"/>
    <s v="Delivered"/>
  </r>
  <r>
    <s v="SHP0057"/>
    <s v="Pharmaceuticals"/>
    <d v="2024-04-16T00:00:00"/>
    <n v="1186"/>
    <x v="3"/>
    <s v="North"/>
    <s v="East"/>
    <n v="11346"/>
    <n v="3"/>
    <n v="42.97"/>
    <d v="2024-04-17T00:00:00"/>
    <d v="2024-04-25T00:00:00"/>
    <s v="Delayed"/>
  </r>
  <r>
    <s v="SHP0058"/>
    <s v="Furniture"/>
    <d v="2024-04-19T00:00:00"/>
    <n v="1824"/>
    <x v="1"/>
    <s v="South"/>
    <s v="East"/>
    <n v="8433"/>
    <n v="3.8"/>
    <n v="75.959999999999994"/>
    <d v="2024-04-19T00:00:00"/>
    <d v="2024-04-27T00:00:00"/>
    <s v="Delivered"/>
  </r>
  <r>
    <s v="SHP0059"/>
    <s v="Pharmaceuticals"/>
    <d v="2024-05-28T00:00:00"/>
    <n v="1483"/>
    <x v="3"/>
    <s v="West"/>
    <s v="West"/>
    <n v="38744"/>
    <n v="4.4000000000000004"/>
    <n v="60.5"/>
    <d v="2024-05-29T00:00:00"/>
    <d v="2024-06-02T00:00:00"/>
    <s v="Delayed"/>
  </r>
  <r>
    <s v="SHP0060"/>
    <s v="Pharmaceuticals"/>
    <d v="2024-06-06T00:00:00"/>
    <n v="426"/>
    <x v="0"/>
    <s v="North"/>
    <s v="Central"/>
    <n v="47121"/>
    <n v="2.7"/>
    <n v="97.2"/>
    <d v="2024-06-08T00:00:00"/>
    <d v="2024-06-18T00:00:00"/>
    <s v="Delayed"/>
  </r>
  <r>
    <s v="SHP0061"/>
    <s v="Furniture"/>
    <d v="2024-03-20T00:00:00"/>
    <n v="1892"/>
    <x v="2"/>
    <s v="West"/>
    <s v="South"/>
    <n v="41196"/>
    <n v="2.2000000000000002"/>
    <n v="94.19"/>
    <d v="2024-03-20T00:00:00"/>
    <d v="2024-03-30T00:00:00"/>
    <s v="Delivered"/>
  </r>
  <r>
    <s v="SHP0062"/>
    <s v="Books"/>
    <d v="2024-06-18T00:00:00"/>
    <n v="1859"/>
    <x v="3"/>
    <s v="East"/>
    <s v="North"/>
    <n v="2580"/>
    <n v="4.7"/>
    <n v="82.82"/>
    <d v="2024-06-21T00:00:00"/>
    <d v="2024-06-25T00:00:00"/>
    <s v="Delivered"/>
  </r>
  <r>
    <s v="SHP0063"/>
    <s v="Pharmaceuticals"/>
    <d v="2024-01-12T00:00:00"/>
    <n v="1089"/>
    <x v="3"/>
    <s v="Central"/>
    <s v="North"/>
    <n v="6589"/>
    <n v="3.1"/>
    <n v="89.09"/>
    <d v="2024-01-12T00:00:00"/>
    <d v="2024-01-16T00:00:00"/>
    <s v="Delivered"/>
  </r>
  <r>
    <s v="SHP0064"/>
    <s v="Pharmaceuticals"/>
    <d v="2024-05-08T00:00:00"/>
    <n v="2362"/>
    <x v="3"/>
    <s v="West"/>
    <s v="Central"/>
    <n v="26623"/>
    <n v="3"/>
    <n v="80.040000000000006"/>
    <d v="2024-05-11T00:00:00"/>
    <d v="2024-05-18T00:00:00"/>
    <s v="Delayed"/>
  </r>
  <r>
    <s v="SHP0065"/>
    <s v="Furniture"/>
    <d v="2024-03-22T00:00:00"/>
    <n v="1051"/>
    <x v="3"/>
    <s v="Central"/>
    <s v="West"/>
    <n v="8297"/>
    <n v="1.7"/>
    <n v="47.53"/>
    <d v="2024-03-23T00:00:00"/>
    <d v="2024-03-27T00:00:00"/>
    <s v="Delivered"/>
  </r>
  <r>
    <s v="SHP0066"/>
    <s v="Pharmaceuticals"/>
    <d v="2024-06-10T00:00:00"/>
    <n v="822"/>
    <x v="3"/>
    <s v="West"/>
    <s v="West"/>
    <n v="8846"/>
    <n v="1.4"/>
    <n v="85.93"/>
    <d v="2024-06-13T00:00:00"/>
    <d v="2024-06-15T00:00:00"/>
    <s v="Delivered"/>
  </r>
  <r>
    <s v="SHP0067"/>
    <s v="Pharmaceuticals"/>
    <d v="2024-06-29T00:00:00"/>
    <n v="2179"/>
    <x v="1"/>
    <s v="East"/>
    <s v="Central"/>
    <n v="20378"/>
    <n v="4.4000000000000004"/>
    <n v="52.61"/>
    <d v="2024-07-01T00:00:00"/>
    <d v="2024-07-04T00:00:00"/>
    <s v="Delivered"/>
  </r>
  <r>
    <s v="SHP0068"/>
    <s v="Furniture"/>
    <d v="2024-06-18T00:00:00"/>
    <n v="2432"/>
    <x v="2"/>
    <s v="North"/>
    <s v="West"/>
    <n v="34172"/>
    <n v="3.5"/>
    <n v="59.41"/>
    <d v="2024-06-19T00:00:00"/>
    <d v="2024-06-22T00:00:00"/>
    <s v="Delayed"/>
  </r>
  <r>
    <s v="SHP0069"/>
    <s v="Furniture"/>
    <d v="2024-01-09T00:00:00"/>
    <n v="528"/>
    <x v="3"/>
    <s v="East"/>
    <s v="North"/>
    <n v="18153"/>
    <n v="2.2999999999999998"/>
    <n v="89.15"/>
    <d v="2024-01-10T00:00:00"/>
    <d v="2024-01-18T00:00:00"/>
    <s v="Delivered"/>
  </r>
  <r>
    <s v="SHP0070"/>
    <s v="Electronics"/>
    <d v="2024-05-15T00:00:00"/>
    <n v="1600"/>
    <x v="1"/>
    <s v="North"/>
    <s v="North"/>
    <n v="43242"/>
    <n v="1.8"/>
    <n v="72.19"/>
    <d v="2024-05-17T00:00:00"/>
    <d v="2024-05-27T00:00:00"/>
    <s v="Delivered"/>
  </r>
  <r>
    <s v="SHP0071"/>
    <s v="Books"/>
    <d v="2024-01-24T00:00:00"/>
    <n v="385"/>
    <x v="3"/>
    <s v="North"/>
    <s v="South"/>
    <n v="26640"/>
    <n v="3.2"/>
    <n v="91.6"/>
    <d v="2024-01-27T00:00:00"/>
    <d v="2024-02-03T00:00:00"/>
    <s v="Delivered"/>
  </r>
  <r>
    <s v="SHP0072"/>
    <s v="Books"/>
    <d v="2024-04-17T00:00:00"/>
    <n v="2165"/>
    <x v="3"/>
    <s v="Central"/>
    <s v="Central"/>
    <n v="1684"/>
    <n v="3.3"/>
    <n v="52.78"/>
    <d v="2024-04-20T00:00:00"/>
    <d v="2024-04-29T00:00:00"/>
    <s v="Delivered"/>
  </r>
  <r>
    <s v="SHP0073"/>
    <s v="Pharmaceuticals"/>
    <d v="2024-03-15T00:00:00"/>
    <n v="868"/>
    <x v="2"/>
    <s v="East"/>
    <s v="East"/>
    <n v="34993"/>
    <n v="1.8"/>
    <n v="76.47"/>
    <d v="2024-03-15T00:00:00"/>
    <d v="2024-03-21T00:00:00"/>
    <s v="Delivered"/>
  </r>
  <r>
    <s v="SHP0074"/>
    <s v="Books"/>
    <d v="2024-05-02T00:00:00"/>
    <n v="1494"/>
    <x v="2"/>
    <s v="West"/>
    <s v="East"/>
    <n v="44648"/>
    <n v="4.4000000000000004"/>
    <n v="45.03"/>
    <d v="2024-05-05T00:00:00"/>
    <d v="2024-05-13T00:00:00"/>
    <s v="Delivered"/>
  </r>
  <r>
    <s v="SHP0075"/>
    <s v="Pharmaceuticals"/>
    <d v="2024-02-09T00:00:00"/>
    <n v="293"/>
    <x v="2"/>
    <s v="East"/>
    <s v="South"/>
    <n v="25346"/>
    <n v="1.3"/>
    <n v="78.58"/>
    <d v="2024-02-10T00:00:00"/>
    <d v="2024-02-20T00:00:00"/>
    <s v="Delivered"/>
  </r>
  <r>
    <s v="SHP0076"/>
    <s v="Electronics"/>
    <d v="2024-02-16T00:00:00"/>
    <n v="1087"/>
    <x v="1"/>
    <s v="Central"/>
    <s v="South"/>
    <n v="46325"/>
    <n v="2.4"/>
    <n v="85.75"/>
    <d v="2024-02-16T00:00:00"/>
    <d v="2024-02-23T00:00:00"/>
    <s v="Delayed"/>
  </r>
  <r>
    <s v="SHP0077"/>
    <s v="Furniture"/>
    <d v="2024-03-25T00:00:00"/>
    <n v="1236"/>
    <x v="3"/>
    <s v="North"/>
    <s v="West"/>
    <n v="22695"/>
    <n v="3.7"/>
    <n v="75.099999999999994"/>
    <d v="2024-03-26T00:00:00"/>
    <d v="2024-03-28T00:00:00"/>
    <s v="Delivered"/>
  </r>
  <r>
    <s v="SHP0078"/>
    <s v="Furniture"/>
    <d v="2024-04-05T00:00:00"/>
    <n v="2261"/>
    <x v="3"/>
    <s v="Central"/>
    <s v="South"/>
    <n v="6106"/>
    <n v="2.1"/>
    <n v="55.97"/>
    <d v="2024-04-06T00:00:00"/>
    <d v="2024-04-15T00:00:00"/>
    <s v="Delivered"/>
  </r>
  <r>
    <s v="SHP0079"/>
    <s v="Furniture"/>
    <d v="2024-02-26T00:00:00"/>
    <n v="1801"/>
    <x v="1"/>
    <s v="South"/>
    <s v="South"/>
    <n v="4456"/>
    <n v="4.3"/>
    <n v="41.88"/>
    <d v="2024-02-29T00:00:00"/>
    <d v="2024-03-02T00:00:00"/>
    <s v="Delivered"/>
  </r>
  <r>
    <s v="SHP0080"/>
    <s v="Books"/>
    <d v="2024-04-04T00:00:00"/>
    <n v="1046"/>
    <x v="3"/>
    <s v="South"/>
    <s v="East"/>
    <n v="17055"/>
    <n v="4"/>
    <n v="47.17"/>
    <d v="2024-04-06T00:00:00"/>
    <d v="2024-04-08T00:00:00"/>
    <s v="Delivered"/>
  </r>
  <r>
    <s v="SHP0081"/>
    <s v="Electronics"/>
    <d v="2024-05-01T00:00:00"/>
    <n v="930"/>
    <x v="2"/>
    <s v="West"/>
    <s v="West"/>
    <n v="25349"/>
    <n v="4.2"/>
    <n v="77.34"/>
    <d v="2024-05-04T00:00:00"/>
    <d v="2024-05-09T00:00:00"/>
    <s v="Delivered"/>
  </r>
  <r>
    <s v="SHP0082"/>
    <s v="Books"/>
    <d v="2024-01-04T00:00:00"/>
    <n v="2020"/>
    <x v="1"/>
    <s v="Central"/>
    <s v="South"/>
    <n v="19190"/>
    <n v="1.5"/>
    <n v="96.07"/>
    <d v="2024-01-05T00:00:00"/>
    <d v="2024-01-09T00:00:00"/>
    <s v="Delivered"/>
  </r>
  <r>
    <s v="SHP0083"/>
    <s v="Books"/>
    <d v="2024-02-11T00:00:00"/>
    <n v="154"/>
    <x v="3"/>
    <s v="West"/>
    <s v="South"/>
    <n v="49349"/>
    <n v="1.6"/>
    <n v="52.39"/>
    <d v="2024-02-11T00:00:00"/>
    <d v="2024-02-18T00:00:00"/>
    <s v="Delivered"/>
  </r>
  <r>
    <s v="SHP0084"/>
    <s v="Electronics"/>
    <d v="2024-06-07T00:00:00"/>
    <n v="899"/>
    <x v="3"/>
    <s v="West"/>
    <s v="West"/>
    <n v="26847"/>
    <n v="2.1"/>
    <n v="84.1"/>
    <d v="2024-06-10T00:00:00"/>
    <d v="2024-06-18T00:00:00"/>
    <s v="Delivered"/>
  </r>
  <r>
    <s v="SHP0085"/>
    <s v="Electronics"/>
    <d v="2024-05-30T00:00:00"/>
    <n v="877"/>
    <x v="1"/>
    <s v="South"/>
    <s v="Central"/>
    <n v="33689"/>
    <n v="3.1"/>
    <n v="91.99"/>
    <d v="2024-05-31T00:00:00"/>
    <d v="2024-06-10T00:00:00"/>
    <s v="Delivered"/>
  </r>
  <r>
    <s v="SHP0086"/>
    <s v="Electronics"/>
    <d v="2024-01-09T00:00:00"/>
    <n v="1581"/>
    <x v="3"/>
    <s v="West"/>
    <s v="West"/>
    <n v="38808"/>
    <n v="4"/>
    <n v="71.25"/>
    <d v="2024-01-10T00:00:00"/>
    <d v="2024-01-18T00:00:00"/>
    <s v="Delayed"/>
  </r>
  <r>
    <s v="SHP0087"/>
    <s v="Electronics"/>
    <d v="2024-03-23T00:00:00"/>
    <n v="2001"/>
    <x v="0"/>
    <s v="South"/>
    <s v="East"/>
    <n v="26285"/>
    <n v="4.3"/>
    <n v="80.16"/>
    <d v="2024-03-25T00:00:00"/>
    <d v="2024-04-04T00:00:00"/>
    <s v="Delivered"/>
  </r>
  <r>
    <s v="SHP0088"/>
    <s v="Furniture"/>
    <d v="2024-06-01T00:00:00"/>
    <n v="2309"/>
    <x v="2"/>
    <s v="North"/>
    <s v="Central"/>
    <n v="49556"/>
    <n v="3.8"/>
    <n v="88.9"/>
    <d v="2024-06-03T00:00:00"/>
    <d v="2024-06-08T00:00:00"/>
    <s v="Delayed"/>
  </r>
  <r>
    <s v="SHP0089"/>
    <s v="Clothing"/>
    <d v="2024-02-10T00:00:00"/>
    <n v="2234"/>
    <x v="0"/>
    <s v="Central"/>
    <s v="North"/>
    <n v="33198"/>
    <n v="4.7"/>
    <n v="55.64"/>
    <d v="2024-02-12T00:00:00"/>
    <d v="2024-02-19T00:00:00"/>
    <s v="Delivered"/>
  </r>
  <r>
    <s v="SHP0090"/>
    <s v="Clothing"/>
    <d v="2024-06-21T00:00:00"/>
    <n v="154"/>
    <x v="3"/>
    <s v="West"/>
    <s v="West"/>
    <n v="16466"/>
    <n v="4"/>
    <n v="57.81"/>
    <d v="2024-06-21T00:00:00"/>
    <d v="2024-06-23T00:00:00"/>
    <s v="Delivered"/>
  </r>
  <r>
    <s v="SHP0091"/>
    <s v="Electronics"/>
    <d v="2024-02-26T00:00:00"/>
    <n v="1923"/>
    <x v="1"/>
    <s v="South"/>
    <s v="East"/>
    <n v="31597"/>
    <n v="2.2000000000000002"/>
    <n v="40.04"/>
    <d v="2024-02-26T00:00:00"/>
    <d v="2024-03-04T00:00:00"/>
    <s v="Delivered"/>
  </r>
  <r>
    <s v="SHP0092"/>
    <s v="Clothing"/>
    <d v="2024-02-01T00:00:00"/>
    <n v="1301"/>
    <x v="3"/>
    <s v="East"/>
    <s v="Central"/>
    <n v="16382"/>
    <n v="2.1"/>
    <n v="97.79"/>
    <d v="2024-02-03T00:00:00"/>
    <d v="2024-02-07T00:00:00"/>
    <s v="Delayed"/>
  </r>
  <r>
    <s v="SHP0093"/>
    <s v="Clothing"/>
    <d v="2024-06-19T00:00:00"/>
    <n v="932"/>
    <x v="3"/>
    <s v="West"/>
    <s v="West"/>
    <n v="5175"/>
    <n v="3.8"/>
    <n v="95.05"/>
    <d v="2024-06-21T00:00:00"/>
    <d v="2024-06-26T00:00:00"/>
    <s v="Delivered"/>
  </r>
  <r>
    <s v="SHP0094"/>
    <s v="Electronics"/>
    <d v="2024-05-30T00:00:00"/>
    <n v="412"/>
    <x v="2"/>
    <s v="North"/>
    <s v="South"/>
    <n v="42350"/>
    <n v="1.8"/>
    <n v="85.87"/>
    <d v="2024-06-01T00:00:00"/>
    <d v="2024-06-06T00:00:00"/>
    <s v="Delivered"/>
  </r>
  <r>
    <s v="SHP0095"/>
    <s v="Clothing"/>
    <d v="2024-03-07T00:00:00"/>
    <n v="1958"/>
    <x v="1"/>
    <s v="North"/>
    <s v="West"/>
    <n v="13509"/>
    <n v="1.4"/>
    <n v="44.74"/>
    <d v="2024-03-07T00:00:00"/>
    <d v="2024-03-15T00:00:00"/>
    <s v="Delivered"/>
  </r>
  <r>
    <s v="SHP0096"/>
    <s v="Books"/>
    <d v="2024-03-17T00:00:00"/>
    <n v="2107"/>
    <x v="3"/>
    <s v="East"/>
    <s v="North"/>
    <n v="28343"/>
    <n v="3.1"/>
    <n v="66.849999999999994"/>
    <d v="2024-03-17T00:00:00"/>
    <d v="2024-03-23T00:00:00"/>
    <s v="Delivered"/>
  </r>
  <r>
    <s v="SHP0097"/>
    <s v="Pharmaceuticals"/>
    <d v="2024-03-05T00:00:00"/>
    <n v="2106"/>
    <x v="1"/>
    <s v="South"/>
    <s v="West"/>
    <n v="30293"/>
    <n v="4.3"/>
    <n v="46.11"/>
    <d v="2024-03-07T00:00:00"/>
    <d v="2024-03-12T00:00:00"/>
    <s v="Delivered"/>
  </r>
  <r>
    <s v="SHP0098"/>
    <s v="Pharmaceuticals"/>
    <d v="2024-02-24T00:00:00"/>
    <n v="1890"/>
    <x v="3"/>
    <s v="West"/>
    <s v="Central"/>
    <n v="40016"/>
    <n v="1.4"/>
    <n v="40.96"/>
    <d v="2024-02-25T00:00:00"/>
    <d v="2024-03-02T00:00:00"/>
    <s v="Delivered"/>
  </r>
  <r>
    <s v="SHP0099"/>
    <s v="Electronics"/>
    <d v="2024-06-07T00:00:00"/>
    <n v="427"/>
    <x v="2"/>
    <s v="South"/>
    <s v="Central"/>
    <n v="39371"/>
    <n v="4.2"/>
    <n v="76.97"/>
    <d v="2024-06-07T00:00:00"/>
    <d v="2024-06-16T00:00:00"/>
    <s v="Delivered"/>
  </r>
  <r>
    <s v="SHP0100"/>
    <s v="Furniture"/>
    <d v="2024-01-02T00:00:00"/>
    <n v="1387"/>
    <x v="3"/>
    <s v="North"/>
    <s v="West"/>
    <n v="18357"/>
    <n v="4.2"/>
    <n v="97.65"/>
    <d v="2024-01-05T00:00:00"/>
    <d v="2024-01-15T00:00:00"/>
    <s v="Delayed"/>
  </r>
  <r>
    <s v="SHP0101"/>
    <s v="Electronics"/>
    <d v="2024-01-14T00:00:00"/>
    <n v="2243"/>
    <x v="3"/>
    <s v="South"/>
    <s v="Central"/>
    <n v="20127"/>
    <n v="2.9"/>
    <n v="94.17"/>
    <d v="2024-01-16T00:00:00"/>
    <d v="2024-01-20T00:00:00"/>
    <s v="Delivered"/>
  </r>
  <r>
    <s v="SHP0102"/>
    <s v="Furniture"/>
    <d v="2024-03-25T00:00:00"/>
    <n v="1211"/>
    <x v="3"/>
    <s v="North"/>
    <s v="South"/>
    <n v="19065"/>
    <n v="1.2"/>
    <n v="81.81"/>
    <d v="2024-03-28T00:00:00"/>
    <d v="2024-04-01T00:00:00"/>
    <s v="Delivered"/>
  </r>
  <r>
    <s v="SHP0103"/>
    <s v="Pharmaceuticals"/>
    <d v="2024-02-18T00:00:00"/>
    <n v="1411"/>
    <x v="3"/>
    <s v="South"/>
    <s v="West"/>
    <n v="26525"/>
    <n v="1.7"/>
    <n v="45.8"/>
    <d v="2024-02-19T00:00:00"/>
    <d v="2024-02-24T00:00:00"/>
    <s v="Delivered"/>
  </r>
  <r>
    <s v="SHP0104"/>
    <s v="Electronics"/>
    <d v="2024-06-23T00:00:00"/>
    <n v="551"/>
    <x v="2"/>
    <s v="East"/>
    <s v="South"/>
    <n v="28332"/>
    <n v="3.8"/>
    <n v="56.45"/>
    <d v="2024-06-25T00:00:00"/>
    <d v="2024-06-29T00:00:00"/>
    <s v="Delayed"/>
  </r>
  <r>
    <s v="SHP0105"/>
    <s v="Books"/>
    <d v="2024-01-21T00:00:00"/>
    <n v="1623"/>
    <x v="2"/>
    <s v="Central"/>
    <s v="South"/>
    <n v="44616"/>
    <n v="3.8"/>
    <n v="59.2"/>
    <d v="2024-01-22T00:00:00"/>
    <d v="2024-01-25T00:00:00"/>
    <s v="Delayed"/>
  </r>
  <r>
    <s v="SHP0106"/>
    <s v="Clothing"/>
    <d v="2024-03-26T00:00:00"/>
    <n v="264"/>
    <x v="0"/>
    <s v="East"/>
    <s v="East"/>
    <n v="10282"/>
    <n v="4.5999999999999996"/>
    <n v="85.79"/>
    <d v="2024-03-26T00:00:00"/>
    <d v="2024-04-03T00:00:00"/>
    <s v="Cancelled"/>
  </r>
  <r>
    <s v="SHP0107"/>
    <s v="Furniture"/>
    <d v="2024-05-09T00:00:00"/>
    <n v="281"/>
    <x v="2"/>
    <s v="East"/>
    <s v="West"/>
    <n v="39150"/>
    <n v="3.3"/>
    <n v="88.13"/>
    <d v="2024-05-10T00:00:00"/>
    <d v="2024-05-15T00:00:00"/>
    <s v="Delivered"/>
  </r>
  <r>
    <s v="SHP0108"/>
    <s v="Clothing"/>
    <d v="2024-06-28T00:00:00"/>
    <n v="1009"/>
    <x v="3"/>
    <s v="Central"/>
    <s v="Central"/>
    <n v="22866"/>
    <n v="1.5"/>
    <n v="63.11"/>
    <d v="2024-06-28T00:00:00"/>
    <d v="2024-07-08T00:00:00"/>
    <s v="Delayed"/>
  </r>
  <r>
    <s v="SHP0109"/>
    <s v="Clothing"/>
    <d v="2024-06-14T00:00:00"/>
    <n v="922"/>
    <x v="3"/>
    <s v="Central"/>
    <s v="South"/>
    <n v="29057"/>
    <n v="1.5"/>
    <n v="65.069999999999993"/>
    <d v="2024-06-17T00:00:00"/>
    <d v="2024-06-19T00:00:00"/>
    <s v="Delivered"/>
  </r>
  <r>
    <s v="SHP0110"/>
    <s v="Electronics"/>
    <d v="2024-02-09T00:00:00"/>
    <n v="1043"/>
    <x v="3"/>
    <s v="West"/>
    <s v="East"/>
    <n v="6298"/>
    <n v="3.9"/>
    <n v="42.67"/>
    <d v="2024-02-10T00:00:00"/>
    <d v="2024-02-19T00:00:00"/>
    <s v="Delivered"/>
  </r>
  <r>
    <s v="SHP0111"/>
    <s v="Clothing"/>
    <d v="2024-01-18T00:00:00"/>
    <n v="2101"/>
    <x v="3"/>
    <s v="West"/>
    <s v="West"/>
    <n v="10127"/>
    <n v="1.7"/>
    <n v="57.35"/>
    <d v="2024-01-19T00:00:00"/>
    <d v="2024-01-21T00:00:00"/>
    <s v="Delivered"/>
  </r>
  <r>
    <s v="SHP0112"/>
    <s v="Books"/>
    <d v="2024-02-28T00:00:00"/>
    <n v="2154"/>
    <x v="2"/>
    <s v="East"/>
    <s v="West"/>
    <n v="41683"/>
    <n v="2.2999999999999998"/>
    <n v="67.08"/>
    <d v="2024-03-01T00:00:00"/>
    <d v="2024-03-08T00:00:00"/>
    <s v="Delivered"/>
  </r>
  <r>
    <s v="SHP0113"/>
    <s v="Clothing"/>
    <d v="2024-04-20T00:00:00"/>
    <n v="429"/>
    <x v="1"/>
    <s v="East"/>
    <s v="North"/>
    <n v="12966"/>
    <n v="2.9"/>
    <n v="47.02"/>
    <d v="2024-04-23T00:00:00"/>
    <d v="2024-04-29T00:00:00"/>
    <s v="Delayed"/>
  </r>
  <r>
    <s v="SHP0114"/>
    <s v="Electronics"/>
    <d v="2024-01-25T00:00:00"/>
    <n v="874"/>
    <x v="0"/>
    <s v="North"/>
    <s v="North"/>
    <n v="43114"/>
    <n v="1.1000000000000001"/>
    <n v="67.2"/>
    <d v="2024-01-25T00:00:00"/>
    <d v="2024-02-04T00:00:00"/>
    <s v="Delivered"/>
  </r>
  <r>
    <s v="SHP0115"/>
    <s v="Books"/>
    <d v="2024-01-04T00:00:00"/>
    <n v="2298"/>
    <x v="3"/>
    <s v="North"/>
    <s v="South"/>
    <n v="13220"/>
    <n v="2"/>
    <n v="91.19"/>
    <d v="2024-01-06T00:00:00"/>
    <d v="2024-01-09T00:00:00"/>
    <s v="Delivered"/>
  </r>
  <r>
    <s v="SHP0116"/>
    <s v="Pharmaceuticals"/>
    <d v="2024-01-20T00:00:00"/>
    <n v="246"/>
    <x v="3"/>
    <s v="West"/>
    <s v="North"/>
    <n v="42413"/>
    <n v="2.6"/>
    <n v="74.88"/>
    <d v="2024-01-22T00:00:00"/>
    <d v="2024-01-29T00:00:00"/>
    <s v="Delayed"/>
  </r>
  <r>
    <s v="SHP0117"/>
    <s v="Clothing"/>
    <d v="2024-06-13T00:00:00"/>
    <n v="1014"/>
    <x v="3"/>
    <s v="West"/>
    <s v="South"/>
    <n v="37792"/>
    <n v="2.1"/>
    <n v="44.74"/>
    <d v="2024-06-16T00:00:00"/>
    <d v="2024-06-19T00:00:00"/>
    <s v="Delayed"/>
  </r>
  <r>
    <s v="SHP0118"/>
    <s v="Electronics"/>
    <d v="2024-01-29T00:00:00"/>
    <n v="1671"/>
    <x v="2"/>
    <s v="North"/>
    <s v="Central"/>
    <n v="7059"/>
    <n v="1.5"/>
    <n v="51.5"/>
    <d v="2024-02-01T00:00:00"/>
    <d v="2024-02-07T00:00:00"/>
    <s v="Delivered"/>
  </r>
  <r>
    <s v="SHP0119"/>
    <s v="Pharmaceuticals"/>
    <d v="2024-03-11T00:00:00"/>
    <n v="1408"/>
    <x v="3"/>
    <s v="North"/>
    <s v="South"/>
    <n v="40888"/>
    <n v="3.9"/>
    <n v="68.47"/>
    <d v="2024-03-11T00:00:00"/>
    <d v="2024-03-19T00:00:00"/>
    <s v="Delivered"/>
  </r>
  <r>
    <s v="SHP0120"/>
    <s v="Pharmaceuticals"/>
    <d v="2024-01-29T00:00:00"/>
    <n v="181"/>
    <x v="3"/>
    <s v="South"/>
    <s v="North"/>
    <n v="19658"/>
    <n v="4.3"/>
    <n v="61.69"/>
    <d v="2024-01-30T00:00:00"/>
    <d v="2024-02-06T00:00:00"/>
    <s v="Delayed"/>
  </r>
  <r>
    <s v="SHP0121"/>
    <s v="Furniture"/>
    <d v="2024-05-27T00:00:00"/>
    <n v="613"/>
    <x v="1"/>
    <s v="South"/>
    <s v="Central"/>
    <n v="31416"/>
    <n v="2"/>
    <n v="61.52"/>
    <d v="2024-05-29T00:00:00"/>
    <d v="2024-06-01T00:00:00"/>
    <s v="Delivered"/>
  </r>
  <r>
    <s v="SHP0122"/>
    <s v="Books"/>
    <d v="2024-02-21T00:00:00"/>
    <n v="2020"/>
    <x v="3"/>
    <s v="North"/>
    <s v="North"/>
    <n v="22557"/>
    <n v="4.0999999999999996"/>
    <n v="71.760000000000005"/>
    <d v="2024-02-23T00:00:00"/>
    <d v="2024-02-27T00:00:00"/>
    <s v="Delivered"/>
  </r>
  <r>
    <s v="SHP0123"/>
    <s v="Clothing"/>
    <d v="2024-03-14T00:00:00"/>
    <n v="2039"/>
    <x v="1"/>
    <s v="South"/>
    <s v="South"/>
    <n v="36392"/>
    <n v="2.5"/>
    <n v="75.06"/>
    <d v="2024-03-15T00:00:00"/>
    <d v="2024-03-21T00:00:00"/>
    <s v="Delivered"/>
  </r>
  <r>
    <s v="SHP0124"/>
    <s v="Electronics"/>
    <d v="2024-03-30T00:00:00"/>
    <n v="845"/>
    <x v="2"/>
    <s v="Central"/>
    <s v="East"/>
    <n v="41939"/>
    <n v="3"/>
    <n v="87.81"/>
    <d v="2024-04-02T00:00:00"/>
    <d v="2024-04-12T00:00:00"/>
    <s v="Delivered"/>
  </r>
  <r>
    <s v="SHP0125"/>
    <s v="Furniture"/>
    <d v="2024-02-24T00:00:00"/>
    <n v="1509"/>
    <x v="3"/>
    <s v="West"/>
    <s v="West"/>
    <n v="12206"/>
    <n v="4.4000000000000004"/>
    <n v="60.46"/>
    <d v="2024-02-27T00:00:00"/>
    <d v="2024-03-02T00:00:00"/>
    <s v="Delayed"/>
  </r>
  <r>
    <s v="SHP0126"/>
    <s v="Books"/>
    <d v="2024-03-17T00:00:00"/>
    <n v="806"/>
    <x v="3"/>
    <s v="West"/>
    <s v="North"/>
    <n v="12570"/>
    <n v="4"/>
    <n v="88.33"/>
    <d v="2024-03-18T00:00:00"/>
    <d v="2024-03-27T00:00:00"/>
    <s v="Delivered"/>
  </r>
  <r>
    <s v="SHP0127"/>
    <s v="Furniture"/>
    <d v="2024-01-10T00:00:00"/>
    <n v="570"/>
    <x v="1"/>
    <s v="North"/>
    <s v="South"/>
    <n v="41402"/>
    <n v="4.2"/>
    <n v="60.32"/>
    <d v="2024-01-10T00:00:00"/>
    <d v="2024-01-14T00:00:00"/>
    <s v="Delivered"/>
  </r>
  <r>
    <s v="SHP0128"/>
    <s v="Books"/>
    <d v="2024-01-21T00:00:00"/>
    <n v="495"/>
    <x v="1"/>
    <s v="East"/>
    <s v="Central"/>
    <n v="1424"/>
    <n v="1.5"/>
    <n v="43.33"/>
    <d v="2024-01-21T00:00:00"/>
    <d v="2024-01-26T00:00:00"/>
    <s v="Delivered"/>
  </r>
  <r>
    <s v="SHP0129"/>
    <s v="Books"/>
    <d v="2024-04-11T00:00:00"/>
    <n v="1655"/>
    <x v="2"/>
    <s v="North"/>
    <s v="North"/>
    <n v="26978"/>
    <n v="1.3"/>
    <n v="73.25"/>
    <d v="2024-04-12T00:00:00"/>
    <d v="2024-04-20T00:00:00"/>
    <s v="Delivered"/>
  </r>
  <r>
    <s v="SHP0130"/>
    <s v="Clothing"/>
    <d v="2024-02-09T00:00:00"/>
    <n v="2408"/>
    <x v="1"/>
    <s v="South"/>
    <s v="North"/>
    <n v="6006"/>
    <n v="4.5999999999999996"/>
    <n v="75.27"/>
    <d v="2024-02-10T00:00:00"/>
    <d v="2024-02-20T00:00:00"/>
    <s v="Delivered"/>
  </r>
  <r>
    <s v="SHP0131"/>
    <s v="Books"/>
    <d v="2024-06-07T00:00:00"/>
    <n v="904"/>
    <x v="1"/>
    <s v="East"/>
    <s v="West"/>
    <n v="46918"/>
    <n v="2.6"/>
    <n v="96.07"/>
    <d v="2024-06-10T00:00:00"/>
    <d v="2024-06-18T00:00:00"/>
    <s v="Delivered"/>
  </r>
  <r>
    <s v="SHP0132"/>
    <s v="Furniture"/>
    <d v="2024-01-31T00:00:00"/>
    <n v="1033"/>
    <x v="1"/>
    <s v="South"/>
    <s v="South"/>
    <n v="35663"/>
    <n v="2.2000000000000002"/>
    <n v="83.56"/>
    <d v="2024-02-02T00:00:00"/>
    <d v="2024-02-10T00:00:00"/>
    <s v="Delivered"/>
  </r>
  <r>
    <s v="SHP0133"/>
    <s v="Books"/>
    <d v="2024-05-06T00:00:00"/>
    <n v="1379"/>
    <x v="0"/>
    <s v="Central"/>
    <s v="East"/>
    <n v="25104"/>
    <n v="3.9"/>
    <n v="95.07"/>
    <d v="2024-05-06T00:00:00"/>
    <d v="2024-05-12T00:00:00"/>
    <s v="Delivered"/>
  </r>
  <r>
    <s v="SHP0134"/>
    <s v="Clothing"/>
    <d v="2024-01-26T00:00:00"/>
    <n v="1857"/>
    <x v="2"/>
    <s v="South"/>
    <s v="Central"/>
    <n v="15810"/>
    <n v="4.3"/>
    <n v="94.5"/>
    <d v="2024-01-27T00:00:00"/>
    <d v="2024-02-04T00:00:00"/>
    <s v="Delivered"/>
  </r>
  <r>
    <s v="SHP0135"/>
    <s v="Clothing"/>
    <d v="2024-04-14T00:00:00"/>
    <n v="1004"/>
    <x v="3"/>
    <s v="Central"/>
    <s v="South"/>
    <n v="8726"/>
    <n v="4.4000000000000004"/>
    <n v="76.27"/>
    <d v="2024-04-14T00:00:00"/>
    <d v="2024-04-20T00:00:00"/>
    <s v="Delivered"/>
  </r>
  <r>
    <s v="SHP0136"/>
    <s v="Furniture"/>
    <d v="2024-06-29T00:00:00"/>
    <n v="1176"/>
    <x v="3"/>
    <s v="Central"/>
    <s v="Central"/>
    <n v="12281"/>
    <n v="2.2999999999999998"/>
    <n v="71.67"/>
    <d v="2024-07-02T00:00:00"/>
    <d v="2024-07-12T00:00:00"/>
    <s v="Delivered"/>
  </r>
  <r>
    <s v="SHP0137"/>
    <s v="Pharmaceuticals"/>
    <d v="2024-03-29T00:00:00"/>
    <n v="1990"/>
    <x v="3"/>
    <s v="South"/>
    <s v="North"/>
    <n v="6015"/>
    <n v="4.4000000000000004"/>
    <n v="73.45"/>
    <d v="2024-04-01T00:00:00"/>
    <d v="2024-04-09T00:00:00"/>
    <s v="Delivered"/>
  </r>
  <r>
    <s v="SHP0138"/>
    <s v="Pharmaceuticals"/>
    <d v="2024-02-27T00:00:00"/>
    <n v="1623"/>
    <x v="2"/>
    <s v="South"/>
    <s v="West"/>
    <n v="36633"/>
    <n v="1.2"/>
    <n v="98.7"/>
    <d v="2024-02-29T00:00:00"/>
    <d v="2024-03-08T00:00:00"/>
    <s v="Delayed"/>
  </r>
  <r>
    <s v="SHP0139"/>
    <s v="Books"/>
    <d v="2024-04-14T00:00:00"/>
    <n v="1487"/>
    <x v="3"/>
    <s v="Central"/>
    <s v="West"/>
    <n v="17472"/>
    <n v="1.2"/>
    <n v="86.39"/>
    <d v="2024-04-16T00:00:00"/>
    <d v="2024-04-19T00:00:00"/>
    <s v="Delivered"/>
  </r>
  <r>
    <s v="SHP0140"/>
    <s v="Electronics"/>
    <d v="2024-05-15T00:00:00"/>
    <n v="1403"/>
    <x v="1"/>
    <s v="East"/>
    <s v="East"/>
    <n v="32592"/>
    <n v="3.5"/>
    <n v="46.38"/>
    <d v="2024-05-18T00:00:00"/>
    <d v="2024-05-22T00:00:00"/>
    <s v="Delivered"/>
  </r>
  <r>
    <s v="SHP0141"/>
    <s v="Books"/>
    <d v="2024-06-23T00:00:00"/>
    <n v="692"/>
    <x v="1"/>
    <s v="Central"/>
    <s v="West"/>
    <n v="11910"/>
    <n v="1.3"/>
    <n v="86.71"/>
    <d v="2024-06-26T00:00:00"/>
    <d v="2024-07-06T00:00:00"/>
    <s v="Delivered"/>
  </r>
  <r>
    <s v="SHP0142"/>
    <s v="Furniture"/>
    <d v="2024-01-30T00:00:00"/>
    <n v="2206"/>
    <x v="1"/>
    <s v="West"/>
    <s v="North"/>
    <n v="20022"/>
    <n v="2.2999999999999998"/>
    <n v="50.23"/>
    <d v="2024-01-31T00:00:00"/>
    <d v="2024-02-07T00:00:00"/>
    <s v="Cancelled"/>
  </r>
  <r>
    <s v="SHP0143"/>
    <s v="Furniture"/>
    <d v="2024-05-14T00:00:00"/>
    <n v="227"/>
    <x v="3"/>
    <s v="Central"/>
    <s v="East"/>
    <n v="9595"/>
    <n v="3.7"/>
    <n v="66.84"/>
    <d v="2024-05-16T00:00:00"/>
    <d v="2024-05-24T00:00:00"/>
    <s v="Delivered"/>
  </r>
  <r>
    <s v="SHP0144"/>
    <s v="Furniture"/>
    <d v="2024-03-25T00:00:00"/>
    <n v="835"/>
    <x v="2"/>
    <s v="East"/>
    <s v="South"/>
    <n v="23547"/>
    <n v="2.2999999999999998"/>
    <n v="52.63"/>
    <d v="2024-03-27T00:00:00"/>
    <d v="2024-04-03T00:00:00"/>
    <s v="Delayed"/>
  </r>
  <r>
    <s v="SHP0145"/>
    <s v="Furniture"/>
    <d v="2024-03-20T00:00:00"/>
    <n v="620"/>
    <x v="3"/>
    <s v="West"/>
    <s v="West"/>
    <n v="20970"/>
    <n v="1.7"/>
    <n v="81.37"/>
    <d v="2024-03-23T00:00:00"/>
    <d v="2024-04-01T00:00:00"/>
    <s v="Delivered"/>
  </r>
  <r>
    <s v="SHP0146"/>
    <s v="Furniture"/>
    <d v="2024-03-15T00:00:00"/>
    <n v="336"/>
    <x v="1"/>
    <s v="North"/>
    <s v="East"/>
    <n v="43629"/>
    <n v="2.1"/>
    <n v="92.64"/>
    <d v="2024-03-15T00:00:00"/>
    <d v="2024-03-20T00:00:00"/>
    <s v="Delayed"/>
  </r>
  <r>
    <s v="SHP0147"/>
    <s v="Clothing"/>
    <d v="2024-06-01T00:00:00"/>
    <n v="1404"/>
    <x v="1"/>
    <s v="North"/>
    <s v="North"/>
    <n v="9031"/>
    <n v="2.8"/>
    <n v="57.42"/>
    <d v="2024-06-02T00:00:00"/>
    <d v="2024-06-12T00:00:00"/>
    <s v="Delayed"/>
  </r>
  <r>
    <s v="SHP0148"/>
    <s v="Pharmaceuticals"/>
    <d v="2024-06-19T00:00:00"/>
    <n v="1881"/>
    <x v="0"/>
    <s v="East"/>
    <s v="Central"/>
    <n v="37538"/>
    <n v="2.9"/>
    <n v="44.92"/>
    <d v="2024-06-20T00:00:00"/>
    <d v="2024-06-26T00:00:00"/>
    <s v="Delivered"/>
  </r>
  <r>
    <s v="SHP0149"/>
    <s v="Furniture"/>
    <d v="2024-05-16T00:00:00"/>
    <n v="1401"/>
    <x v="3"/>
    <s v="Central"/>
    <s v="Central"/>
    <n v="22903"/>
    <n v="4.0999999999999996"/>
    <n v="57.91"/>
    <d v="2024-05-18T00:00:00"/>
    <d v="2024-05-20T00:00:00"/>
    <s v="Delivered"/>
  </r>
  <r>
    <s v="SHP0150"/>
    <s v="Electronics"/>
    <d v="2024-05-09T00:00:00"/>
    <n v="2151"/>
    <x v="2"/>
    <s v="South"/>
    <s v="North"/>
    <n v="43174"/>
    <n v="4"/>
    <n v="80.34"/>
    <d v="2024-05-12T00:00:00"/>
    <d v="2024-05-20T00:00:00"/>
    <s v="Delivered"/>
  </r>
  <r>
    <s v="SHP0151"/>
    <s v="Electronics"/>
    <d v="2024-01-20T00:00:00"/>
    <n v="541"/>
    <x v="3"/>
    <s v="East"/>
    <s v="North"/>
    <n v="29622"/>
    <n v="2.8"/>
    <n v="59.73"/>
    <d v="2024-01-23T00:00:00"/>
    <d v="2024-01-28T00:00:00"/>
    <s v="Delivered"/>
  </r>
  <r>
    <s v="SHP0152"/>
    <s v="Electronics"/>
    <d v="2024-06-23T00:00:00"/>
    <n v="2176"/>
    <x v="3"/>
    <s v="West"/>
    <s v="Central"/>
    <n v="17440"/>
    <n v="4.4000000000000004"/>
    <n v="56.69"/>
    <d v="2024-06-23T00:00:00"/>
    <d v="2024-06-30T00:00:00"/>
    <s v="Delivered"/>
  </r>
  <r>
    <s v="SHP0153"/>
    <s v="Electronics"/>
    <d v="2024-04-23T00:00:00"/>
    <n v="904"/>
    <x v="3"/>
    <s v="West"/>
    <s v="East"/>
    <n v="30331"/>
    <n v="1.5"/>
    <n v="51.07"/>
    <d v="2024-04-23T00:00:00"/>
    <d v="2024-04-26T00:00:00"/>
    <s v="Delivered"/>
  </r>
  <r>
    <s v="SHP0154"/>
    <s v="Clothing"/>
    <d v="2024-01-26T00:00:00"/>
    <n v="174"/>
    <x v="1"/>
    <s v="North"/>
    <s v="Central"/>
    <n v="11779"/>
    <n v="2"/>
    <n v="69.849999999999994"/>
    <d v="2024-01-29T00:00:00"/>
    <d v="2024-02-03T00:00:00"/>
    <s v="Delivered"/>
  </r>
  <r>
    <s v="SHP0155"/>
    <s v="Electronics"/>
    <d v="2024-05-03T00:00:00"/>
    <n v="2275"/>
    <x v="3"/>
    <s v="West"/>
    <s v="North"/>
    <n v="38720"/>
    <n v="4.3"/>
    <n v="56.56"/>
    <d v="2024-05-05T00:00:00"/>
    <d v="2024-05-08T00:00:00"/>
    <s v="Delivered"/>
  </r>
  <r>
    <s v="SHP0156"/>
    <s v="Furniture"/>
    <d v="2024-06-01T00:00:00"/>
    <n v="2189"/>
    <x v="2"/>
    <s v="East"/>
    <s v="West"/>
    <n v="6977"/>
    <n v="2.5"/>
    <n v="83.86"/>
    <d v="2024-06-03T00:00:00"/>
    <d v="2024-06-12T00:00:00"/>
    <s v="Delivered"/>
  </r>
  <r>
    <s v="SHP0157"/>
    <s v="Books"/>
    <d v="2024-06-14T00:00:00"/>
    <n v="1479"/>
    <x v="3"/>
    <s v="West"/>
    <s v="South"/>
    <n v="17900"/>
    <n v="4.9000000000000004"/>
    <n v="44.6"/>
    <d v="2024-06-16T00:00:00"/>
    <d v="2024-06-19T00:00:00"/>
    <s v="Delivered"/>
  </r>
  <r>
    <s v="SHP0158"/>
    <s v="Electronics"/>
    <d v="2024-03-30T00:00:00"/>
    <n v="140"/>
    <x v="3"/>
    <s v="East"/>
    <s v="West"/>
    <n v="6970"/>
    <n v="2.9"/>
    <n v="79.84"/>
    <d v="2024-03-31T00:00:00"/>
    <d v="2024-04-06T00:00:00"/>
    <s v="Delivered"/>
  </r>
  <r>
    <s v="SHP0159"/>
    <s v="Clothing"/>
    <d v="2024-06-19T00:00:00"/>
    <n v="2181"/>
    <x v="1"/>
    <s v="South"/>
    <s v="West"/>
    <n v="2562"/>
    <n v="4.2"/>
    <n v="54.25"/>
    <d v="2024-06-21T00:00:00"/>
    <d v="2024-06-30T00:00:00"/>
    <s v="Cancelled"/>
  </r>
  <r>
    <s v="SHP0160"/>
    <s v="Clothing"/>
    <d v="2024-03-25T00:00:00"/>
    <n v="1800"/>
    <x v="0"/>
    <s v="North"/>
    <s v="North"/>
    <n v="42298"/>
    <n v="2.6"/>
    <n v="69.36"/>
    <d v="2024-03-27T00:00:00"/>
    <d v="2024-04-02T00:00:00"/>
    <s v="Delivered"/>
  </r>
  <r>
    <s v="SHP0161"/>
    <s v="Electronics"/>
    <d v="2024-05-22T00:00:00"/>
    <n v="1501"/>
    <x v="2"/>
    <s v="West"/>
    <s v="Central"/>
    <n v="20380"/>
    <n v="2.7"/>
    <n v="57.17"/>
    <d v="2024-05-23T00:00:00"/>
    <d v="2024-05-25T00:00:00"/>
    <s v="Delayed"/>
  </r>
  <r>
    <s v="SHP0162"/>
    <s v="Books"/>
    <d v="2024-01-28T00:00:00"/>
    <n v="687"/>
    <x v="3"/>
    <s v="East"/>
    <s v="East"/>
    <n v="35081"/>
    <n v="2.5"/>
    <n v="83.37"/>
    <d v="2024-01-31T00:00:00"/>
    <d v="2024-02-09T00:00:00"/>
    <s v="Delivered"/>
  </r>
  <r>
    <s v="SHP0163"/>
    <s v="Electronics"/>
    <d v="2024-05-04T00:00:00"/>
    <n v="1722"/>
    <x v="0"/>
    <s v="Central"/>
    <s v="West"/>
    <n v="44939"/>
    <n v="3.9"/>
    <n v="96.72"/>
    <d v="2024-05-05T00:00:00"/>
    <d v="2024-05-12T00:00:00"/>
    <s v="Delivered"/>
  </r>
  <r>
    <s v="SHP0164"/>
    <s v="Clothing"/>
    <d v="2024-06-11T00:00:00"/>
    <n v="441"/>
    <x v="3"/>
    <s v="North"/>
    <s v="Central"/>
    <n v="14808"/>
    <n v="3.2"/>
    <n v="95.02"/>
    <d v="2024-06-14T00:00:00"/>
    <d v="2024-06-19T00:00:00"/>
    <s v="Delivered"/>
  </r>
  <r>
    <s v="SHP0165"/>
    <s v="Pharmaceuticals"/>
    <d v="2024-01-09T00:00:00"/>
    <n v="2174"/>
    <x v="3"/>
    <s v="South"/>
    <s v="East"/>
    <n v="26527"/>
    <n v="4.8"/>
    <n v="75.010000000000005"/>
    <d v="2024-01-11T00:00:00"/>
    <d v="2024-01-14T00:00:00"/>
    <s v="Delivered"/>
  </r>
  <r>
    <s v="SHP0166"/>
    <s v="Furniture"/>
    <d v="2024-04-22T00:00:00"/>
    <n v="745"/>
    <x v="2"/>
    <s v="East"/>
    <s v="West"/>
    <n v="31220"/>
    <n v="2"/>
    <n v="67.760000000000005"/>
    <d v="2024-04-24T00:00:00"/>
    <d v="2024-04-26T00:00:00"/>
    <s v="Delayed"/>
  </r>
  <r>
    <s v="SHP0167"/>
    <s v="Clothing"/>
    <d v="2024-03-22T00:00:00"/>
    <n v="830"/>
    <x v="2"/>
    <s v="South"/>
    <s v="East"/>
    <n v="35581"/>
    <n v="1.4"/>
    <n v="89.1"/>
    <d v="2024-03-25T00:00:00"/>
    <d v="2024-03-28T00:00:00"/>
    <s v="Delivered"/>
  </r>
  <r>
    <s v="SHP0168"/>
    <s v="Electronics"/>
    <d v="2024-05-27T00:00:00"/>
    <n v="267"/>
    <x v="3"/>
    <s v="South"/>
    <s v="Central"/>
    <n v="10206"/>
    <n v="2.6"/>
    <n v="81"/>
    <d v="2024-05-29T00:00:00"/>
    <d v="2024-06-07T00:00:00"/>
    <s v="Delivered"/>
  </r>
  <r>
    <s v="SHP0169"/>
    <s v="Furniture"/>
    <d v="2024-06-26T00:00:00"/>
    <n v="709"/>
    <x v="1"/>
    <s v="West"/>
    <s v="South"/>
    <n v="10337"/>
    <n v="3.5"/>
    <n v="51.01"/>
    <d v="2024-06-28T00:00:00"/>
    <d v="2024-07-05T00:00:00"/>
    <s v="Cancelled"/>
  </r>
  <r>
    <s v="SHP0170"/>
    <s v="Electronics"/>
    <d v="2024-04-08T00:00:00"/>
    <n v="2415"/>
    <x v="3"/>
    <s v="West"/>
    <s v="Central"/>
    <n v="39099"/>
    <n v="4.4000000000000004"/>
    <n v="89.26"/>
    <d v="2024-04-10T00:00:00"/>
    <d v="2024-04-15T00:00:00"/>
    <s v="Delivered"/>
  </r>
  <r>
    <s v="SHP0171"/>
    <s v="Electronics"/>
    <d v="2024-02-14T00:00:00"/>
    <n v="1872"/>
    <x v="0"/>
    <s v="East"/>
    <s v="North"/>
    <n v="37324"/>
    <n v="2.4"/>
    <n v="65.73"/>
    <d v="2024-02-17T00:00:00"/>
    <d v="2024-02-23T00:00:00"/>
    <s v="Cancelled"/>
  </r>
  <r>
    <s v="SHP0172"/>
    <s v="Pharmaceuticals"/>
    <d v="2024-03-24T00:00:00"/>
    <n v="2140"/>
    <x v="3"/>
    <s v="Central"/>
    <s v="East"/>
    <n v="33573"/>
    <n v="3.6"/>
    <n v="51.34"/>
    <d v="2024-03-26T00:00:00"/>
    <d v="2024-03-31T00:00:00"/>
    <s v="Cancelled"/>
  </r>
  <r>
    <s v="SHP0173"/>
    <s v="Furniture"/>
    <d v="2024-03-30T00:00:00"/>
    <n v="554"/>
    <x v="3"/>
    <s v="East"/>
    <s v="South"/>
    <n v="47615"/>
    <n v="2.4"/>
    <n v="56.91"/>
    <d v="2024-03-30T00:00:00"/>
    <d v="2024-04-03T00:00:00"/>
    <s v="Delivered"/>
  </r>
  <r>
    <s v="SHP0174"/>
    <s v="Furniture"/>
    <d v="2024-04-05T00:00:00"/>
    <n v="1808"/>
    <x v="3"/>
    <s v="Central"/>
    <s v="East"/>
    <n v="32588"/>
    <n v="3.5"/>
    <n v="56.05"/>
    <d v="2024-04-07T00:00:00"/>
    <d v="2024-04-14T00:00:00"/>
    <s v="Delivered"/>
  </r>
  <r>
    <s v="SHP0175"/>
    <s v="Pharmaceuticals"/>
    <d v="2024-02-26T00:00:00"/>
    <n v="801"/>
    <x v="3"/>
    <s v="South"/>
    <s v="East"/>
    <n v="28612"/>
    <n v="4.5"/>
    <n v="71.150000000000006"/>
    <d v="2024-02-28T00:00:00"/>
    <d v="2024-03-09T00:00:00"/>
    <s v="Delivered"/>
  </r>
  <r>
    <s v="SHP0176"/>
    <s v="Clothing"/>
    <d v="2024-05-25T00:00:00"/>
    <n v="1699"/>
    <x v="3"/>
    <s v="North"/>
    <s v="West"/>
    <n v="26799"/>
    <n v="1.9"/>
    <n v="54.06"/>
    <d v="2024-05-25T00:00:00"/>
    <d v="2024-06-03T00:00:00"/>
    <s v="Delivered"/>
  </r>
  <r>
    <s v="SHP0177"/>
    <s v="Electronics"/>
    <d v="2024-03-08T00:00:00"/>
    <n v="229"/>
    <x v="0"/>
    <s v="East"/>
    <s v="North"/>
    <n v="34957"/>
    <n v="2.6"/>
    <n v="47.41"/>
    <d v="2024-03-11T00:00:00"/>
    <d v="2024-03-15T00:00:00"/>
    <s v="Delivered"/>
  </r>
  <r>
    <s v="SHP0178"/>
    <s v="Books"/>
    <d v="2024-05-26T00:00:00"/>
    <n v="1945"/>
    <x v="3"/>
    <s v="East"/>
    <s v="East"/>
    <n v="30563"/>
    <n v="5"/>
    <n v="47.42"/>
    <d v="2024-05-27T00:00:00"/>
    <d v="2024-06-06T00:00:00"/>
    <s v="Cancelled"/>
  </r>
  <r>
    <s v="SHP0179"/>
    <s v="Electronics"/>
    <d v="2024-01-16T00:00:00"/>
    <n v="1486"/>
    <x v="1"/>
    <s v="Central"/>
    <s v="Central"/>
    <n v="4417"/>
    <n v="4.5"/>
    <n v="75"/>
    <d v="2024-01-19T00:00:00"/>
    <d v="2024-01-29T00:00:00"/>
    <s v="Delivered"/>
  </r>
  <r>
    <s v="SHP0180"/>
    <s v="Electronics"/>
    <d v="2024-02-27T00:00:00"/>
    <n v="792"/>
    <x v="1"/>
    <s v="South"/>
    <s v="Central"/>
    <n v="3436"/>
    <n v="3.3"/>
    <n v="84.09"/>
    <d v="2024-02-28T00:00:00"/>
    <d v="2024-03-09T00:00:00"/>
    <s v="Delivered"/>
  </r>
  <r>
    <s v="SHP0181"/>
    <s v="Clothing"/>
    <d v="2024-02-03T00:00:00"/>
    <n v="1494"/>
    <x v="2"/>
    <s v="South"/>
    <s v="West"/>
    <n v="37130"/>
    <n v="3.1"/>
    <n v="59.29"/>
    <d v="2024-02-04T00:00:00"/>
    <d v="2024-02-07T00:00:00"/>
    <s v="Delivered"/>
  </r>
  <r>
    <s v="SHP0182"/>
    <s v="Electronics"/>
    <d v="2024-05-19T00:00:00"/>
    <n v="893"/>
    <x v="3"/>
    <s v="Central"/>
    <s v="North"/>
    <n v="15006"/>
    <n v="2.1"/>
    <n v="42.08"/>
    <d v="2024-05-22T00:00:00"/>
    <d v="2024-05-28T00:00:00"/>
    <s v="Delivered"/>
  </r>
  <r>
    <s v="SHP0183"/>
    <s v="Pharmaceuticals"/>
    <d v="2024-03-29T00:00:00"/>
    <n v="128"/>
    <x v="3"/>
    <s v="South"/>
    <s v="North"/>
    <n v="29305"/>
    <n v="3.1"/>
    <n v="47.63"/>
    <d v="2024-04-01T00:00:00"/>
    <d v="2024-04-09T00:00:00"/>
    <s v="Delivered"/>
  </r>
  <r>
    <s v="SHP0184"/>
    <s v="Pharmaceuticals"/>
    <d v="2024-04-17T00:00:00"/>
    <n v="248"/>
    <x v="2"/>
    <s v="West"/>
    <s v="Central"/>
    <n v="14818"/>
    <n v="4.4000000000000004"/>
    <n v="94.88"/>
    <d v="2024-04-19T00:00:00"/>
    <d v="2024-04-25T00:00:00"/>
    <s v="Delayed"/>
  </r>
  <r>
    <s v="SHP0185"/>
    <s v="Furniture"/>
    <d v="2024-02-13T00:00:00"/>
    <n v="1419"/>
    <x v="2"/>
    <s v="North"/>
    <s v="South"/>
    <n v="48568"/>
    <n v="3.7"/>
    <n v="69.61"/>
    <d v="2024-02-13T00:00:00"/>
    <d v="2024-02-19T00:00:00"/>
    <s v="Delivered"/>
  </r>
  <r>
    <s v="SHP0186"/>
    <s v="Books"/>
    <d v="2024-06-29T00:00:00"/>
    <n v="2158"/>
    <x v="2"/>
    <s v="East"/>
    <s v="West"/>
    <n v="26526"/>
    <n v="2.2000000000000002"/>
    <n v="67.209999999999994"/>
    <d v="2024-06-29T00:00:00"/>
    <d v="2024-07-05T00:00:00"/>
    <s v="Delivered"/>
  </r>
  <r>
    <s v="SHP0187"/>
    <s v="Electronics"/>
    <d v="2024-05-18T00:00:00"/>
    <n v="1236"/>
    <x v="0"/>
    <s v="North"/>
    <s v="West"/>
    <n v="28172"/>
    <n v="1.8"/>
    <n v="42.28"/>
    <d v="2024-05-21T00:00:00"/>
    <d v="2024-05-25T00:00:00"/>
    <s v="Delivered"/>
  </r>
  <r>
    <s v="SHP0188"/>
    <s v="Electronics"/>
    <d v="2024-04-13T00:00:00"/>
    <n v="286"/>
    <x v="3"/>
    <s v="East"/>
    <s v="Central"/>
    <n v="38917"/>
    <n v="2.1"/>
    <n v="83.72"/>
    <d v="2024-04-15T00:00:00"/>
    <d v="2024-04-23T00:00:00"/>
    <s v="Delivered"/>
  </r>
  <r>
    <s v="SHP0189"/>
    <s v="Clothing"/>
    <d v="2024-05-08T00:00:00"/>
    <n v="1350"/>
    <x v="2"/>
    <s v="West"/>
    <s v="Central"/>
    <n v="27781"/>
    <n v="1.7"/>
    <n v="71.680000000000007"/>
    <d v="2024-05-10T00:00:00"/>
    <d v="2024-05-14T00:00:00"/>
    <s v="Delivered"/>
  </r>
  <r>
    <s v="SHP0190"/>
    <s v="Pharmaceuticals"/>
    <d v="2024-06-28T00:00:00"/>
    <n v="1433"/>
    <x v="3"/>
    <s v="South"/>
    <s v="South"/>
    <n v="48942"/>
    <n v="1.4"/>
    <n v="52.12"/>
    <d v="2024-06-28T00:00:00"/>
    <d v="2024-07-06T00:00:00"/>
    <s v="Delayed"/>
  </r>
  <r>
    <s v="SHP0191"/>
    <s v="Books"/>
    <d v="2024-02-03T00:00:00"/>
    <n v="197"/>
    <x v="2"/>
    <s v="Central"/>
    <s v="South"/>
    <n v="28591"/>
    <n v="2.7"/>
    <n v="46.6"/>
    <d v="2024-02-05T00:00:00"/>
    <d v="2024-02-13T00:00:00"/>
    <s v="Delivered"/>
  </r>
  <r>
    <s v="SHP0192"/>
    <s v="Furniture"/>
    <d v="2024-01-02T00:00:00"/>
    <n v="154"/>
    <x v="2"/>
    <s v="West"/>
    <s v="North"/>
    <n v="38828"/>
    <n v="1.5"/>
    <n v="63"/>
    <d v="2024-01-03T00:00:00"/>
    <d v="2024-01-05T00:00:00"/>
    <s v="Delayed"/>
  </r>
  <r>
    <s v="SHP0193"/>
    <s v="Pharmaceuticals"/>
    <d v="2024-02-27T00:00:00"/>
    <n v="857"/>
    <x v="2"/>
    <s v="North"/>
    <s v="West"/>
    <n v="48719"/>
    <n v="1.7"/>
    <n v="90.23"/>
    <d v="2024-02-28T00:00:00"/>
    <d v="2024-03-05T00:00:00"/>
    <s v="Delivered"/>
  </r>
  <r>
    <s v="SHP0194"/>
    <s v="Furniture"/>
    <d v="2024-03-15T00:00:00"/>
    <n v="505"/>
    <x v="3"/>
    <s v="Central"/>
    <s v="West"/>
    <n v="19110"/>
    <n v="3.2"/>
    <n v="91.92"/>
    <d v="2024-03-15T00:00:00"/>
    <d v="2024-03-23T00:00:00"/>
    <s v="Delivered"/>
  </r>
  <r>
    <s v="SHP0195"/>
    <s v="Clothing"/>
    <d v="2024-02-22T00:00:00"/>
    <n v="2216"/>
    <x v="1"/>
    <s v="South"/>
    <s v="Central"/>
    <n v="1579"/>
    <n v="1.7"/>
    <n v="76.17"/>
    <d v="2024-02-22T00:00:00"/>
    <d v="2024-03-02T00:00:00"/>
    <s v="Delayed"/>
  </r>
  <r>
    <s v="SHP0196"/>
    <s v="Clothing"/>
    <d v="2024-05-08T00:00:00"/>
    <n v="1412"/>
    <x v="3"/>
    <s v="West"/>
    <s v="North"/>
    <n v="30350"/>
    <n v="1.3"/>
    <n v="83.65"/>
    <d v="2024-05-11T00:00:00"/>
    <d v="2024-05-14T00:00:00"/>
    <s v="Delivered"/>
  </r>
  <r>
    <s v="SHP0197"/>
    <s v="Electronics"/>
    <d v="2024-06-12T00:00:00"/>
    <n v="1885"/>
    <x v="0"/>
    <s v="Central"/>
    <s v="West"/>
    <n v="47251"/>
    <n v="2.2999999999999998"/>
    <n v="46.91"/>
    <d v="2024-06-12T00:00:00"/>
    <d v="2024-06-14T00:00:00"/>
    <s v="Delivered"/>
  </r>
  <r>
    <s v="SHP0198"/>
    <s v="Books"/>
    <d v="2024-02-06T00:00:00"/>
    <n v="850"/>
    <x v="0"/>
    <s v="West"/>
    <s v="North"/>
    <n v="21090"/>
    <n v="1.9"/>
    <n v="75.290000000000006"/>
    <d v="2024-02-08T00:00:00"/>
    <d v="2024-02-14T00:00:00"/>
    <s v="Delivered"/>
  </r>
  <r>
    <s v="SHP0199"/>
    <s v="Furniture"/>
    <d v="2024-01-31T00:00:00"/>
    <n v="1862"/>
    <x v="1"/>
    <s v="West"/>
    <s v="North"/>
    <n v="31451"/>
    <n v="3.1"/>
    <n v="80.02"/>
    <d v="2024-02-02T00:00:00"/>
    <d v="2024-02-09T00:00:00"/>
    <s v="Delayed"/>
  </r>
  <r>
    <s v="SHP0200"/>
    <s v="Pharmaceuticals"/>
    <d v="2024-05-30T00:00:00"/>
    <n v="464"/>
    <x v="1"/>
    <s v="South"/>
    <s v="Central"/>
    <n v="15827"/>
    <n v="1.4"/>
    <n v="52.04"/>
    <d v="2024-05-30T00:00:00"/>
    <d v="2024-06-09T00:00:00"/>
    <s v="Delayed"/>
  </r>
  <r>
    <s v="SHP0201"/>
    <s v="Clothing"/>
    <d v="2024-03-27T00:00:00"/>
    <n v="2126"/>
    <x v="1"/>
    <s v="East"/>
    <s v="North"/>
    <n v="13255"/>
    <n v="4"/>
    <n v="92.81"/>
    <d v="2024-03-27T00:00:00"/>
    <d v="2024-03-29T00:00:00"/>
    <s v="Delivered"/>
  </r>
  <r>
    <s v="SHP0202"/>
    <s v="Electronics"/>
    <d v="2024-05-11T00:00:00"/>
    <n v="581"/>
    <x v="2"/>
    <s v="Central"/>
    <s v="South"/>
    <n v="7735"/>
    <n v="4.5999999999999996"/>
    <n v="51.7"/>
    <d v="2024-05-14T00:00:00"/>
    <d v="2024-05-17T00:00:00"/>
    <s v="Delivered"/>
  </r>
  <r>
    <s v="SHP0203"/>
    <s v="Electronics"/>
    <d v="2024-05-11T00:00:00"/>
    <n v="2348"/>
    <x v="2"/>
    <s v="South"/>
    <s v="South"/>
    <n v="17697"/>
    <n v="4"/>
    <n v="58.81"/>
    <d v="2024-05-14T00:00:00"/>
    <d v="2024-05-19T00:00:00"/>
    <s v="Delayed"/>
  </r>
  <r>
    <s v="SHP0204"/>
    <s v="Furniture"/>
    <d v="2024-06-10T00:00:00"/>
    <n v="253"/>
    <x v="3"/>
    <s v="West"/>
    <s v="East"/>
    <n v="21973"/>
    <n v="3.1"/>
    <n v="77.23"/>
    <d v="2024-06-13T00:00:00"/>
    <d v="2024-06-20T00:00:00"/>
    <s v="Delivered"/>
  </r>
  <r>
    <s v="SHP0205"/>
    <s v="Clothing"/>
    <d v="2024-04-29T00:00:00"/>
    <n v="1624"/>
    <x v="3"/>
    <s v="South"/>
    <s v="Central"/>
    <n v="2531"/>
    <n v="4.4000000000000004"/>
    <n v="78.3"/>
    <d v="2024-04-29T00:00:00"/>
    <d v="2024-05-09T00:00:00"/>
    <s v="Delayed"/>
  </r>
  <r>
    <s v="SHP0206"/>
    <s v="Books"/>
    <d v="2024-06-05T00:00:00"/>
    <n v="2220"/>
    <x v="2"/>
    <s v="East"/>
    <s v="East"/>
    <n v="41782"/>
    <n v="3.8"/>
    <n v="81.96"/>
    <d v="2024-06-07T00:00:00"/>
    <d v="2024-06-11T00:00:00"/>
    <s v="Delivered"/>
  </r>
  <r>
    <s v="SHP0207"/>
    <s v="Clothing"/>
    <d v="2024-02-25T00:00:00"/>
    <n v="2443"/>
    <x v="2"/>
    <s v="Central"/>
    <s v="South"/>
    <n v="42363"/>
    <n v="1"/>
    <n v="46.72"/>
    <d v="2024-02-26T00:00:00"/>
    <d v="2024-03-03T00:00:00"/>
    <s v="Cancelled"/>
  </r>
  <r>
    <s v="SHP0208"/>
    <s v="Furniture"/>
    <d v="2024-05-03T00:00:00"/>
    <n v="1140"/>
    <x v="3"/>
    <s v="East"/>
    <s v="East"/>
    <n v="14787"/>
    <n v="2.6"/>
    <n v="90.97"/>
    <d v="2024-05-05T00:00:00"/>
    <d v="2024-05-09T00:00:00"/>
    <s v="Delivered"/>
  </r>
  <r>
    <s v="SHP0209"/>
    <s v="Furniture"/>
    <d v="2024-03-05T00:00:00"/>
    <n v="1764"/>
    <x v="3"/>
    <s v="North"/>
    <s v="Central"/>
    <n v="39179"/>
    <n v="4.4000000000000004"/>
    <n v="71.97"/>
    <d v="2024-03-08T00:00:00"/>
    <d v="2024-03-18T00:00:00"/>
    <s v="Delayed"/>
  </r>
  <r>
    <s v="SHP0210"/>
    <s v="Clothing"/>
    <d v="2024-06-02T00:00:00"/>
    <n v="1340"/>
    <x v="3"/>
    <s v="Central"/>
    <s v="Central"/>
    <n v="44963"/>
    <n v="2.4"/>
    <n v="68.28"/>
    <d v="2024-06-03T00:00:00"/>
    <d v="2024-06-07T00:00:00"/>
    <s v="Delivered"/>
  </r>
  <r>
    <s v="SHP0211"/>
    <s v="Furniture"/>
    <d v="2024-06-26T00:00:00"/>
    <n v="160"/>
    <x v="3"/>
    <s v="East"/>
    <s v="North"/>
    <n v="32730"/>
    <n v="1.1000000000000001"/>
    <n v="98.87"/>
    <d v="2024-06-29T00:00:00"/>
    <d v="2024-07-04T00:00:00"/>
    <s v="Delivered"/>
  </r>
  <r>
    <s v="SHP0212"/>
    <s v="Clothing"/>
    <d v="2024-05-10T00:00:00"/>
    <n v="1038"/>
    <x v="3"/>
    <s v="West"/>
    <s v="West"/>
    <n v="19537"/>
    <n v="4"/>
    <n v="84.42"/>
    <d v="2024-05-11T00:00:00"/>
    <d v="2024-05-13T00:00:00"/>
    <s v="Delivered"/>
  </r>
  <r>
    <s v="SHP0213"/>
    <s v="Pharmaceuticals"/>
    <d v="2024-04-01T00:00:00"/>
    <n v="1739"/>
    <x v="3"/>
    <s v="Central"/>
    <s v="North"/>
    <n v="27552"/>
    <n v="4.2"/>
    <n v="47.08"/>
    <d v="2024-04-02T00:00:00"/>
    <d v="2024-04-10T00:00:00"/>
    <s v="Delivered"/>
  </r>
  <r>
    <s v="SHP0214"/>
    <s v="Clothing"/>
    <d v="2024-06-12T00:00:00"/>
    <n v="2189"/>
    <x v="2"/>
    <s v="Central"/>
    <s v="Central"/>
    <n v="3840"/>
    <n v="1.6"/>
    <n v="85.39"/>
    <d v="2024-06-12T00:00:00"/>
    <d v="2024-06-17T00:00:00"/>
    <s v="Delivered"/>
  </r>
  <r>
    <s v="SHP0215"/>
    <s v="Clothing"/>
    <d v="2024-05-31T00:00:00"/>
    <n v="124"/>
    <x v="3"/>
    <s v="South"/>
    <s v="South"/>
    <n v="41144"/>
    <n v="3.1"/>
    <n v="45.71"/>
    <d v="2024-06-01T00:00:00"/>
    <d v="2024-06-03T00:00:00"/>
    <s v="Delivered"/>
  </r>
  <r>
    <s v="SHP0216"/>
    <s v="Furniture"/>
    <d v="2024-06-05T00:00:00"/>
    <n v="1162"/>
    <x v="2"/>
    <s v="West"/>
    <s v="South"/>
    <n v="49164"/>
    <n v="1.8"/>
    <n v="41.65"/>
    <d v="2024-06-07T00:00:00"/>
    <d v="2024-06-13T00:00:00"/>
    <s v="Delayed"/>
  </r>
  <r>
    <s v="SHP0217"/>
    <s v="Furniture"/>
    <d v="2024-06-21T00:00:00"/>
    <n v="230"/>
    <x v="1"/>
    <s v="North"/>
    <s v="North"/>
    <n v="45703"/>
    <n v="3.9"/>
    <n v="64.22"/>
    <d v="2024-06-24T00:00:00"/>
    <d v="2024-07-02T00:00:00"/>
    <s v="Delivered"/>
  </r>
  <r>
    <s v="SHP0218"/>
    <s v="Electronics"/>
    <d v="2024-02-12T00:00:00"/>
    <n v="1352"/>
    <x v="3"/>
    <s v="East"/>
    <s v="Central"/>
    <n v="1641"/>
    <n v="2.1"/>
    <n v="99.61"/>
    <d v="2024-02-13T00:00:00"/>
    <d v="2024-02-17T00:00:00"/>
    <s v="Delivered"/>
  </r>
  <r>
    <s v="SHP0219"/>
    <s v="Electronics"/>
    <d v="2024-06-21T00:00:00"/>
    <n v="207"/>
    <x v="1"/>
    <s v="South"/>
    <s v="South"/>
    <n v="25925"/>
    <n v="2.2999999999999998"/>
    <n v="50.49"/>
    <d v="2024-06-21T00:00:00"/>
    <d v="2024-06-25T00:00:00"/>
    <s v="Delivered"/>
  </r>
  <r>
    <s v="SHP0220"/>
    <s v="Pharmaceuticals"/>
    <d v="2024-02-27T00:00:00"/>
    <n v="271"/>
    <x v="3"/>
    <s v="East"/>
    <s v="Central"/>
    <n v="19781"/>
    <n v="4.4000000000000004"/>
    <n v="80.36"/>
    <d v="2024-02-29T00:00:00"/>
    <d v="2024-03-05T00:00:00"/>
    <s v="Delivered"/>
  </r>
  <r>
    <s v="SHP0221"/>
    <s v="Electronics"/>
    <d v="2024-01-20T00:00:00"/>
    <n v="1558"/>
    <x v="2"/>
    <s v="North"/>
    <s v="South"/>
    <n v="42549"/>
    <n v="2.9"/>
    <n v="50.4"/>
    <d v="2024-01-22T00:00:00"/>
    <d v="2024-02-01T00:00:00"/>
    <s v="Delivered"/>
  </r>
  <r>
    <s v="SHP0222"/>
    <s v="Clothing"/>
    <d v="2024-03-07T00:00:00"/>
    <n v="201"/>
    <x v="0"/>
    <s v="North"/>
    <s v="Central"/>
    <n v="20925"/>
    <n v="3.7"/>
    <n v="83.49"/>
    <d v="2024-03-08T00:00:00"/>
    <d v="2024-03-14T00:00:00"/>
    <s v="Delivered"/>
  </r>
  <r>
    <s v="SHP0223"/>
    <s v="Furniture"/>
    <d v="2024-01-02T00:00:00"/>
    <n v="2422"/>
    <x v="1"/>
    <s v="Central"/>
    <s v="East"/>
    <n v="35306"/>
    <n v="2.6"/>
    <n v="70.319999999999993"/>
    <d v="2024-01-05T00:00:00"/>
    <d v="2024-01-07T00:00:00"/>
    <s v="Delayed"/>
  </r>
  <r>
    <s v="SHP0224"/>
    <s v="Electronics"/>
    <d v="2024-06-23T00:00:00"/>
    <n v="1736"/>
    <x v="3"/>
    <s v="North"/>
    <s v="Central"/>
    <n v="32613"/>
    <n v="2.2000000000000002"/>
    <n v="80.8"/>
    <d v="2024-06-25T00:00:00"/>
    <d v="2024-07-04T00:00:00"/>
    <s v="Delivered"/>
  </r>
  <r>
    <s v="SHP0225"/>
    <s v="Electronics"/>
    <d v="2024-05-29T00:00:00"/>
    <n v="1140"/>
    <x v="2"/>
    <s v="East"/>
    <s v="Central"/>
    <n v="4770"/>
    <n v="3.5"/>
    <n v="52.17"/>
    <d v="2024-05-31T00:00:00"/>
    <d v="2024-06-07T00:00:00"/>
    <s v="Delivered"/>
  </r>
  <r>
    <s v="SHP0226"/>
    <s v="Pharmaceuticals"/>
    <d v="2024-06-25T00:00:00"/>
    <n v="429"/>
    <x v="3"/>
    <s v="West"/>
    <s v="North"/>
    <n v="43314"/>
    <n v="1.6"/>
    <n v="84.74"/>
    <d v="2024-06-27T00:00:00"/>
    <d v="2024-07-06T00:00:00"/>
    <s v="Delivered"/>
  </r>
  <r>
    <s v="SHP0227"/>
    <s v="Pharmaceuticals"/>
    <d v="2024-04-30T00:00:00"/>
    <n v="1620"/>
    <x v="3"/>
    <s v="West"/>
    <s v="East"/>
    <n v="5183"/>
    <n v="2.5"/>
    <n v="99.74"/>
    <d v="2024-04-30T00:00:00"/>
    <d v="2024-05-05T00:00:00"/>
    <s v="Delivered"/>
  </r>
  <r>
    <s v="SHP0228"/>
    <s v="Clothing"/>
    <d v="2024-05-31T00:00:00"/>
    <n v="111"/>
    <x v="2"/>
    <s v="Central"/>
    <s v="West"/>
    <n v="40384"/>
    <n v="1.8"/>
    <n v="79.94"/>
    <d v="2024-06-03T00:00:00"/>
    <d v="2024-06-07T00:00:00"/>
    <s v="Delivered"/>
  </r>
  <r>
    <s v="SHP0229"/>
    <s v="Furniture"/>
    <d v="2024-05-28T00:00:00"/>
    <n v="1441"/>
    <x v="3"/>
    <s v="East"/>
    <s v="North"/>
    <n v="30309"/>
    <n v="3.8"/>
    <n v="69.61"/>
    <d v="2024-05-28T00:00:00"/>
    <d v="2024-06-03T00:00:00"/>
    <s v="Delivered"/>
  </r>
  <r>
    <s v="SHP0230"/>
    <s v="Pharmaceuticals"/>
    <d v="2024-03-17T00:00:00"/>
    <n v="315"/>
    <x v="1"/>
    <s v="East"/>
    <s v="West"/>
    <n v="35052"/>
    <n v="4.8"/>
    <n v="95.39"/>
    <d v="2024-03-19T00:00:00"/>
    <d v="2024-03-22T00:00:00"/>
    <s v="Delivered"/>
  </r>
  <r>
    <s v="SHP0231"/>
    <s v="Electronics"/>
    <d v="2024-01-22T00:00:00"/>
    <n v="438"/>
    <x v="3"/>
    <s v="North"/>
    <s v="South"/>
    <n v="4286"/>
    <n v="5"/>
    <n v="40.950000000000003"/>
    <d v="2024-01-23T00:00:00"/>
    <d v="2024-01-29T00:00:00"/>
    <s v="Delayed"/>
  </r>
  <r>
    <s v="SHP0232"/>
    <s v="Furniture"/>
    <d v="2024-02-06T00:00:00"/>
    <n v="1899"/>
    <x v="2"/>
    <s v="East"/>
    <s v="West"/>
    <n v="22150"/>
    <n v="2.8"/>
    <n v="83.8"/>
    <d v="2024-02-07T00:00:00"/>
    <d v="2024-02-12T00:00:00"/>
    <s v="Delivered"/>
  </r>
  <r>
    <s v="SHP0233"/>
    <s v="Furniture"/>
    <d v="2024-01-24T00:00:00"/>
    <n v="1850"/>
    <x v="3"/>
    <s v="South"/>
    <s v="Central"/>
    <n v="29206"/>
    <n v="2"/>
    <n v="93.32"/>
    <d v="2024-01-24T00:00:00"/>
    <d v="2024-01-30T00:00:00"/>
    <s v="Delivered"/>
  </r>
  <r>
    <s v="SHP0234"/>
    <s v="Electronics"/>
    <d v="2024-06-22T00:00:00"/>
    <n v="1608"/>
    <x v="1"/>
    <s v="North"/>
    <s v="West"/>
    <n v="9690"/>
    <n v="2.8"/>
    <n v="43.7"/>
    <d v="2024-06-22T00:00:00"/>
    <d v="2024-07-02T00:00:00"/>
    <s v="Delivered"/>
  </r>
  <r>
    <s v="SHP0235"/>
    <s v="Pharmaceuticals"/>
    <d v="2024-01-05T00:00:00"/>
    <n v="809"/>
    <x v="2"/>
    <s v="South"/>
    <s v="North"/>
    <n v="38696"/>
    <n v="4.4000000000000004"/>
    <n v="67"/>
    <d v="2024-01-08T00:00:00"/>
    <d v="2024-01-18T00:00:00"/>
    <s v="Delivered"/>
  </r>
  <r>
    <s v="SHP0236"/>
    <s v="Electronics"/>
    <d v="2024-05-25T00:00:00"/>
    <n v="1323"/>
    <x v="1"/>
    <s v="Central"/>
    <s v="North"/>
    <n v="39949"/>
    <n v="1.8"/>
    <n v="52.28"/>
    <d v="2024-05-26T00:00:00"/>
    <d v="2024-05-29T00:00:00"/>
    <s v="Delivered"/>
  </r>
  <r>
    <s v="SHP0237"/>
    <s v="Furniture"/>
    <d v="2024-03-01T00:00:00"/>
    <n v="1212"/>
    <x v="2"/>
    <s v="West"/>
    <s v="West"/>
    <n v="40161"/>
    <n v="4.8"/>
    <n v="73.989999999999995"/>
    <d v="2024-03-03T00:00:00"/>
    <d v="2024-03-11T00:00:00"/>
    <s v="Delayed"/>
  </r>
  <r>
    <s v="SHP0238"/>
    <s v="Books"/>
    <d v="2024-01-31T00:00:00"/>
    <n v="1391"/>
    <x v="3"/>
    <s v="Central"/>
    <s v="North"/>
    <n v="30209"/>
    <n v="2.4"/>
    <n v="78.97"/>
    <d v="2024-02-01T00:00:00"/>
    <d v="2024-02-04T00:00:00"/>
    <s v="Delivered"/>
  </r>
  <r>
    <s v="SHP0239"/>
    <s v="Books"/>
    <d v="2024-05-07T00:00:00"/>
    <n v="588"/>
    <x v="0"/>
    <s v="West"/>
    <s v="North"/>
    <n v="45929"/>
    <n v="4.9000000000000004"/>
    <n v="58.16"/>
    <d v="2024-05-08T00:00:00"/>
    <d v="2024-05-17T00:00:00"/>
    <s v="Delayed"/>
  </r>
  <r>
    <s v="SHP0240"/>
    <s v="Clothing"/>
    <d v="2024-06-17T00:00:00"/>
    <n v="1661"/>
    <x v="3"/>
    <s v="Central"/>
    <s v="West"/>
    <n v="15392"/>
    <n v="4.4000000000000004"/>
    <n v="67.599999999999994"/>
    <d v="2024-06-19T00:00:00"/>
    <d v="2024-06-22T00:00:00"/>
    <s v="Delayed"/>
  </r>
  <r>
    <s v="SHP0241"/>
    <s v="Electronics"/>
    <d v="2024-03-09T00:00:00"/>
    <n v="146"/>
    <x v="3"/>
    <s v="East"/>
    <s v="East"/>
    <n v="10143"/>
    <n v="4.2"/>
    <n v="56.76"/>
    <d v="2024-03-12T00:00:00"/>
    <d v="2024-03-14T00:00:00"/>
    <s v="Delivered"/>
  </r>
  <r>
    <s v="SHP0242"/>
    <s v="Electronics"/>
    <d v="2024-02-22T00:00:00"/>
    <n v="877"/>
    <x v="1"/>
    <s v="South"/>
    <s v="East"/>
    <n v="10443"/>
    <n v="2.2999999999999998"/>
    <n v="62.16"/>
    <d v="2024-02-22T00:00:00"/>
    <d v="2024-03-02T00:00:00"/>
    <s v="Delayed"/>
  </r>
  <r>
    <s v="SHP0243"/>
    <s v="Clothing"/>
    <d v="2024-05-13T00:00:00"/>
    <n v="1139"/>
    <x v="3"/>
    <s v="West"/>
    <s v="South"/>
    <n v="43740"/>
    <n v="1"/>
    <n v="49.57"/>
    <d v="2024-05-13T00:00:00"/>
    <d v="2024-05-23T00:00:00"/>
    <s v="Delivered"/>
  </r>
  <r>
    <s v="SHP0244"/>
    <s v="Clothing"/>
    <d v="2024-03-18T00:00:00"/>
    <n v="810"/>
    <x v="2"/>
    <s v="North"/>
    <s v="North"/>
    <n v="46260"/>
    <n v="2.5"/>
    <n v="93.13"/>
    <d v="2024-03-21T00:00:00"/>
    <d v="2024-03-26T00:00:00"/>
    <s v="Delivered"/>
  </r>
  <r>
    <s v="SHP0245"/>
    <s v="Clothing"/>
    <d v="2024-04-14T00:00:00"/>
    <n v="500"/>
    <x v="0"/>
    <s v="South"/>
    <s v="West"/>
    <n v="21542"/>
    <n v="2.2000000000000002"/>
    <n v="40.6"/>
    <d v="2024-04-16T00:00:00"/>
    <d v="2024-04-22T00:00:00"/>
    <s v="Cancelled"/>
  </r>
  <r>
    <s v="SHP0246"/>
    <s v="Furniture"/>
    <d v="2024-03-15T00:00:00"/>
    <n v="1917"/>
    <x v="3"/>
    <s v="North"/>
    <s v="North"/>
    <n v="44394"/>
    <n v="1.1000000000000001"/>
    <n v="92.94"/>
    <d v="2024-03-15T00:00:00"/>
    <d v="2024-03-23T00:00:00"/>
    <s v="Delivered"/>
  </r>
  <r>
    <s v="SHP0247"/>
    <s v="Electronics"/>
    <d v="2024-05-07T00:00:00"/>
    <n v="349"/>
    <x v="3"/>
    <s v="South"/>
    <s v="Central"/>
    <n v="7369"/>
    <n v="3"/>
    <n v="74.3"/>
    <d v="2024-05-09T00:00:00"/>
    <d v="2024-05-19T00:00:00"/>
    <s v="Delivered"/>
  </r>
  <r>
    <s v="SHP0248"/>
    <s v="Furniture"/>
    <d v="2024-02-23T00:00:00"/>
    <n v="490"/>
    <x v="2"/>
    <s v="South"/>
    <s v="North"/>
    <n v="40937"/>
    <n v="2.6"/>
    <n v="59.9"/>
    <d v="2024-02-24T00:00:00"/>
    <d v="2024-03-02T00:00:00"/>
    <s v="Delivered"/>
  </r>
  <r>
    <s v="SHP0249"/>
    <s v="Clothing"/>
    <d v="2024-01-17T00:00:00"/>
    <n v="434"/>
    <x v="2"/>
    <s v="Central"/>
    <s v="North"/>
    <n v="44806"/>
    <n v="3.5"/>
    <n v="83.38"/>
    <d v="2024-01-17T00:00:00"/>
    <d v="2024-01-25T00:00:00"/>
    <s v="Delivered"/>
  </r>
  <r>
    <s v="SHP0250"/>
    <s v="Electronics"/>
    <d v="2024-02-04T00:00:00"/>
    <n v="728"/>
    <x v="3"/>
    <s v="West"/>
    <s v="East"/>
    <n v="43333"/>
    <n v="3.5"/>
    <n v="70.47"/>
    <d v="2024-02-06T00:00:00"/>
    <d v="2024-02-12T00:00:00"/>
    <s v="Cancelled"/>
  </r>
  <r>
    <s v="SHP0251"/>
    <s v="Furniture"/>
    <d v="2024-01-21T00:00:00"/>
    <n v="236"/>
    <x v="3"/>
    <s v="West"/>
    <s v="West"/>
    <n v="21418"/>
    <n v="1.5"/>
    <n v="69.95"/>
    <d v="2024-01-23T00:00:00"/>
    <d v="2024-02-02T00:00:00"/>
    <s v="Delivered"/>
  </r>
  <r>
    <s v="SHP0252"/>
    <s v="Furniture"/>
    <d v="2024-01-19T00:00:00"/>
    <n v="1621"/>
    <x v="3"/>
    <s v="South"/>
    <s v="North"/>
    <n v="28879"/>
    <n v="4.9000000000000004"/>
    <n v="46.61"/>
    <d v="2024-01-20T00:00:00"/>
    <d v="2024-01-23T00:00:00"/>
    <s v="Delivered"/>
  </r>
  <r>
    <s v="SHP0253"/>
    <s v="Clothing"/>
    <d v="2024-02-29T00:00:00"/>
    <n v="926"/>
    <x v="3"/>
    <s v="East"/>
    <s v="East"/>
    <n v="43439"/>
    <n v="1.7"/>
    <n v="63.37"/>
    <d v="2024-03-03T00:00:00"/>
    <d v="2024-03-08T00:00:00"/>
    <s v="Delivered"/>
  </r>
  <r>
    <s v="SHP0254"/>
    <s v="Electronics"/>
    <d v="2024-04-01T00:00:00"/>
    <n v="826"/>
    <x v="1"/>
    <s v="East"/>
    <s v="South"/>
    <n v="25774"/>
    <n v="2.8"/>
    <n v="54.46"/>
    <d v="2024-04-02T00:00:00"/>
    <d v="2024-04-07T00:00:00"/>
    <s v="Delivered"/>
  </r>
  <r>
    <s v="SHP0255"/>
    <s v="Clothing"/>
    <d v="2024-02-04T00:00:00"/>
    <n v="1600"/>
    <x v="3"/>
    <s v="North"/>
    <s v="East"/>
    <n v="18196"/>
    <n v="3"/>
    <n v="40.94"/>
    <d v="2024-02-04T00:00:00"/>
    <d v="2024-02-09T00:00:00"/>
    <s v="Delivered"/>
  </r>
  <r>
    <s v="SHP0256"/>
    <s v="Electronics"/>
    <d v="2024-05-05T00:00:00"/>
    <n v="1089"/>
    <x v="3"/>
    <s v="North"/>
    <s v="East"/>
    <n v="3462"/>
    <n v="4.3"/>
    <n v="61.61"/>
    <d v="2024-05-06T00:00:00"/>
    <d v="2024-05-16T00:00:00"/>
    <s v="Delivered"/>
  </r>
  <r>
    <s v="SHP0257"/>
    <s v="Books"/>
    <d v="2024-03-10T00:00:00"/>
    <n v="1034"/>
    <x v="2"/>
    <s v="Central"/>
    <s v="East"/>
    <n v="14351"/>
    <n v="1.4"/>
    <n v="45.39"/>
    <d v="2024-03-13T00:00:00"/>
    <d v="2024-03-22T00:00:00"/>
    <s v="Delivered"/>
  </r>
  <r>
    <s v="SHP0258"/>
    <s v="Pharmaceuticals"/>
    <d v="2024-05-04T00:00:00"/>
    <n v="501"/>
    <x v="1"/>
    <s v="South"/>
    <s v="North"/>
    <n v="46247"/>
    <n v="2.7"/>
    <n v="55.41"/>
    <d v="2024-05-04T00:00:00"/>
    <d v="2024-05-13T00:00:00"/>
    <s v="Delivered"/>
  </r>
  <r>
    <s v="SHP0259"/>
    <s v="Pharmaceuticals"/>
    <d v="2024-06-27T00:00:00"/>
    <n v="1566"/>
    <x v="3"/>
    <s v="North"/>
    <s v="North"/>
    <n v="5796"/>
    <n v="3.5"/>
    <n v="45.55"/>
    <d v="2024-06-28T00:00:00"/>
    <d v="2024-07-04T00:00:00"/>
    <s v="Delayed"/>
  </r>
  <r>
    <s v="SHP0260"/>
    <s v="Pharmaceuticals"/>
    <d v="2024-06-07T00:00:00"/>
    <n v="714"/>
    <x v="3"/>
    <s v="North"/>
    <s v="South"/>
    <n v="15245"/>
    <n v="1.9"/>
    <n v="46.06"/>
    <d v="2024-06-07T00:00:00"/>
    <d v="2024-06-12T00:00:00"/>
    <s v="Delivered"/>
  </r>
  <r>
    <s v="SHP0261"/>
    <s v="Clothing"/>
    <d v="2024-01-17T00:00:00"/>
    <n v="1396"/>
    <x v="3"/>
    <s v="South"/>
    <s v="Central"/>
    <n v="6230"/>
    <n v="3.5"/>
    <n v="51.94"/>
    <d v="2024-01-17T00:00:00"/>
    <d v="2024-01-27T00:00:00"/>
    <s v="Delayed"/>
  </r>
  <r>
    <s v="SHP0262"/>
    <s v="Books"/>
    <d v="2024-06-18T00:00:00"/>
    <n v="1282"/>
    <x v="1"/>
    <s v="Central"/>
    <s v="Central"/>
    <n v="14421"/>
    <n v="4.7"/>
    <n v="99.99"/>
    <d v="2024-06-18T00:00:00"/>
    <d v="2024-06-24T00:00:00"/>
    <s v="Delayed"/>
  </r>
  <r>
    <s v="SHP0263"/>
    <s v="Electronics"/>
    <d v="2024-06-12T00:00:00"/>
    <n v="2335"/>
    <x v="3"/>
    <s v="North"/>
    <s v="Central"/>
    <n v="33394"/>
    <n v="5"/>
    <n v="40.130000000000003"/>
    <d v="2024-06-13T00:00:00"/>
    <d v="2024-06-20T00:00:00"/>
    <s v="Delayed"/>
  </r>
  <r>
    <s v="SHP0264"/>
    <s v="Furniture"/>
    <d v="2024-01-09T00:00:00"/>
    <n v="1221"/>
    <x v="3"/>
    <s v="Central"/>
    <s v="South"/>
    <n v="6102"/>
    <n v="1.1000000000000001"/>
    <n v="78.319999999999993"/>
    <d v="2024-01-09T00:00:00"/>
    <d v="2024-01-11T00:00:00"/>
    <s v="Delayed"/>
  </r>
  <r>
    <s v="SHP0265"/>
    <s v="Electronics"/>
    <d v="2024-02-01T00:00:00"/>
    <n v="230"/>
    <x v="3"/>
    <s v="West"/>
    <s v="Central"/>
    <n v="18075"/>
    <n v="1.9"/>
    <n v="48.47"/>
    <d v="2024-02-01T00:00:00"/>
    <d v="2024-02-08T00:00:00"/>
    <s v="Delivered"/>
  </r>
  <r>
    <s v="SHP0266"/>
    <s v="Furniture"/>
    <d v="2024-06-01T00:00:00"/>
    <n v="1294"/>
    <x v="3"/>
    <s v="Central"/>
    <s v="Central"/>
    <n v="19523"/>
    <n v="2.2000000000000002"/>
    <n v="95.24"/>
    <d v="2024-06-04T00:00:00"/>
    <d v="2024-06-12T00:00:00"/>
    <s v="Delivered"/>
  </r>
  <r>
    <s v="SHP0267"/>
    <s v="Electronics"/>
    <d v="2024-01-18T00:00:00"/>
    <n v="282"/>
    <x v="3"/>
    <s v="East"/>
    <s v="East"/>
    <n v="45849"/>
    <n v="2.6"/>
    <n v="45.62"/>
    <d v="2024-01-20T00:00:00"/>
    <d v="2024-01-29T00:00:00"/>
    <s v="Delivered"/>
  </r>
  <r>
    <s v="SHP0268"/>
    <s v="Books"/>
    <d v="2024-06-29T00:00:00"/>
    <n v="463"/>
    <x v="2"/>
    <s v="East"/>
    <s v="North"/>
    <n v="16497"/>
    <n v="2"/>
    <n v="97.3"/>
    <d v="2024-06-30T00:00:00"/>
    <d v="2024-07-07T00:00:00"/>
    <s v="Delivered"/>
  </r>
  <r>
    <s v="SHP0269"/>
    <s v="Furniture"/>
    <d v="2024-01-23T00:00:00"/>
    <n v="138"/>
    <x v="3"/>
    <s v="Central"/>
    <s v="North"/>
    <n v="18250"/>
    <n v="1.8"/>
    <n v="76.66"/>
    <d v="2024-01-25T00:00:00"/>
    <d v="2024-01-29T00:00:00"/>
    <s v="Delivered"/>
  </r>
  <r>
    <s v="SHP0270"/>
    <s v="Clothing"/>
    <d v="2024-02-22T00:00:00"/>
    <n v="1472"/>
    <x v="2"/>
    <s v="East"/>
    <s v="East"/>
    <n v="42479"/>
    <n v="4.8"/>
    <n v="40.08"/>
    <d v="2024-02-23T00:00:00"/>
    <d v="2024-03-01T00:00:00"/>
    <s v="Delivered"/>
  </r>
  <r>
    <s v="SHP0271"/>
    <s v="Electronics"/>
    <d v="2024-06-21T00:00:00"/>
    <n v="1020"/>
    <x v="3"/>
    <s v="West"/>
    <s v="East"/>
    <n v="23337"/>
    <n v="4.7"/>
    <n v="93.64"/>
    <d v="2024-06-23T00:00:00"/>
    <d v="2024-06-27T00:00:00"/>
    <s v="Delayed"/>
  </r>
  <r>
    <s v="SHP0272"/>
    <s v="Electronics"/>
    <d v="2024-01-14T00:00:00"/>
    <n v="115"/>
    <x v="1"/>
    <s v="South"/>
    <s v="East"/>
    <n v="15497"/>
    <n v="1.2"/>
    <n v="71.3"/>
    <d v="2024-01-15T00:00:00"/>
    <d v="2024-01-21T00:00:00"/>
    <s v="Delivered"/>
  </r>
  <r>
    <s v="SHP0273"/>
    <s v="Furniture"/>
    <d v="2024-03-29T00:00:00"/>
    <n v="592"/>
    <x v="1"/>
    <s v="East"/>
    <s v="North"/>
    <n v="39939"/>
    <n v="2.4"/>
    <n v="55.76"/>
    <d v="2024-04-01T00:00:00"/>
    <d v="2024-04-11T00:00:00"/>
    <s v="Delayed"/>
  </r>
  <r>
    <s v="SHP0274"/>
    <s v="Clothing"/>
    <d v="2024-02-06T00:00:00"/>
    <n v="1549"/>
    <x v="3"/>
    <s v="East"/>
    <s v="Central"/>
    <n v="23567"/>
    <n v="2.6"/>
    <n v="86.04"/>
    <d v="2024-02-07T00:00:00"/>
    <d v="2024-02-12T00:00:00"/>
    <s v="Delivered"/>
  </r>
  <r>
    <s v="SHP0275"/>
    <s v="Clothing"/>
    <d v="2024-02-10T00:00:00"/>
    <n v="1231"/>
    <x v="2"/>
    <s v="Central"/>
    <s v="East"/>
    <n v="45539"/>
    <n v="2"/>
    <n v="95.6"/>
    <d v="2024-02-11T00:00:00"/>
    <d v="2024-02-13T00:00:00"/>
    <s v="Delivered"/>
  </r>
  <r>
    <s v="SHP0276"/>
    <s v="Books"/>
    <d v="2024-05-09T00:00:00"/>
    <n v="410"/>
    <x v="2"/>
    <s v="West"/>
    <s v="South"/>
    <n v="21423"/>
    <n v="3.5"/>
    <n v="69.02"/>
    <d v="2024-05-10T00:00:00"/>
    <d v="2024-05-17T00:00:00"/>
    <s v="Delivered"/>
  </r>
  <r>
    <s v="SHP0277"/>
    <s v="Clothing"/>
    <d v="2024-02-16T00:00:00"/>
    <n v="838"/>
    <x v="2"/>
    <s v="South"/>
    <s v="East"/>
    <n v="9376"/>
    <n v="3.6"/>
    <n v="58.93"/>
    <d v="2024-02-18T00:00:00"/>
    <d v="2024-02-27T00:00:00"/>
    <s v="Delayed"/>
  </r>
  <r>
    <s v="SHP0278"/>
    <s v="Clothing"/>
    <d v="2024-02-20T00:00:00"/>
    <n v="645"/>
    <x v="3"/>
    <s v="Central"/>
    <s v="West"/>
    <n v="3387"/>
    <n v="4.4000000000000004"/>
    <n v="87.34"/>
    <d v="2024-02-22T00:00:00"/>
    <d v="2024-03-02T00:00:00"/>
    <s v="Delivered"/>
  </r>
  <r>
    <s v="SHP0279"/>
    <s v="Clothing"/>
    <d v="2024-02-03T00:00:00"/>
    <n v="350"/>
    <x v="3"/>
    <s v="Central"/>
    <s v="East"/>
    <n v="42922"/>
    <n v="4"/>
    <n v="80.91"/>
    <d v="2024-02-03T00:00:00"/>
    <d v="2024-02-11T00:00:00"/>
    <s v="Delayed"/>
  </r>
  <r>
    <s v="SHP0280"/>
    <s v="Pharmaceuticals"/>
    <d v="2024-03-14T00:00:00"/>
    <n v="858"/>
    <x v="1"/>
    <s v="West"/>
    <s v="North"/>
    <n v="37354"/>
    <n v="3.2"/>
    <n v="93.33"/>
    <d v="2024-03-16T00:00:00"/>
    <d v="2024-03-24T00:00:00"/>
    <s v="Delayed"/>
  </r>
  <r>
    <s v="SHP0281"/>
    <s v="Books"/>
    <d v="2024-04-26T00:00:00"/>
    <n v="1904"/>
    <x v="3"/>
    <s v="South"/>
    <s v="East"/>
    <n v="37448"/>
    <n v="3.6"/>
    <n v="81.55"/>
    <d v="2024-04-27T00:00:00"/>
    <d v="2024-05-04T00:00:00"/>
    <s v="Delayed"/>
  </r>
  <r>
    <s v="SHP0282"/>
    <s v="Electronics"/>
    <d v="2024-02-26T00:00:00"/>
    <n v="1397"/>
    <x v="3"/>
    <s v="West"/>
    <s v="West"/>
    <n v="3341"/>
    <n v="2.1"/>
    <n v="54.61"/>
    <d v="2024-02-26T00:00:00"/>
    <d v="2024-03-07T00:00:00"/>
    <s v="Delivered"/>
  </r>
  <r>
    <s v="SHP0283"/>
    <s v="Furniture"/>
    <d v="2024-04-09T00:00:00"/>
    <n v="1731"/>
    <x v="1"/>
    <s v="South"/>
    <s v="South"/>
    <n v="29256"/>
    <n v="3.4"/>
    <n v="95.9"/>
    <d v="2024-04-12T00:00:00"/>
    <d v="2024-04-21T00:00:00"/>
    <s v="Delayed"/>
  </r>
  <r>
    <s v="SHP0284"/>
    <s v="Electronics"/>
    <d v="2024-05-23T00:00:00"/>
    <n v="2014"/>
    <x v="3"/>
    <s v="West"/>
    <s v="Central"/>
    <n v="6540"/>
    <n v="3"/>
    <n v="46.29"/>
    <d v="2024-05-26T00:00:00"/>
    <d v="2024-05-31T00:00:00"/>
    <s v="Delayed"/>
  </r>
  <r>
    <s v="SHP0285"/>
    <s v="Books"/>
    <d v="2024-04-27T00:00:00"/>
    <n v="913"/>
    <x v="3"/>
    <s v="Central"/>
    <s v="East"/>
    <n v="10804"/>
    <n v="1.5"/>
    <n v="56.08"/>
    <d v="2024-04-27T00:00:00"/>
    <d v="2024-05-07T00:00:00"/>
    <s v="Delivered"/>
  </r>
  <r>
    <s v="SHP0286"/>
    <s v="Furniture"/>
    <d v="2024-02-10T00:00:00"/>
    <n v="128"/>
    <x v="2"/>
    <s v="Central"/>
    <s v="West"/>
    <n v="30841"/>
    <n v="2"/>
    <n v="71.209999999999994"/>
    <d v="2024-02-11T00:00:00"/>
    <d v="2024-02-18T00:00:00"/>
    <s v="Delivered"/>
  </r>
  <r>
    <s v="SHP0287"/>
    <s v="Books"/>
    <d v="2024-01-19T00:00:00"/>
    <n v="1057"/>
    <x v="0"/>
    <s v="North"/>
    <s v="West"/>
    <n v="5258"/>
    <n v="2.2000000000000002"/>
    <n v="73.94"/>
    <d v="2024-01-22T00:00:00"/>
    <d v="2024-01-27T00:00:00"/>
    <s v="Delivered"/>
  </r>
  <r>
    <s v="SHP0288"/>
    <s v="Clothing"/>
    <d v="2024-05-18T00:00:00"/>
    <n v="2132"/>
    <x v="0"/>
    <s v="East"/>
    <s v="South"/>
    <n v="17510"/>
    <n v="4.7"/>
    <n v="40.92"/>
    <d v="2024-05-18T00:00:00"/>
    <d v="2024-05-24T00:00:00"/>
    <s v="Delivered"/>
  </r>
  <r>
    <s v="SHP0289"/>
    <s v="Furniture"/>
    <d v="2024-01-17T00:00:00"/>
    <n v="576"/>
    <x v="3"/>
    <s v="West"/>
    <s v="North"/>
    <n v="32158"/>
    <n v="1.9"/>
    <n v="86.83"/>
    <d v="2024-01-20T00:00:00"/>
    <d v="2024-01-27T00:00:00"/>
    <s v="Delivered"/>
  </r>
  <r>
    <s v="SHP0290"/>
    <s v="Clothing"/>
    <d v="2024-06-18T00:00:00"/>
    <n v="417"/>
    <x v="3"/>
    <s v="North"/>
    <s v="East"/>
    <n v="49502"/>
    <n v="2.2000000000000002"/>
    <n v="61.7"/>
    <d v="2024-06-18T00:00:00"/>
    <d v="2024-06-20T00:00:00"/>
    <s v="Cancelled"/>
  </r>
  <r>
    <s v="SHP0291"/>
    <s v="Electronics"/>
    <d v="2024-05-30T00:00:00"/>
    <n v="344"/>
    <x v="3"/>
    <s v="East"/>
    <s v="West"/>
    <n v="38282"/>
    <n v="2.5"/>
    <n v="64.39"/>
    <d v="2024-06-01T00:00:00"/>
    <d v="2024-06-08T00:00:00"/>
    <s v="Delivered"/>
  </r>
  <r>
    <s v="SHP0292"/>
    <s v="Electronics"/>
    <d v="2024-05-16T00:00:00"/>
    <n v="847"/>
    <x v="2"/>
    <s v="West"/>
    <s v="South"/>
    <n v="1875"/>
    <n v="3.7"/>
    <n v="88.56"/>
    <d v="2024-05-17T00:00:00"/>
    <d v="2024-05-25T00:00:00"/>
    <s v="Delivered"/>
  </r>
  <r>
    <s v="SHP0293"/>
    <s v="Furniture"/>
    <d v="2024-04-27T00:00:00"/>
    <n v="796"/>
    <x v="1"/>
    <s v="South"/>
    <s v="Central"/>
    <n v="34449"/>
    <n v="1.5"/>
    <n v="62.76"/>
    <d v="2024-04-28T00:00:00"/>
    <d v="2024-05-05T00:00:00"/>
    <s v="Cancelled"/>
  </r>
  <r>
    <s v="SHP0294"/>
    <s v="Furniture"/>
    <d v="2024-05-14T00:00:00"/>
    <n v="371"/>
    <x v="3"/>
    <s v="East"/>
    <s v="West"/>
    <n v="22592"/>
    <n v="4.8"/>
    <n v="42.83"/>
    <d v="2024-05-15T00:00:00"/>
    <d v="2024-05-17T00:00:00"/>
    <s v="Delivered"/>
  </r>
  <r>
    <s v="SHP0295"/>
    <s v="Books"/>
    <d v="2024-03-24T00:00:00"/>
    <n v="1871"/>
    <x v="2"/>
    <s v="Central"/>
    <s v="South"/>
    <n v="990"/>
    <n v="4.5"/>
    <n v="50.59"/>
    <d v="2024-03-26T00:00:00"/>
    <d v="2024-04-04T00:00:00"/>
    <s v="Delayed"/>
  </r>
  <r>
    <s v="SHP0296"/>
    <s v="Books"/>
    <d v="2024-03-20T00:00:00"/>
    <n v="1362"/>
    <x v="3"/>
    <s v="North"/>
    <s v="North"/>
    <n v="4229"/>
    <n v="3.3"/>
    <n v="97.35"/>
    <d v="2024-03-23T00:00:00"/>
    <d v="2024-03-28T00:00:00"/>
    <s v="Delivered"/>
  </r>
  <r>
    <s v="SHP0297"/>
    <s v="Clothing"/>
    <d v="2024-02-09T00:00:00"/>
    <n v="365"/>
    <x v="3"/>
    <s v="East"/>
    <s v="North"/>
    <n v="6474"/>
    <n v="3.7"/>
    <n v="44.22"/>
    <d v="2024-02-12T00:00:00"/>
    <d v="2024-02-20T00:00:00"/>
    <s v="Delivered"/>
  </r>
  <r>
    <s v="SHP0298"/>
    <s v="Furniture"/>
    <d v="2024-02-11T00:00:00"/>
    <n v="1020"/>
    <x v="3"/>
    <s v="East"/>
    <s v="West"/>
    <n v="20180"/>
    <n v="1.1000000000000001"/>
    <n v="61.3"/>
    <d v="2024-02-11T00:00:00"/>
    <d v="2024-02-20T00:00:00"/>
    <s v="Delivered"/>
  </r>
  <r>
    <s v="SHP0299"/>
    <s v="Electronics"/>
    <d v="2024-04-22T00:00:00"/>
    <n v="439"/>
    <x v="1"/>
    <s v="Central"/>
    <s v="West"/>
    <n v="18824"/>
    <n v="2.4"/>
    <n v="70.19"/>
    <d v="2024-04-24T00:00:00"/>
    <d v="2024-04-27T00:00:00"/>
    <s v="Delivered"/>
  </r>
  <r>
    <s v="SHP0300"/>
    <s v="Books"/>
    <d v="2024-04-08T00:00:00"/>
    <n v="488"/>
    <x v="3"/>
    <s v="West"/>
    <s v="East"/>
    <n v="31834"/>
    <n v="4.2"/>
    <n v="69.599999999999994"/>
    <d v="2024-04-09T00:00:00"/>
    <d v="2024-04-18T00:00:00"/>
    <s v="Delivered"/>
  </r>
  <r>
    <s v="SHP0301"/>
    <s v="Books"/>
    <d v="2024-05-01T00:00:00"/>
    <n v="2150"/>
    <x v="3"/>
    <s v="South"/>
    <s v="South"/>
    <n v="21898"/>
    <n v="1.3"/>
    <n v="40.24"/>
    <d v="2024-05-04T00:00:00"/>
    <d v="2024-05-07T00:00:00"/>
    <s v="Delayed"/>
  </r>
  <r>
    <s v="SHP0302"/>
    <s v="Electronics"/>
    <d v="2024-01-27T00:00:00"/>
    <n v="1265"/>
    <x v="1"/>
    <s v="Central"/>
    <s v="West"/>
    <n v="35150"/>
    <n v="2.1"/>
    <n v="70.069999999999993"/>
    <d v="2024-01-29T00:00:00"/>
    <d v="2024-02-07T00:00:00"/>
    <s v="Delivered"/>
  </r>
  <r>
    <s v="SHP0303"/>
    <s v="Books"/>
    <d v="2024-05-16T00:00:00"/>
    <n v="475"/>
    <x v="1"/>
    <s v="South"/>
    <s v="East"/>
    <n v="21792"/>
    <n v="3.3"/>
    <n v="63.03"/>
    <d v="2024-05-19T00:00:00"/>
    <d v="2024-05-21T00:00:00"/>
    <s v="Delayed"/>
  </r>
  <r>
    <s v="SHP0304"/>
    <s v="Clothing"/>
    <d v="2024-02-16T00:00:00"/>
    <n v="2133"/>
    <x v="2"/>
    <s v="West"/>
    <s v="East"/>
    <n v="36255"/>
    <n v="2"/>
    <n v="98.32"/>
    <d v="2024-02-16T00:00:00"/>
    <d v="2024-02-25T00:00:00"/>
    <s v="Delivered"/>
  </r>
  <r>
    <s v="SHP0305"/>
    <s v="Furniture"/>
    <d v="2024-02-26T00:00:00"/>
    <n v="2471"/>
    <x v="3"/>
    <s v="East"/>
    <s v="West"/>
    <n v="38853"/>
    <n v="4.7"/>
    <n v="49.55"/>
    <d v="2024-02-28T00:00:00"/>
    <d v="2024-03-07T00:00:00"/>
    <s v="Delivered"/>
  </r>
  <r>
    <s v="SHP0306"/>
    <s v="Electronics"/>
    <d v="2024-05-17T00:00:00"/>
    <n v="245"/>
    <x v="3"/>
    <s v="South"/>
    <s v="North"/>
    <n v="3659"/>
    <n v="1.5"/>
    <n v="61.25"/>
    <d v="2024-05-18T00:00:00"/>
    <d v="2024-05-23T00:00:00"/>
    <s v="Delivered"/>
  </r>
  <r>
    <s v="SHP0307"/>
    <s v="Furniture"/>
    <d v="2024-02-05T00:00:00"/>
    <n v="2081"/>
    <x v="3"/>
    <s v="North"/>
    <s v="South"/>
    <n v="33126"/>
    <n v="4.2"/>
    <n v="65.17"/>
    <d v="2024-02-06T00:00:00"/>
    <d v="2024-02-12T00:00:00"/>
    <s v="Delivered"/>
  </r>
  <r>
    <s v="SHP0308"/>
    <s v="Books"/>
    <d v="2024-02-04T00:00:00"/>
    <n v="392"/>
    <x v="0"/>
    <s v="North"/>
    <s v="South"/>
    <n v="29851"/>
    <n v="3"/>
    <n v="63.44"/>
    <d v="2024-02-04T00:00:00"/>
    <d v="2024-02-14T00:00:00"/>
    <s v="Delayed"/>
  </r>
  <r>
    <s v="SHP0309"/>
    <s v="Books"/>
    <d v="2024-02-01T00:00:00"/>
    <n v="531"/>
    <x v="3"/>
    <s v="Central"/>
    <s v="North"/>
    <n v="37798"/>
    <n v="4"/>
    <n v="79.95"/>
    <d v="2024-02-04T00:00:00"/>
    <d v="2024-02-13T00:00:00"/>
    <s v="Cancelled"/>
  </r>
  <r>
    <s v="SHP0310"/>
    <s v="Electronics"/>
    <d v="2024-02-03T00:00:00"/>
    <n v="804"/>
    <x v="3"/>
    <s v="West"/>
    <s v="West"/>
    <n v="17565"/>
    <n v="2.2000000000000002"/>
    <n v="52.93"/>
    <d v="2024-02-05T00:00:00"/>
    <d v="2024-02-11T00:00:00"/>
    <s v="Delayed"/>
  </r>
  <r>
    <s v="SHP0311"/>
    <s v="Clothing"/>
    <d v="2024-03-29T00:00:00"/>
    <n v="2098"/>
    <x v="2"/>
    <s v="Central"/>
    <s v="South"/>
    <n v="22138"/>
    <n v="3.1"/>
    <n v="53.26"/>
    <d v="2024-03-31T00:00:00"/>
    <d v="2024-04-04T00:00:00"/>
    <s v="Delivered"/>
  </r>
  <r>
    <s v="SHP0312"/>
    <s v="Pharmaceuticals"/>
    <d v="2024-04-26T00:00:00"/>
    <n v="498"/>
    <x v="2"/>
    <s v="Central"/>
    <s v="West"/>
    <n v="1573"/>
    <n v="4.4000000000000004"/>
    <n v="83.75"/>
    <d v="2024-04-28T00:00:00"/>
    <d v="2024-05-07T00:00:00"/>
    <s v="Delivered"/>
  </r>
  <r>
    <s v="SHP0313"/>
    <s v="Electronics"/>
    <d v="2024-03-01T00:00:00"/>
    <n v="1063"/>
    <x v="1"/>
    <s v="Central"/>
    <s v="West"/>
    <n v="47011"/>
    <n v="2.9"/>
    <n v="70.02"/>
    <d v="2024-03-01T00:00:00"/>
    <d v="2024-03-04T00:00:00"/>
    <s v="Delivered"/>
  </r>
  <r>
    <s v="SHP0314"/>
    <s v="Pharmaceuticals"/>
    <d v="2024-03-06T00:00:00"/>
    <n v="2334"/>
    <x v="2"/>
    <s v="North"/>
    <s v="East"/>
    <n v="19271"/>
    <n v="2.4"/>
    <n v="64.91"/>
    <d v="2024-03-08T00:00:00"/>
    <d v="2024-03-16T00:00:00"/>
    <s v="Delayed"/>
  </r>
  <r>
    <s v="SHP0315"/>
    <s v="Pharmaceuticals"/>
    <d v="2024-06-18T00:00:00"/>
    <n v="2141"/>
    <x v="3"/>
    <s v="North"/>
    <s v="North"/>
    <n v="35961"/>
    <n v="3.1"/>
    <n v="50.15"/>
    <d v="2024-06-21T00:00:00"/>
    <d v="2024-06-28T00:00:00"/>
    <s v="Delivered"/>
  </r>
  <r>
    <s v="SHP0316"/>
    <s v="Clothing"/>
    <d v="2024-06-10T00:00:00"/>
    <n v="1928"/>
    <x v="3"/>
    <s v="Central"/>
    <s v="West"/>
    <n v="42830"/>
    <n v="3.9"/>
    <n v="51.25"/>
    <d v="2024-06-12T00:00:00"/>
    <d v="2024-06-15T00:00:00"/>
    <s v="Delivered"/>
  </r>
  <r>
    <s v="SHP0317"/>
    <s v="Pharmaceuticals"/>
    <d v="2024-01-09T00:00:00"/>
    <n v="2208"/>
    <x v="1"/>
    <s v="North"/>
    <s v="Central"/>
    <n v="29820"/>
    <n v="2.8"/>
    <n v="40.630000000000003"/>
    <d v="2024-01-10T00:00:00"/>
    <d v="2024-01-15T00:00:00"/>
    <s v="Delivered"/>
  </r>
  <r>
    <s v="SHP0318"/>
    <s v="Pharmaceuticals"/>
    <d v="2024-06-26T00:00:00"/>
    <n v="1038"/>
    <x v="1"/>
    <s v="West"/>
    <s v="North"/>
    <n v="4840"/>
    <n v="4.8"/>
    <n v="45.49"/>
    <d v="2024-06-27T00:00:00"/>
    <d v="2024-07-05T00:00:00"/>
    <s v="Delivered"/>
  </r>
  <r>
    <s v="SHP0319"/>
    <s v="Clothing"/>
    <d v="2024-02-12T00:00:00"/>
    <n v="809"/>
    <x v="2"/>
    <s v="Central"/>
    <s v="South"/>
    <n v="35424"/>
    <n v="2.2000000000000002"/>
    <n v="73.41"/>
    <d v="2024-02-15T00:00:00"/>
    <d v="2024-02-19T00:00:00"/>
    <s v="Delivered"/>
  </r>
  <r>
    <s v="SHP0320"/>
    <s v="Pharmaceuticals"/>
    <d v="2024-02-10T00:00:00"/>
    <n v="906"/>
    <x v="3"/>
    <s v="North"/>
    <s v="East"/>
    <n v="16684"/>
    <n v="2.9"/>
    <n v="93.51"/>
    <d v="2024-02-13T00:00:00"/>
    <d v="2024-02-18T00:00:00"/>
    <s v="Delivered"/>
  </r>
  <r>
    <s v="SHP0321"/>
    <s v="Pharmaceuticals"/>
    <d v="2024-01-16T00:00:00"/>
    <n v="1563"/>
    <x v="3"/>
    <s v="South"/>
    <s v="South"/>
    <n v="41234"/>
    <n v="4"/>
    <n v="57.23"/>
    <d v="2024-01-17T00:00:00"/>
    <d v="2024-01-24T00:00:00"/>
    <s v="Delayed"/>
  </r>
  <r>
    <s v="SHP0322"/>
    <s v="Pharmaceuticals"/>
    <d v="2024-01-29T00:00:00"/>
    <n v="1425"/>
    <x v="2"/>
    <s v="Central"/>
    <s v="South"/>
    <n v="3080"/>
    <n v="3.8"/>
    <n v="59.66"/>
    <d v="2024-02-01T00:00:00"/>
    <d v="2024-02-06T00:00:00"/>
    <s v="Delayed"/>
  </r>
  <r>
    <s v="SHP0323"/>
    <s v="Electronics"/>
    <d v="2024-04-16T00:00:00"/>
    <n v="110"/>
    <x v="2"/>
    <s v="Central"/>
    <s v="North"/>
    <n v="40525"/>
    <n v="4.5"/>
    <n v="46.94"/>
    <d v="2024-04-18T00:00:00"/>
    <d v="2024-04-22T00:00:00"/>
    <s v="Delivered"/>
  </r>
  <r>
    <s v="SHP0324"/>
    <s v="Electronics"/>
    <d v="2024-06-13T00:00:00"/>
    <n v="1185"/>
    <x v="1"/>
    <s v="West"/>
    <s v="South"/>
    <n v="29467"/>
    <n v="5"/>
    <n v="63.32"/>
    <d v="2024-06-14T00:00:00"/>
    <d v="2024-06-19T00:00:00"/>
    <s v="Delivered"/>
  </r>
  <r>
    <s v="SHP0325"/>
    <s v="Electronics"/>
    <d v="2024-05-18T00:00:00"/>
    <n v="1968"/>
    <x v="3"/>
    <s v="East"/>
    <s v="West"/>
    <n v="2659"/>
    <n v="2.7"/>
    <n v="42.23"/>
    <d v="2024-05-20T00:00:00"/>
    <d v="2024-05-27T00:00:00"/>
    <s v="Delivered"/>
  </r>
  <r>
    <s v="SHP0326"/>
    <s v="Clothing"/>
    <d v="2024-01-05T00:00:00"/>
    <n v="2373"/>
    <x v="1"/>
    <s v="East"/>
    <s v="South"/>
    <n v="49440"/>
    <n v="1.4"/>
    <n v="95.06"/>
    <d v="2024-01-06T00:00:00"/>
    <d v="2024-01-09T00:00:00"/>
    <s v="Cancelled"/>
  </r>
  <r>
    <s v="SHP0327"/>
    <s v="Books"/>
    <d v="2024-04-22T00:00:00"/>
    <n v="871"/>
    <x v="2"/>
    <s v="West"/>
    <s v="East"/>
    <n v="14400"/>
    <n v="1.1000000000000001"/>
    <n v="80.39"/>
    <d v="2024-04-22T00:00:00"/>
    <d v="2024-04-25T00:00:00"/>
    <s v="Cancelled"/>
  </r>
  <r>
    <s v="SHP0328"/>
    <s v="Pharmaceuticals"/>
    <d v="2024-04-20T00:00:00"/>
    <n v="1694"/>
    <x v="3"/>
    <s v="West"/>
    <s v="East"/>
    <n v="11940"/>
    <n v="3.9"/>
    <n v="99.44"/>
    <d v="2024-04-20T00:00:00"/>
    <d v="2024-04-30T00:00:00"/>
    <s v="Delayed"/>
  </r>
  <r>
    <s v="SHP0329"/>
    <s v="Pharmaceuticals"/>
    <d v="2024-02-03T00:00:00"/>
    <n v="1707"/>
    <x v="0"/>
    <s v="West"/>
    <s v="Central"/>
    <n v="15178"/>
    <n v="4.5"/>
    <n v="92.97"/>
    <d v="2024-02-03T00:00:00"/>
    <d v="2024-02-06T00:00:00"/>
    <s v="Delayed"/>
  </r>
  <r>
    <s v="SHP0330"/>
    <s v="Clothing"/>
    <d v="2024-04-01T00:00:00"/>
    <n v="1433"/>
    <x v="1"/>
    <s v="East"/>
    <s v="East"/>
    <n v="47704"/>
    <n v="1.9"/>
    <n v="68.38"/>
    <d v="2024-04-01T00:00:00"/>
    <d v="2024-04-11T00:00:00"/>
    <s v="Delivered"/>
  </r>
  <r>
    <s v="SHP0331"/>
    <s v="Pharmaceuticals"/>
    <d v="2024-01-17T00:00:00"/>
    <n v="984"/>
    <x v="1"/>
    <s v="West"/>
    <s v="South"/>
    <n v="12521"/>
    <n v="1.6"/>
    <n v="71.180000000000007"/>
    <d v="2024-01-18T00:00:00"/>
    <d v="2024-01-21T00:00:00"/>
    <s v="Delayed"/>
  </r>
  <r>
    <s v="SHP0332"/>
    <s v="Electronics"/>
    <d v="2024-03-05T00:00:00"/>
    <n v="1489"/>
    <x v="3"/>
    <s v="North"/>
    <s v="East"/>
    <n v="7272"/>
    <n v="1.2"/>
    <n v="51.43"/>
    <d v="2024-03-08T00:00:00"/>
    <d v="2024-03-14T00:00:00"/>
    <s v="Delivered"/>
  </r>
  <r>
    <s v="SHP0333"/>
    <s v="Books"/>
    <d v="2024-03-25T00:00:00"/>
    <n v="325"/>
    <x v="3"/>
    <s v="Central"/>
    <s v="North"/>
    <n v="2127"/>
    <n v="4.3"/>
    <n v="67.72"/>
    <d v="2024-03-25T00:00:00"/>
    <d v="2024-03-30T00:00:00"/>
    <s v="Delivered"/>
  </r>
  <r>
    <s v="SHP0334"/>
    <s v="Furniture"/>
    <d v="2024-04-14T00:00:00"/>
    <n v="924"/>
    <x v="3"/>
    <s v="Central"/>
    <s v="East"/>
    <n v="44932"/>
    <n v="2.2000000000000002"/>
    <n v="94.18"/>
    <d v="2024-04-14T00:00:00"/>
    <d v="2024-04-23T00:00:00"/>
    <s v="Delivered"/>
  </r>
  <r>
    <s v="SHP0335"/>
    <s v="Pharmaceuticals"/>
    <d v="2024-01-18T00:00:00"/>
    <n v="2365"/>
    <x v="0"/>
    <s v="South"/>
    <s v="West"/>
    <n v="8719"/>
    <n v="2.6"/>
    <n v="43.05"/>
    <d v="2024-01-21T00:00:00"/>
    <d v="2024-01-28T00:00:00"/>
    <s v="Delivered"/>
  </r>
  <r>
    <s v="SHP0336"/>
    <s v="Electronics"/>
    <d v="2024-03-13T00:00:00"/>
    <n v="1036"/>
    <x v="3"/>
    <s v="South"/>
    <s v="North"/>
    <n v="23964"/>
    <n v="3"/>
    <n v="91.81"/>
    <d v="2024-03-16T00:00:00"/>
    <d v="2024-03-18T00:00:00"/>
    <s v="Delivered"/>
  </r>
  <r>
    <s v="SHP0337"/>
    <s v="Furniture"/>
    <d v="2024-04-21T00:00:00"/>
    <n v="2406"/>
    <x v="3"/>
    <s v="Central"/>
    <s v="Central"/>
    <n v="30732"/>
    <n v="4.4000000000000004"/>
    <n v="60.46"/>
    <d v="2024-04-24T00:00:00"/>
    <d v="2024-05-01T00:00:00"/>
    <s v="Delivered"/>
  </r>
  <r>
    <s v="SHP0338"/>
    <s v="Books"/>
    <d v="2024-03-25T00:00:00"/>
    <n v="2011"/>
    <x v="2"/>
    <s v="North"/>
    <s v="West"/>
    <n v="42981"/>
    <n v="3.6"/>
    <n v="93.97"/>
    <d v="2024-03-28T00:00:00"/>
    <d v="2024-03-30T00:00:00"/>
    <s v="Delivered"/>
  </r>
  <r>
    <s v="SHP0339"/>
    <s v="Furniture"/>
    <d v="2024-05-15T00:00:00"/>
    <n v="1896"/>
    <x v="3"/>
    <s v="East"/>
    <s v="South"/>
    <n v="8988"/>
    <n v="3.5"/>
    <n v="96.45"/>
    <d v="2024-05-16T00:00:00"/>
    <d v="2024-05-18T00:00:00"/>
    <s v="Delayed"/>
  </r>
  <r>
    <s v="SHP0340"/>
    <s v="Electronics"/>
    <d v="2024-06-18T00:00:00"/>
    <n v="153"/>
    <x v="2"/>
    <s v="East"/>
    <s v="South"/>
    <n v="35449"/>
    <n v="1.7"/>
    <n v="80.25"/>
    <d v="2024-06-18T00:00:00"/>
    <d v="2024-06-27T00:00:00"/>
    <s v="Delivered"/>
  </r>
  <r>
    <s v="SHP0341"/>
    <s v="Furniture"/>
    <d v="2024-03-09T00:00:00"/>
    <n v="826"/>
    <x v="1"/>
    <s v="North"/>
    <s v="South"/>
    <n v="44862"/>
    <n v="3.1"/>
    <n v="79.87"/>
    <d v="2024-03-10T00:00:00"/>
    <d v="2024-03-15T00:00:00"/>
    <s v="Delivered"/>
  </r>
  <r>
    <s v="SHP0342"/>
    <s v="Clothing"/>
    <d v="2024-06-18T00:00:00"/>
    <n v="1644"/>
    <x v="3"/>
    <s v="East"/>
    <s v="West"/>
    <n v="40432"/>
    <n v="3.9"/>
    <n v="67.17"/>
    <d v="2024-06-18T00:00:00"/>
    <d v="2024-06-28T00:00:00"/>
    <s v="Delivered"/>
  </r>
  <r>
    <s v="SHP0343"/>
    <s v="Furniture"/>
    <d v="2024-02-01T00:00:00"/>
    <n v="1143"/>
    <x v="1"/>
    <s v="West"/>
    <s v="West"/>
    <n v="19481"/>
    <n v="4.9000000000000004"/>
    <n v="90.13"/>
    <d v="2024-02-01T00:00:00"/>
    <d v="2024-02-11T00:00:00"/>
    <s v="Delivered"/>
  </r>
  <r>
    <s v="SHP0344"/>
    <s v="Pharmaceuticals"/>
    <d v="2024-06-21T00:00:00"/>
    <n v="2013"/>
    <x v="1"/>
    <s v="Central"/>
    <s v="West"/>
    <n v="1401"/>
    <n v="1.8"/>
    <n v="97.7"/>
    <d v="2024-06-22T00:00:00"/>
    <d v="2024-06-27T00:00:00"/>
    <s v="Delivered"/>
  </r>
  <r>
    <s v="SHP0345"/>
    <s v="Pharmaceuticals"/>
    <d v="2024-01-29T00:00:00"/>
    <n v="1876"/>
    <x v="0"/>
    <s v="Central"/>
    <s v="North"/>
    <n v="22944"/>
    <n v="1"/>
    <n v="86.5"/>
    <d v="2024-01-31T00:00:00"/>
    <d v="2024-02-06T00:00:00"/>
    <s v="Delivered"/>
  </r>
  <r>
    <s v="SHP0346"/>
    <s v="Clothing"/>
    <d v="2024-01-09T00:00:00"/>
    <n v="1696"/>
    <x v="1"/>
    <s v="North"/>
    <s v="North"/>
    <n v="42558"/>
    <n v="1.3"/>
    <n v="77.319999999999993"/>
    <d v="2024-01-12T00:00:00"/>
    <d v="2024-01-21T00:00:00"/>
    <s v="Delivered"/>
  </r>
  <r>
    <s v="SHP0347"/>
    <s v="Electronics"/>
    <d v="2024-02-07T00:00:00"/>
    <n v="2014"/>
    <x v="3"/>
    <s v="East"/>
    <s v="South"/>
    <n v="18561"/>
    <n v="2.5"/>
    <n v="76.41"/>
    <d v="2024-02-07T00:00:00"/>
    <d v="2024-02-10T00:00:00"/>
    <s v="Delayed"/>
  </r>
  <r>
    <s v="SHP0348"/>
    <s v="Pharmaceuticals"/>
    <d v="2024-06-29T00:00:00"/>
    <n v="949"/>
    <x v="3"/>
    <s v="South"/>
    <s v="East"/>
    <n v="3381"/>
    <n v="4.3"/>
    <n v="90.97"/>
    <d v="2024-07-02T00:00:00"/>
    <d v="2024-07-06T00:00:00"/>
    <s v="Cancelled"/>
  </r>
  <r>
    <s v="SHP0349"/>
    <s v="Books"/>
    <d v="2024-06-23T00:00:00"/>
    <n v="2209"/>
    <x v="3"/>
    <s v="South"/>
    <s v="South"/>
    <n v="30363"/>
    <n v="1"/>
    <n v="72.47"/>
    <d v="2024-06-23T00:00:00"/>
    <d v="2024-06-28T00:00:00"/>
    <s v="Delivered"/>
  </r>
  <r>
    <s v="SHP0350"/>
    <s v="Pharmaceuticals"/>
    <d v="2024-05-22T00:00:00"/>
    <n v="2363"/>
    <x v="2"/>
    <s v="East"/>
    <s v="Central"/>
    <n v="46326"/>
    <n v="2.8"/>
    <n v="88.23"/>
    <d v="2024-05-24T00:00:00"/>
    <d v="2024-05-31T00:00:00"/>
    <s v="Delivered"/>
  </r>
  <r>
    <s v="SHP0351"/>
    <s v="Pharmaceuticals"/>
    <d v="2024-06-21T00:00:00"/>
    <n v="102"/>
    <x v="1"/>
    <s v="South"/>
    <s v="North"/>
    <n v="6122"/>
    <n v="2.2999999999999998"/>
    <n v="70.53"/>
    <d v="2024-06-24T00:00:00"/>
    <d v="2024-06-30T00:00:00"/>
    <s v="Delivered"/>
  </r>
  <r>
    <s v="SHP0352"/>
    <s v="Electronics"/>
    <d v="2024-02-29T00:00:00"/>
    <n v="259"/>
    <x v="3"/>
    <s v="North"/>
    <s v="West"/>
    <n v="1878"/>
    <n v="1.2"/>
    <n v="43.75"/>
    <d v="2024-03-03T00:00:00"/>
    <d v="2024-03-08T00:00:00"/>
    <s v="Delayed"/>
  </r>
  <r>
    <s v="SHP0353"/>
    <s v="Furniture"/>
    <d v="2024-02-24T00:00:00"/>
    <n v="880"/>
    <x v="0"/>
    <s v="North"/>
    <s v="North"/>
    <n v="18132"/>
    <n v="2.8"/>
    <n v="63.04"/>
    <d v="2024-02-27T00:00:00"/>
    <d v="2024-03-07T00:00:00"/>
    <s v="Delivered"/>
  </r>
  <r>
    <s v="SHP0354"/>
    <s v="Pharmaceuticals"/>
    <d v="2024-04-16T00:00:00"/>
    <n v="992"/>
    <x v="3"/>
    <s v="East"/>
    <s v="West"/>
    <n v="28811"/>
    <n v="2"/>
    <n v="66.67"/>
    <d v="2024-04-16T00:00:00"/>
    <d v="2024-04-22T00:00:00"/>
    <s v="Delayed"/>
  </r>
  <r>
    <s v="SHP0355"/>
    <s v="Clothing"/>
    <d v="2024-06-28T00:00:00"/>
    <n v="2130"/>
    <x v="0"/>
    <s v="South"/>
    <s v="Central"/>
    <n v="6150"/>
    <n v="2.4"/>
    <n v="48.5"/>
    <d v="2024-07-01T00:00:00"/>
    <d v="2024-07-06T00:00:00"/>
    <s v="Delayed"/>
  </r>
  <r>
    <s v="SHP0356"/>
    <s v="Furniture"/>
    <d v="2024-05-03T00:00:00"/>
    <n v="2476"/>
    <x v="1"/>
    <s v="North"/>
    <s v="Central"/>
    <n v="45701"/>
    <n v="3.8"/>
    <n v="46.15"/>
    <d v="2024-05-05T00:00:00"/>
    <d v="2024-05-15T00:00:00"/>
    <s v="Delayed"/>
  </r>
  <r>
    <s v="SHP0357"/>
    <s v="Books"/>
    <d v="2024-05-21T00:00:00"/>
    <n v="679"/>
    <x v="3"/>
    <s v="North"/>
    <s v="North"/>
    <n v="42724"/>
    <n v="3.1"/>
    <n v="72.13"/>
    <d v="2024-05-24T00:00:00"/>
    <d v="2024-05-27T00:00:00"/>
    <s v="Delayed"/>
  </r>
  <r>
    <s v="SHP0358"/>
    <s v="Electronics"/>
    <d v="2024-04-10T00:00:00"/>
    <n v="2033"/>
    <x v="3"/>
    <s v="West"/>
    <s v="West"/>
    <n v="7536"/>
    <n v="1.5"/>
    <n v="45.11"/>
    <d v="2024-04-10T00:00:00"/>
    <d v="2024-04-12T00:00:00"/>
    <s v="Delivered"/>
  </r>
  <r>
    <s v="SHP0359"/>
    <s v="Books"/>
    <d v="2024-04-10T00:00:00"/>
    <n v="1480"/>
    <x v="2"/>
    <s v="West"/>
    <s v="Central"/>
    <n v="39755"/>
    <n v="4.8"/>
    <n v="58.18"/>
    <d v="2024-04-10T00:00:00"/>
    <d v="2024-04-14T00:00:00"/>
    <s v="Delivered"/>
  </r>
  <r>
    <s v="SHP0360"/>
    <s v="Furniture"/>
    <d v="2024-02-22T00:00:00"/>
    <n v="1390"/>
    <x v="0"/>
    <s v="North"/>
    <s v="South"/>
    <n v="22999"/>
    <n v="3.5"/>
    <n v="84.68"/>
    <d v="2024-02-22T00:00:00"/>
    <d v="2024-02-27T00:00:00"/>
    <s v="Cancelled"/>
  </r>
  <r>
    <s v="SHP0361"/>
    <s v="Furniture"/>
    <d v="2024-04-02T00:00:00"/>
    <n v="1740"/>
    <x v="3"/>
    <s v="East"/>
    <s v="South"/>
    <n v="37516"/>
    <n v="4.0999999999999996"/>
    <n v="97.87"/>
    <d v="2024-04-04T00:00:00"/>
    <d v="2024-04-10T00:00:00"/>
    <s v="Delivered"/>
  </r>
  <r>
    <s v="SHP0362"/>
    <s v="Furniture"/>
    <d v="2024-03-11T00:00:00"/>
    <n v="1051"/>
    <x v="3"/>
    <s v="Central"/>
    <s v="West"/>
    <n v="5103"/>
    <n v="1.3"/>
    <n v="83.07"/>
    <d v="2024-03-14T00:00:00"/>
    <d v="2024-03-19T00:00:00"/>
    <s v="Delivered"/>
  </r>
  <r>
    <s v="SHP0363"/>
    <s v="Books"/>
    <d v="2024-04-05T00:00:00"/>
    <n v="1087"/>
    <x v="1"/>
    <s v="Central"/>
    <s v="North"/>
    <n v="28273"/>
    <n v="1.2"/>
    <n v="99.56"/>
    <d v="2024-04-06T00:00:00"/>
    <d v="2024-04-11T00:00:00"/>
    <s v="Delivered"/>
  </r>
  <r>
    <s v="SHP0364"/>
    <s v="Furniture"/>
    <d v="2024-05-24T00:00:00"/>
    <n v="1318"/>
    <x v="3"/>
    <s v="North"/>
    <s v="Central"/>
    <n v="20437"/>
    <n v="1.1000000000000001"/>
    <n v="81.900000000000006"/>
    <d v="2024-05-24T00:00:00"/>
    <d v="2024-06-03T00:00:00"/>
    <s v="Delivered"/>
  </r>
  <r>
    <s v="SHP0365"/>
    <s v="Books"/>
    <d v="2024-01-29T00:00:00"/>
    <n v="1020"/>
    <x v="3"/>
    <s v="North"/>
    <s v="North"/>
    <n v="13132"/>
    <n v="1.8"/>
    <n v="57.63"/>
    <d v="2024-02-01T00:00:00"/>
    <d v="2024-02-08T00:00:00"/>
    <s v="Delayed"/>
  </r>
  <r>
    <s v="SHP0366"/>
    <s v="Furniture"/>
    <d v="2024-04-12T00:00:00"/>
    <n v="1455"/>
    <x v="0"/>
    <s v="North"/>
    <s v="South"/>
    <n v="31107"/>
    <n v="2.7"/>
    <n v="80.319999999999993"/>
    <d v="2024-04-15T00:00:00"/>
    <d v="2024-04-25T00:00:00"/>
    <s v="Delivered"/>
  </r>
  <r>
    <s v="SHP0367"/>
    <s v="Clothing"/>
    <d v="2024-06-20T00:00:00"/>
    <n v="269"/>
    <x v="3"/>
    <s v="East"/>
    <s v="Central"/>
    <n v="26837"/>
    <n v="4.7"/>
    <n v="82.13"/>
    <d v="2024-06-20T00:00:00"/>
    <d v="2024-06-25T00:00:00"/>
    <s v="Delivered"/>
  </r>
  <r>
    <s v="SHP0368"/>
    <s v="Furniture"/>
    <d v="2024-02-23T00:00:00"/>
    <n v="620"/>
    <x v="3"/>
    <s v="West"/>
    <s v="North"/>
    <n v="720"/>
    <n v="2.8"/>
    <n v="62.3"/>
    <d v="2024-02-25T00:00:00"/>
    <d v="2024-03-03T00:00:00"/>
    <s v="Cancelled"/>
  </r>
  <r>
    <s v="SHP0369"/>
    <s v="Books"/>
    <d v="2024-01-11T00:00:00"/>
    <n v="1586"/>
    <x v="1"/>
    <s v="North"/>
    <s v="East"/>
    <n v="47494"/>
    <n v="2.2000000000000002"/>
    <n v="41.06"/>
    <d v="2024-01-13T00:00:00"/>
    <d v="2024-01-20T00:00:00"/>
    <s v="Delayed"/>
  </r>
  <r>
    <s v="SHP0370"/>
    <s v="Pharmaceuticals"/>
    <d v="2024-04-24T00:00:00"/>
    <n v="139"/>
    <x v="1"/>
    <s v="North"/>
    <s v="West"/>
    <n v="5318"/>
    <n v="3.2"/>
    <n v="82.19"/>
    <d v="2024-04-26T00:00:00"/>
    <d v="2024-05-03T00:00:00"/>
    <s v="Delivered"/>
  </r>
  <r>
    <s v="SHP0371"/>
    <s v="Furniture"/>
    <d v="2024-03-28T00:00:00"/>
    <n v="1660"/>
    <x v="3"/>
    <s v="South"/>
    <s v="West"/>
    <n v="7849"/>
    <n v="1.4"/>
    <n v="41.3"/>
    <d v="2024-03-28T00:00:00"/>
    <d v="2024-03-31T00:00:00"/>
    <s v="Delivered"/>
  </r>
  <r>
    <s v="SHP0372"/>
    <s v="Pharmaceuticals"/>
    <d v="2024-01-23T00:00:00"/>
    <n v="1518"/>
    <x v="3"/>
    <s v="East"/>
    <s v="East"/>
    <n v="6118"/>
    <n v="3.4"/>
    <n v="77.87"/>
    <d v="2024-01-23T00:00:00"/>
    <d v="2024-02-02T00:00:00"/>
    <s v="Delivered"/>
  </r>
  <r>
    <s v="SHP0373"/>
    <s v="Clothing"/>
    <d v="2024-03-01T00:00:00"/>
    <n v="1054"/>
    <x v="2"/>
    <s v="North"/>
    <s v="South"/>
    <n v="27964"/>
    <n v="3.3"/>
    <n v="49.82"/>
    <d v="2024-03-04T00:00:00"/>
    <d v="2024-03-14T00:00:00"/>
    <s v="Delivered"/>
  </r>
  <r>
    <s v="SHP0374"/>
    <s v="Electronics"/>
    <d v="2024-01-23T00:00:00"/>
    <n v="1083"/>
    <x v="3"/>
    <s v="South"/>
    <s v="Central"/>
    <n v="43124"/>
    <n v="4.2"/>
    <n v="73.94"/>
    <d v="2024-01-24T00:00:00"/>
    <d v="2024-01-30T00:00:00"/>
    <s v="Delivered"/>
  </r>
  <r>
    <s v="SHP0375"/>
    <s v="Clothing"/>
    <d v="2024-03-13T00:00:00"/>
    <n v="1074"/>
    <x v="3"/>
    <s v="Central"/>
    <s v="West"/>
    <n v="37844"/>
    <n v="4.9000000000000004"/>
    <n v="70.23"/>
    <d v="2024-03-15T00:00:00"/>
    <d v="2024-03-25T00:00:00"/>
    <s v="Delivered"/>
  </r>
  <r>
    <s v="SHP0376"/>
    <s v="Furniture"/>
    <d v="2024-04-26T00:00:00"/>
    <n v="137"/>
    <x v="1"/>
    <s v="North"/>
    <s v="East"/>
    <n v="18755"/>
    <n v="2"/>
    <n v="40.81"/>
    <d v="2024-04-28T00:00:00"/>
    <d v="2024-05-01T00:00:00"/>
    <s v="Delivered"/>
  </r>
  <r>
    <s v="SHP0377"/>
    <s v="Pharmaceuticals"/>
    <d v="2024-04-06T00:00:00"/>
    <n v="2475"/>
    <x v="2"/>
    <s v="North"/>
    <s v="East"/>
    <n v="24799"/>
    <n v="3"/>
    <n v="61.77"/>
    <d v="2024-04-06T00:00:00"/>
    <d v="2024-04-13T00:00:00"/>
    <s v="Delivered"/>
  </r>
  <r>
    <s v="SHP0378"/>
    <s v="Pharmaceuticals"/>
    <d v="2024-03-10T00:00:00"/>
    <n v="1374"/>
    <x v="2"/>
    <s v="South"/>
    <s v="South"/>
    <n v="48475"/>
    <n v="4.5999999999999996"/>
    <n v="76.069999999999993"/>
    <d v="2024-03-13T00:00:00"/>
    <d v="2024-03-17T00:00:00"/>
    <s v="Delivered"/>
  </r>
  <r>
    <s v="SHP0379"/>
    <s v="Books"/>
    <d v="2024-05-20T00:00:00"/>
    <n v="1299"/>
    <x v="1"/>
    <s v="East"/>
    <s v="South"/>
    <n v="1962"/>
    <n v="4.0999999999999996"/>
    <n v="90.92"/>
    <d v="2024-05-23T00:00:00"/>
    <d v="2024-05-27T00:00:00"/>
    <s v="Delivered"/>
  </r>
  <r>
    <s v="SHP0380"/>
    <s v="Pharmaceuticals"/>
    <d v="2024-04-29T00:00:00"/>
    <n v="1725"/>
    <x v="2"/>
    <s v="North"/>
    <s v="North"/>
    <n v="16405"/>
    <n v="2.9"/>
    <n v="93.32"/>
    <d v="2024-05-02T00:00:00"/>
    <d v="2024-05-05T00:00:00"/>
    <s v="Delivered"/>
  </r>
  <r>
    <s v="SHP0381"/>
    <s v="Books"/>
    <d v="2024-01-23T00:00:00"/>
    <n v="1013"/>
    <x v="3"/>
    <s v="Central"/>
    <s v="West"/>
    <n v="25420"/>
    <n v="4.8"/>
    <n v="69.03"/>
    <d v="2024-01-24T00:00:00"/>
    <d v="2024-02-01T00:00:00"/>
    <s v="Delayed"/>
  </r>
  <r>
    <s v="SHP0382"/>
    <s v="Electronics"/>
    <d v="2024-03-02T00:00:00"/>
    <n v="553"/>
    <x v="1"/>
    <s v="North"/>
    <s v="North"/>
    <n v="16752"/>
    <n v="1.2"/>
    <n v="83.71"/>
    <d v="2024-03-02T00:00:00"/>
    <d v="2024-03-11T00:00:00"/>
    <s v="Delivered"/>
  </r>
  <r>
    <s v="SHP0383"/>
    <s v="Furniture"/>
    <d v="2024-03-17T00:00:00"/>
    <n v="136"/>
    <x v="3"/>
    <s v="Central"/>
    <s v="East"/>
    <n v="41504"/>
    <n v="4.7"/>
    <n v="58.99"/>
    <d v="2024-03-20T00:00:00"/>
    <d v="2024-03-26T00:00:00"/>
    <s v="Delivered"/>
  </r>
  <r>
    <s v="SHP0384"/>
    <s v="Books"/>
    <d v="2024-03-26T00:00:00"/>
    <n v="1811"/>
    <x v="3"/>
    <s v="West"/>
    <s v="Central"/>
    <n v="41081"/>
    <n v="1.2"/>
    <n v="60.53"/>
    <d v="2024-03-27T00:00:00"/>
    <d v="2024-04-04T00:00:00"/>
    <s v="Delivered"/>
  </r>
  <r>
    <s v="SHP0385"/>
    <s v="Electronics"/>
    <d v="2024-05-08T00:00:00"/>
    <n v="895"/>
    <x v="1"/>
    <s v="West"/>
    <s v="Central"/>
    <n v="35336"/>
    <n v="3.2"/>
    <n v="51.67"/>
    <d v="2024-05-11T00:00:00"/>
    <d v="2024-05-18T00:00:00"/>
    <s v="Cancelled"/>
  </r>
  <r>
    <s v="SHP0386"/>
    <s v="Pharmaceuticals"/>
    <d v="2024-02-13T00:00:00"/>
    <n v="1072"/>
    <x v="0"/>
    <s v="Central"/>
    <s v="South"/>
    <n v="6253"/>
    <n v="4.5999999999999996"/>
    <n v="73.72"/>
    <d v="2024-02-14T00:00:00"/>
    <d v="2024-02-20T00:00:00"/>
    <s v="Delivered"/>
  </r>
  <r>
    <s v="SHP0387"/>
    <s v="Pharmaceuticals"/>
    <d v="2024-03-10T00:00:00"/>
    <n v="692"/>
    <x v="2"/>
    <s v="East"/>
    <s v="Central"/>
    <n v="40505"/>
    <n v="2.1"/>
    <n v="58.87"/>
    <d v="2024-03-10T00:00:00"/>
    <d v="2024-03-16T00:00:00"/>
    <s v="Delivered"/>
  </r>
  <r>
    <s v="SHP0388"/>
    <s v="Electronics"/>
    <d v="2024-02-08T00:00:00"/>
    <n v="1237"/>
    <x v="3"/>
    <s v="North"/>
    <s v="Central"/>
    <n v="14675"/>
    <n v="2.9"/>
    <n v="45.06"/>
    <d v="2024-02-10T00:00:00"/>
    <d v="2024-02-19T00:00:00"/>
    <s v="Delivered"/>
  </r>
  <r>
    <s v="SHP0389"/>
    <s v="Pharmaceuticals"/>
    <d v="2024-03-03T00:00:00"/>
    <n v="1424"/>
    <x v="3"/>
    <s v="North"/>
    <s v="Central"/>
    <n v="6691"/>
    <n v="2.2999999999999998"/>
    <n v="81.099999999999994"/>
    <d v="2024-03-05T00:00:00"/>
    <d v="2024-03-15T00:00:00"/>
    <s v="Delayed"/>
  </r>
  <r>
    <s v="SHP0390"/>
    <s v="Electronics"/>
    <d v="2024-06-01T00:00:00"/>
    <n v="2371"/>
    <x v="3"/>
    <s v="West"/>
    <s v="East"/>
    <n v="18398"/>
    <n v="4.8"/>
    <n v="82.47"/>
    <d v="2024-06-03T00:00:00"/>
    <d v="2024-06-08T00:00:00"/>
    <s v="Delivered"/>
  </r>
  <r>
    <s v="SHP0391"/>
    <s v="Books"/>
    <d v="2024-04-27T00:00:00"/>
    <n v="417"/>
    <x v="3"/>
    <s v="Central"/>
    <s v="Central"/>
    <n v="19482"/>
    <n v="4.3"/>
    <n v="61.6"/>
    <d v="2024-04-30T00:00:00"/>
    <d v="2024-05-05T00:00:00"/>
    <s v="Delivered"/>
  </r>
  <r>
    <s v="SHP0392"/>
    <s v="Books"/>
    <d v="2024-03-15T00:00:00"/>
    <n v="2496"/>
    <x v="3"/>
    <s v="North"/>
    <s v="Central"/>
    <n v="15122"/>
    <n v="3.8"/>
    <n v="44.6"/>
    <d v="2024-03-16T00:00:00"/>
    <d v="2024-03-21T00:00:00"/>
    <s v="Delivered"/>
  </r>
  <r>
    <s v="SHP0393"/>
    <s v="Electronics"/>
    <d v="2024-02-05T00:00:00"/>
    <n v="2262"/>
    <x v="1"/>
    <s v="North"/>
    <s v="Central"/>
    <n v="1501"/>
    <n v="3.4"/>
    <n v="65.58"/>
    <d v="2024-02-07T00:00:00"/>
    <d v="2024-02-13T00:00:00"/>
    <s v="Delivered"/>
  </r>
  <r>
    <s v="SHP0394"/>
    <s v="Books"/>
    <d v="2024-03-11T00:00:00"/>
    <n v="1446"/>
    <x v="3"/>
    <s v="East"/>
    <s v="North"/>
    <n v="48145"/>
    <n v="4.3"/>
    <n v="66.540000000000006"/>
    <d v="2024-03-13T00:00:00"/>
    <d v="2024-03-15T00:00:00"/>
    <s v="Delayed"/>
  </r>
  <r>
    <s v="SHP0395"/>
    <s v="Books"/>
    <d v="2024-04-14T00:00:00"/>
    <n v="1691"/>
    <x v="2"/>
    <s v="South"/>
    <s v="East"/>
    <n v="43500"/>
    <n v="2.6"/>
    <n v="80.12"/>
    <d v="2024-04-17T00:00:00"/>
    <d v="2024-04-25T00:00:00"/>
    <s v="Delivered"/>
  </r>
  <r>
    <s v="SHP0396"/>
    <s v="Books"/>
    <d v="2024-03-20T00:00:00"/>
    <n v="1989"/>
    <x v="3"/>
    <s v="West"/>
    <s v="South"/>
    <n v="23783"/>
    <n v="2.8"/>
    <n v="58.92"/>
    <d v="2024-03-21T00:00:00"/>
    <d v="2024-03-29T00:00:00"/>
    <s v="Delivered"/>
  </r>
  <r>
    <s v="SHP0397"/>
    <s v="Clothing"/>
    <d v="2024-02-07T00:00:00"/>
    <n v="2187"/>
    <x v="1"/>
    <s v="West"/>
    <s v="North"/>
    <n v="21935"/>
    <n v="3.9"/>
    <n v="80.959999999999994"/>
    <d v="2024-02-10T00:00:00"/>
    <d v="2024-02-17T00:00:00"/>
    <s v="Delivered"/>
  </r>
  <r>
    <s v="SHP0398"/>
    <s v="Furniture"/>
    <d v="2024-02-25T00:00:00"/>
    <n v="2096"/>
    <x v="2"/>
    <s v="South"/>
    <s v="West"/>
    <n v="27723"/>
    <n v="2.4"/>
    <n v="92.29"/>
    <d v="2024-02-26T00:00:00"/>
    <d v="2024-03-03T00:00:00"/>
    <s v="Delivered"/>
  </r>
  <r>
    <s v="SHP0399"/>
    <s v="Pharmaceuticals"/>
    <d v="2024-03-14T00:00:00"/>
    <n v="1872"/>
    <x v="3"/>
    <s v="North"/>
    <s v="East"/>
    <n v="37744"/>
    <n v="1.3"/>
    <n v="54.25"/>
    <d v="2024-03-17T00:00:00"/>
    <d v="2024-03-21T00:00:00"/>
    <s v="Delivered"/>
  </r>
  <r>
    <s v="SHP0400"/>
    <s v="Clothing"/>
    <d v="2024-05-21T00:00:00"/>
    <n v="1412"/>
    <x v="3"/>
    <s v="East"/>
    <s v="East"/>
    <n v="30524"/>
    <n v="1.3"/>
    <n v="98.74"/>
    <d v="2024-05-23T00:00:00"/>
    <d v="2024-06-02T00:00:00"/>
    <s v="Delivered"/>
  </r>
  <r>
    <s v="SHP0401"/>
    <s v="Books"/>
    <d v="2024-04-25T00:00:00"/>
    <n v="1385"/>
    <x v="1"/>
    <s v="East"/>
    <s v="West"/>
    <n v="31234"/>
    <n v="1.5"/>
    <n v="63.18"/>
    <d v="2024-04-27T00:00:00"/>
    <d v="2024-05-07T00:00:00"/>
    <s v="Delivered"/>
  </r>
  <r>
    <s v="SHP0402"/>
    <s v="Electronics"/>
    <d v="2024-04-21T00:00:00"/>
    <n v="315"/>
    <x v="3"/>
    <s v="West"/>
    <s v="West"/>
    <n v="1015"/>
    <n v="4.5"/>
    <n v="56.04"/>
    <d v="2024-04-22T00:00:00"/>
    <d v="2024-05-02T00:00:00"/>
    <s v="Delivered"/>
  </r>
  <r>
    <s v="SHP0403"/>
    <s v="Books"/>
    <d v="2024-05-26T00:00:00"/>
    <n v="2483"/>
    <x v="2"/>
    <s v="East"/>
    <s v="West"/>
    <n v="45746"/>
    <n v="2.9"/>
    <n v="65.290000000000006"/>
    <d v="2024-05-29T00:00:00"/>
    <d v="2024-05-31T00:00:00"/>
    <s v="Delivered"/>
  </r>
  <r>
    <s v="SHP0404"/>
    <s v="Furniture"/>
    <d v="2024-05-21T00:00:00"/>
    <n v="2239"/>
    <x v="3"/>
    <s v="South"/>
    <s v="South"/>
    <n v="1691"/>
    <n v="3.9"/>
    <n v="45.66"/>
    <d v="2024-05-23T00:00:00"/>
    <d v="2024-05-28T00:00:00"/>
    <s v="Cancelled"/>
  </r>
  <r>
    <s v="SHP0405"/>
    <s v="Books"/>
    <d v="2024-02-15T00:00:00"/>
    <n v="1804"/>
    <x v="3"/>
    <s v="North"/>
    <s v="Central"/>
    <n v="32764"/>
    <n v="2.6"/>
    <n v="47.54"/>
    <d v="2024-02-18T00:00:00"/>
    <d v="2024-02-24T00:00:00"/>
    <s v="Delayed"/>
  </r>
  <r>
    <s v="SHP0406"/>
    <s v="Electronics"/>
    <d v="2024-06-22T00:00:00"/>
    <n v="462"/>
    <x v="2"/>
    <s v="South"/>
    <s v="East"/>
    <n v="44128"/>
    <n v="2"/>
    <n v="64.87"/>
    <d v="2024-06-25T00:00:00"/>
    <d v="2024-06-30T00:00:00"/>
    <s v="Delayed"/>
  </r>
  <r>
    <s v="SHP0407"/>
    <s v="Furniture"/>
    <d v="2024-01-29T00:00:00"/>
    <n v="1816"/>
    <x v="2"/>
    <s v="Central"/>
    <s v="Central"/>
    <n v="46716"/>
    <n v="2.4"/>
    <n v="85.75"/>
    <d v="2024-01-30T00:00:00"/>
    <d v="2024-02-05T00:00:00"/>
    <s v="Delivered"/>
  </r>
  <r>
    <s v="SHP0408"/>
    <s v="Books"/>
    <d v="2024-06-07T00:00:00"/>
    <n v="1293"/>
    <x v="2"/>
    <s v="West"/>
    <s v="Central"/>
    <n v="6797"/>
    <n v="4.2"/>
    <n v="94.02"/>
    <d v="2024-06-08T00:00:00"/>
    <d v="2024-06-16T00:00:00"/>
    <s v="Cancelled"/>
  </r>
  <r>
    <s v="SHP0409"/>
    <s v="Furniture"/>
    <d v="2024-01-28T00:00:00"/>
    <n v="455"/>
    <x v="3"/>
    <s v="East"/>
    <s v="West"/>
    <n v="28356"/>
    <n v="3.5"/>
    <n v="79.89"/>
    <d v="2024-01-28T00:00:00"/>
    <d v="2024-02-05T00:00:00"/>
    <s v="Delivered"/>
  </r>
  <r>
    <s v="SHP0410"/>
    <s v="Pharmaceuticals"/>
    <d v="2024-02-18T00:00:00"/>
    <n v="290"/>
    <x v="3"/>
    <s v="Central"/>
    <s v="South"/>
    <n v="49923"/>
    <n v="4.8"/>
    <n v="46.31"/>
    <d v="2024-02-21T00:00:00"/>
    <d v="2024-02-27T00:00:00"/>
    <s v="Delivered"/>
  </r>
  <r>
    <s v="SHP0411"/>
    <s v="Pharmaceuticals"/>
    <d v="2024-01-31T00:00:00"/>
    <n v="799"/>
    <x v="0"/>
    <s v="East"/>
    <s v="North"/>
    <n v="8834"/>
    <n v="3.7"/>
    <n v="80.319999999999993"/>
    <d v="2024-01-31T00:00:00"/>
    <d v="2024-02-06T00:00:00"/>
    <s v="Delayed"/>
  </r>
  <r>
    <s v="SHP0412"/>
    <s v="Books"/>
    <d v="2024-06-03T00:00:00"/>
    <n v="2154"/>
    <x v="2"/>
    <s v="North"/>
    <s v="South"/>
    <n v="24662"/>
    <n v="3.3"/>
    <n v="78.13"/>
    <d v="2024-06-03T00:00:00"/>
    <d v="2024-06-08T00:00:00"/>
    <s v="Delivered"/>
  </r>
  <r>
    <s v="SHP0413"/>
    <s v="Furniture"/>
    <d v="2024-05-24T00:00:00"/>
    <n v="2280"/>
    <x v="1"/>
    <s v="North"/>
    <s v="Central"/>
    <n v="6508"/>
    <n v="3.4"/>
    <n v="88.35"/>
    <d v="2024-05-26T00:00:00"/>
    <d v="2024-06-05T00:00:00"/>
    <s v="Delivered"/>
  </r>
  <r>
    <s v="SHP0414"/>
    <s v="Electronics"/>
    <d v="2024-01-09T00:00:00"/>
    <n v="656"/>
    <x v="1"/>
    <s v="North"/>
    <s v="South"/>
    <n v="8487"/>
    <n v="4.8"/>
    <n v="89.51"/>
    <d v="2024-01-10T00:00:00"/>
    <d v="2024-01-15T00:00:00"/>
    <s v="Delivered"/>
  </r>
  <r>
    <s v="SHP0415"/>
    <s v="Books"/>
    <d v="2024-03-27T00:00:00"/>
    <n v="925"/>
    <x v="3"/>
    <s v="East"/>
    <s v="West"/>
    <n v="31466"/>
    <n v="4.2"/>
    <n v="92.09"/>
    <d v="2024-03-28T00:00:00"/>
    <d v="2024-04-02T00:00:00"/>
    <s v="Delivered"/>
  </r>
  <r>
    <s v="SHP0416"/>
    <s v="Pharmaceuticals"/>
    <d v="2024-02-11T00:00:00"/>
    <n v="1154"/>
    <x v="0"/>
    <s v="Central"/>
    <s v="North"/>
    <n v="3832"/>
    <n v="1.1000000000000001"/>
    <n v="64.849999999999994"/>
    <d v="2024-02-12T00:00:00"/>
    <d v="2024-02-18T00:00:00"/>
    <s v="Delivered"/>
  </r>
  <r>
    <s v="SHP0417"/>
    <s v="Pharmaceuticals"/>
    <d v="2024-03-06T00:00:00"/>
    <n v="525"/>
    <x v="3"/>
    <s v="North"/>
    <s v="West"/>
    <n v="1287"/>
    <n v="3.1"/>
    <n v="81.87"/>
    <d v="2024-03-07T00:00:00"/>
    <d v="2024-03-11T00:00:00"/>
    <s v="Delivered"/>
  </r>
  <r>
    <s v="SHP0418"/>
    <s v="Books"/>
    <d v="2024-05-25T00:00:00"/>
    <n v="1674"/>
    <x v="3"/>
    <s v="Central"/>
    <s v="North"/>
    <n v="39490"/>
    <n v="3.8"/>
    <n v="56.1"/>
    <d v="2024-05-28T00:00:00"/>
    <d v="2024-06-03T00:00:00"/>
    <s v="Delayed"/>
  </r>
  <r>
    <s v="SHP0419"/>
    <s v="Furniture"/>
    <d v="2024-04-09T00:00:00"/>
    <n v="2229"/>
    <x v="1"/>
    <s v="East"/>
    <s v="Central"/>
    <n v="10373"/>
    <n v="4"/>
    <n v="99.96"/>
    <d v="2024-04-09T00:00:00"/>
    <d v="2024-04-18T00:00:00"/>
    <s v="Delivered"/>
  </r>
  <r>
    <s v="SHP0420"/>
    <s v="Pharmaceuticals"/>
    <d v="2024-06-16T00:00:00"/>
    <n v="688"/>
    <x v="3"/>
    <s v="Central"/>
    <s v="North"/>
    <n v="17506"/>
    <n v="1.9"/>
    <n v="50.52"/>
    <d v="2024-06-19T00:00:00"/>
    <d v="2024-06-22T00:00:00"/>
    <s v="Delivered"/>
  </r>
  <r>
    <s v="SHP0421"/>
    <s v="Furniture"/>
    <d v="2024-05-25T00:00:00"/>
    <n v="2112"/>
    <x v="2"/>
    <s v="East"/>
    <s v="North"/>
    <n v="20725"/>
    <n v="4.5"/>
    <n v="40.61"/>
    <d v="2024-05-27T00:00:00"/>
    <d v="2024-06-03T00:00:00"/>
    <s v="Delivered"/>
  </r>
  <r>
    <s v="SHP0422"/>
    <s v="Pharmaceuticals"/>
    <d v="2024-05-01T00:00:00"/>
    <n v="1647"/>
    <x v="3"/>
    <s v="East"/>
    <s v="North"/>
    <n v="36944"/>
    <n v="4.8"/>
    <n v="48.93"/>
    <d v="2024-05-01T00:00:00"/>
    <d v="2024-05-08T00:00:00"/>
    <s v="Delivered"/>
  </r>
  <r>
    <s v="SHP0423"/>
    <s v="Pharmaceuticals"/>
    <d v="2024-03-26T00:00:00"/>
    <n v="394"/>
    <x v="2"/>
    <s v="West"/>
    <s v="South"/>
    <n v="35840"/>
    <n v="1.9"/>
    <n v="86.55"/>
    <d v="2024-03-26T00:00:00"/>
    <d v="2024-03-30T00:00:00"/>
    <s v="Cancelled"/>
  </r>
  <r>
    <s v="SHP0424"/>
    <s v="Clothing"/>
    <d v="2024-02-29T00:00:00"/>
    <n v="2085"/>
    <x v="0"/>
    <s v="East"/>
    <s v="South"/>
    <n v="40183"/>
    <n v="4.5"/>
    <n v="66.81"/>
    <d v="2024-03-03T00:00:00"/>
    <d v="2024-03-06T00:00:00"/>
    <s v="Delivered"/>
  </r>
  <r>
    <s v="SHP0425"/>
    <s v="Pharmaceuticals"/>
    <d v="2024-02-26T00:00:00"/>
    <n v="1347"/>
    <x v="3"/>
    <s v="East"/>
    <s v="Central"/>
    <n v="5533"/>
    <n v="1.4"/>
    <n v="66.849999999999994"/>
    <d v="2024-02-29T00:00:00"/>
    <d v="2024-03-02T00:00:00"/>
    <s v="Delivered"/>
  </r>
  <r>
    <s v="SHP0426"/>
    <s v="Electronics"/>
    <d v="2024-01-29T00:00:00"/>
    <n v="1648"/>
    <x v="3"/>
    <s v="South"/>
    <s v="North"/>
    <n v="8288"/>
    <n v="1.2"/>
    <n v="97.3"/>
    <d v="2024-01-31T00:00:00"/>
    <d v="2024-02-03T00:00:00"/>
    <s v="Delivered"/>
  </r>
  <r>
    <s v="SHP0427"/>
    <s v="Books"/>
    <d v="2024-06-08T00:00:00"/>
    <n v="1790"/>
    <x v="3"/>
    <s v="North"/>
    <s v="East"/>
    <n v="16189"/>
    <n v="1.5"/>
    <n v="95.18"/>
    <d v="2024-06-11T00:00:00"/>
    <d v="2024-06-19T00:00:00"/>
    <s v="Delivered"/>
  </r>
  <r>
    <s v="SHP0428"/>
    <s v="Books"/>
    <d v="2024-03-24T00:00:00"/>
    <n v="1236"/>
    <x v="2"/>
    <s v="West"/>
    <s v="Central"/>
    <n v="44720"/>
    <n v="1.2"/>
    <n v="58.67"/>
    <d v="2024-03-25T00:00:00"/>
    <d v="2024-03-28T00:00:00"/>
    <s v="Delivered"/>
  </r>
  <r>
    <s v="SHP0429"/>
    <s v="Furniture"/>
    <d v="2024-03-01T00:00:00"/>
    <n v="1356"/>
    <x v="3"/>
    <s v="West"/>
    <s v="North"/>
    <n v="22098"/>
    <n v="4.4000000000000004"/>
    <n v="52.54"/>
    <d v="2024-03-02T00:00:00"/>
    <d v="2024-03-10T00:00:00"/>
    <s v="Delivered"/>
  </r>
  <r>
    <s v="SHP0430"/>
    <s v="Pharmaceuticals"/>
    <d v="2024-04-03T00:00:00"/>
    <n v="2164"/>
    <x v="3"/>
    <s v="West"/>
    <s v="North"/>
    <n v="37980"/>
    <n v="1.2"/>
    <n v="90.91"/>
    <d v="2024-04-05T00:00:00"/>
    <d v="2024-04-07T00:00:00"/>
    <s v="Delivered"/>
  </r>
  <r>
    <s v="SHP0431"/>
    <s v="Electronics"/>
    <d v="2024-06-03T00:00:00"/>
    <n v="459"/>
    <x v="2"/>
    <s v="South"/>
    <s v="South"/>
    <n v="30203"/>
    <n v="2.1"/>
    <n v="94.36"/>
    <d v="2024-06-04T00:00:00"/>
    <d v="2024-06-06T00:00:00"/>
    <s v="Delivered"/>
  </r>
  <r>
    <s v="SHP0432"/>
    <s v="Furniture"/>
    <d v="2024-06-22T00:00:00"/>
    <n v="799"/>
    <x v="3"/>
    <s v="East"/>
    <s v="Central"/>
    <n v="566"/>
    <n v="1.4"/>
    <n v="72.5"/>
    <d v="2024-06-24T00:00:00"/>
    <d v="2024-06-26T00:00:00"/>
    <s v="Delivered"/>
  </r>
  <r>
    <s v="SHP0433"/>
    <s v="Clothing"/>
    <d v="2024-02-09T00:00:00"/>
    <n v="547"/>
    <x v="0"/>
    <s v="North"/>
    <s v="North"/>
    <n v="49123"/>
    <n v="2.2000000000000002"/>
    <n v="77.77"/>
    <d v="2024-02-12T00:00:00"/>
    <d v="2024-02-22T00:00:00"/>
    <s v="Delivered"/>
  </r>
  <r>
    <s v="SHP0434"/>
    <s v="Furniture"/>
    <d v="2024-01-14T00:00:00"/>
    <n v="774"/>
    <x v="3"/>
    <s v="Central"/>
    <s v="North"/>
    <n v="45746"/>
    <n v="1.4"/>
    <n v="55.41"/>
    <d v="2024-01-16T00:00:00"/>
    <d v="2024-01-24T00:00:00"/>
    <s v="Delivered"/>
  </r>
  <r>
    <s v="SHP0435"/>
    <s v="Furniture"/>
    <d v="2024-02-16T00:00:00"/>
    <n v="1107"/>
    <x v="1"/>
    <s v="East"/>
    <s v="Central"/>
    <n v="8033"/>
    <n v="3.7"/>
    <n v="88.05"/>
    <d v="2024-02-16T00:00:00"/>
    <d v="2024-02-23T00:00:00"/>
    <s v="Delivered"/>
  </r>
  <r>
    <s v="SHP0436"/>
    <s v="Pharmaceuticals"/>
    <d v="2024-02-18T00:00:00"/>
    <n v="1449"/>
    <x v="3"/>
    <s v="South"/>
    <s v="East"/>
    <n v="15603"/>
    <n v="1.5"/>
    <n v="77.930000000000007"/>
    <d v="2024-02-21T00:00:00"/>
    <d v="2024-02-29T00:00:00"/>
    <s v="Delayed"/>
  </r>
  <r>
    <s v="SHP0437"/>
    <s v="Clothing"/>
    <d v="2024-06-08T00:00:00"/>
    <n v="685"/>
    <x v="2"/>
    <s v="East"/>
    <s v="Central"/>
    <n v="5116"/>
    <n v="4.4000000000000004"/>
    <n v="70.209999999999994"/>
    <d v="2024-06-10T00:00:00"/>
    <d v="2024-06-16T00:00:00"/>
    <s v="Delivered"/>
  </r>
  <r>
    <s v="SHP0438"/>
    <s v="Furniture"/>
    <d v="2024-04-02T00:00:00"/>
    <n v="1356"/>
    <x v="3"/>
    <s v="East"/>
    <s v="Central"/>
    <n v="46545"/>
    <n v="4.3"/>
    <n v="43.61"/>
    <d v="2024-04-02T00:00:00"/>
    <d v="2024-04-05T00:00:00"/>
    <s v="Delivered"/>
  </r>
  <r>
    <s v="SHP0439"/>
    <s v="Electronics"/>
    <d v="2024-06-17T00:00:00"/>
    <n v="1347"/>
    <x v="2"/>
    <s v="South"/>
    <s v="East"/>
    <n v="38998"/>
    <n v="1.1000000000000001"/>
    <n v="94.96"/>
    <d v="2024-06-18T00:00:00"/>
    <d v="2024-06-25T00:00:00"/>
    <s v="Delivered"/>
  </r>
  <r>
    <s v="SHP0440"/>
    <s v="Electronics"/>
    <d v="2024-05-08T00:00:00"/>
    <n v="1093"/>
    <x v="0"/>
    <s v="West"/>
    <s v="Central"/>
    <n v="43992"/>
    <n v="4.5999999999999996"/>
    <n v="76.930000000000007"/>
    <d v="2024-05-08T00:00:00"/>
    <d v="2024-05-13T00:00:00"/>
    <s v="Delivered"/>
  </r>
  <r>
    <s v="SHP0441"/>
    <s v="Books"/>
    <d v="2024-03-17T00:00:00"/>
    <n v="1535"/>
    <x v="3"/>
    <s v="West"/>
    <s v="North"/>
    <n v="12272"/>
    <n v="1.1000000000000001"/>
    <n v="51.56"/>
    <d v="2024-03-18T00:00:00"/>
    <d v="2024-03-23T00:00:00"/>
    <s v="Delivered"/>
  </r>
  <r>
    <s v="SHP0442"/>
    <s v="Clothing"/>
    <d v="2024-02-03T00:00:00"/>
    <n v="671"/>
    <x v="0"/>
    <s v="North"/>
    <s v="Central"/>
    <n v="24349"/>
    <n v="2"/>
    <n v="76.38"/>
    <d v="2024-02-04T00:00:00"/>
    <d v="2024-02-12T00:00:00"/>
    <s v="Delivered"/>
  </r>
  <r>
    <s v="SHP0443"/>
    <s v="Clothing"/>
    <d v="2024-03-22T00:00:00"/>
    <n v="2482"/>
    <x v="1"/>
    <s v="North"/>
    <s v="East"/>
    <n v="49536"/>
    <n v="1.1000000000000001"/>
    <n v="80.650000000000006"/>
    <d v="2024-03-24T00:00:00"/>
    <d v="2024-03-30T00:00:00"/>
    <s v="Delivered"/>
  </r>
  <r>
    <s v="SHP0444"/>
    <s v="Books"/>
    <d v="2024-06-27T00:00:00"/>
    <n v="1345"/>
    <x v="3"/>
    <s v="West"/>
    <s v="West"/>
    <n v="13440"/>
    <n v="2.2999999999999998"/>
    <n v="71.55"/>
    <d v="2024-06-30T00:00:00"/>
    <d v="2024-07-05T00:00:00"/>
    <s v="Delivered"/>
  </r>
  <r>
    <s v="SHP0445"/>
    <s v="Furniture"/>
    <d v="2024-05-22T00:00:00"/>
    <n v="2184"/>
    <x v="1"/>
    <s v="Central"/>
    <s v="Central"/>
    <n v="17432"/>
    <n v="3.1"/>
    <n v="83.09"/>
    <d v="2024-05-23T00:00:00"/>
    <d v="2024-05-25T00:00:00"/>
    <s v="Delivered"/>
  </r>
  <r>
    <s v="SHP0446"/>
    <s v="Clothing"/>
    <d v="2024-02-26T00:00:00"/>
    <n v="1088"/>
    <x v="2"/>
    <s v="East"/>
    <s v="South"/>
    <n v="30269"/>
    <n v="4.2"/>
    <n v="74.89"/>
    <d v="2024-02-29T00:00:00"/>
    <d v="2024-03-08T00:00:00"/>
    <s v="Delivered"/>
  </r>
  <r>
    <s v="SHP0447"/>
    <s v="Electronics"/>
    <d v="2024-03-05T00:00:00"/>
    <n v="377"/>
    <x v="3"/>
    <s v="Central"/>
    <s v="North"/>
    <n v="25148"/>
    <n v="2.4"/>
    <n v="96.87"/>
    <d v="2024-03-07T00:00:00"/>
    <d v="2024-03-10T00:00:00"/>
    <s v="Delivered"/>
  </r>
  <r>
    <s v="SHP0448"/>
    <s v="Electronics"/>
    <d v="2024-06-19T00:00:00"/>
    <n v="1319"/>
    <x v="1"/>
    <s v="East"/>
    <s v="North"/>
    <n v="47911"/>
    <n v="3.8"/>
    <n v="43.22"/>
    <d v="2024-06-21T00:00:00"/>
    <d v="2024-06-24T00:00:00"/>
    <s v="Delivered"/>
  </r>
  <r>
    <s v="SHP0449"/>
    <s v="Pharmaceuticals"/>
    <d v="2024-01-10T00:00:00"/>
    <n v="1987"/>
    <x v="3"/>
    <s v="West"/>
    <s v="South"/>
    <n v="33466"/>
    <n v="1.8"/>
    <n v="46.37"/>
    <d v="2024-01-10T00:00:00"/>
    <d v="2024-01-16T00:00:00"/>
    <s v="Delivered"/>
  </r>
  <r>
    <s v="SHP0450"/>
    <s v="Clothing"/>
    <d v="2024-05-21T00:00:00"/>
    <n v="583"/>
    <x v="3"/>
    <s v="North"/>
    <s v="South"/>
    <n v="28277"/>
    <n v="4"/>
    <n v="50.42"/>
    <d v="2024-05-23T00:00:00"/>
    <d v="2024-05-31T00:00:00"/>
    <s v="Delivered"/>
  </r>
  <r>
    <s v="SHP0451"/>
    <s v="Furniture"/>
    <d v="2024-02-13T00:00:00"/>
    <n v="1365"/>
    <x v="1"/>
    <s v="North"/>
    <s v="Central"/>
    <n v="33067"/>
    <n v="1.9"/>
    <n v="81.41"/>
    <d v="2024-02-15T00:00:00"/>
    <d v="2024-02-20T00:00:00"/>
    <s v="Delayed"/>
  </r>
  <r>
    <s v="SHP0452"/>
    <s v="Books"/>
    <d v="2024-06-29T00:00:00"/>
    <n v="830"/>
    <x v="2"/>
    <s v="Central"/>
    <s v="South"/>
    <n v="17674"/>
    <n v="1.6"/>
    <n v="78.739999999999995"/>
    <d v="2024-06-29T00:00:00"/>
    <d v="2024-07-05T00:00:00"/>
    <s v="Delayed"/>
  </r>
  <r>
    <s v="SHP0453"/>
    <s v="Books"/>
    <d v="2024-02-25T00:00:00"/>
    <n v="2339"/>
    <x v="2"/>
    <s v="North"/>
    <s v="West"/>
    <n v="43098"/>
    <n v="1.7"/>
    <n v="93.52"/>
    <d v="2024-02-26T00:00:00"/>
    <d v="2024-03-03T00:00:00"/>
    <s v="Delivered"/>
  </r>
  <r>
    <s v="SHP0454"/>
    <s v="Furniture"/>
    <d v="2024-04-21T00:00:00"/>
    <n v="1140"/>
    <x v="3"/>
    <s v="West"/>
    <s v="East"/>
    <n v="14298"/>
    <n v="1.7"/>
    <n v="83.97"/>
    <d v="2024-04-22T00:00:00"/>
    <d v="2024-04-25T00:00:00"/>
    <s v="Delivered"/>
  </r>
  <r>
    <s v="SHP0455"/>
    <s v="Pharmaceuticals"/>
    <d v="2024-04-23T00:00:00"/>
    <n v="1017"/>
    <x v="0"/>
    <s v="Central"/>
    <s v="South"/>
    <n v="18058"/>
    <n v="3.1"/>
    <n v="70.5"/>
    <d v="2024-04-24T00:00:00"/>
    <d v="2024-05-01T00:00:00"/>
    <s v="Delivered"/>
  </r>
  <r>
    <s v="SHP0456"/>
    <s v="Books"/>
    <d v="2024-03-20T00:00:00"/>
    <n v="985"/>
    <x v="3"/>
    <s v="East"/>
    <s v="South"/>
    <n v="44737"/>
    <n v="4.4000000000000004"/>
    <n v="99.51"/>
    <d v="2024-03-22T00:00:00"/>
    <d v="2024-03-30T00:00:00"/>
    <s v="Delayed"/>
  </r>
  <r>
    <s v="SHP0457"/>
    <s v="Clothing"/>
    <d v="2024-03-17T00:00:00"/>
    <n v="121"/>
    <x v="0"/>
    <s v="North"/>
    <s v="West"/>
    <n v="678"/>
    <n v="1.3"/>
    <n v="55.97"/>
    <d v="2024-03-20T00:00:00"/>
    <d v="2024-03-28T00:00:00"/>
    <s v="Delivered"/>
  </r>
  <r>
    <s v="SHP0458"/>
    <s v="Pharmaceuticals"/>
    <d v="2024-06-25T00:00:00"/>
    <n v="573"/>
    <x v="3"/>
    <s v="South"/>
    <s v="North"/>
    <n v="20970"/>
    <n v="3.8"/>
    <n v="89.99"/>
    <d v="2024-06-26T00:00:00"/>
    <d v="2024-06-30T00:00:00"/>
    <s v="Delivered"/>
  </r>
  <r>
    <s v="SHP0459"/>
    <s v="Clothing"/>
    <d v="2024-02-19T00:00:00"/>
    <n v="2357"/>
    <x v="3"/>
    <s v="North"/>
    <s v="North"/>
    <n v="17618"/>
    <n v="3.6"/>
    <n v="65.61"/>
    <d v="2024-02-22T00:00:00"/>
    <d v="2024-02-27T00:00:00"/>
    <s v="Delivered"/>
  </r>
  <r>
    <s v="SHP0460"/>
    <s v="Electronics"/>
    <d v="2024-02-19T00:00:00"/>
    <n v="2453"/>
    <x v="1"/>
    <s v="East"/>
    <s v="Central"/>
    <n v="23116"/>
    <n v="4.5"/>
    <n v="78.92"/>
    <d v="2024-02-22T00:00:00"/>
    <d v="2024-02-24T00:00:00"/>
    <s v="Delivered"/>
  </r>
  <r>
    <s v="SHP0461"/>
    <s v="Pharmaceuticals"/>
    <d v="2024-03-09T00:00:00"/>
    <n v="803"/>
    <x v="2"/>
    <s v="Central"/>
    <s v="West"/>
    <n v="1298"/>
    <n v="2"/>
    <n v="83.64"/>
    <d v="2024-03-11T00:00:00"/>
    <d v="2024-03-18T00:00:00"/>
    <s v="Delivered"/>
  </r>
  <r>
    <s v="SHP0462"/>
    <s v="Books"/>
    <d v="2024-02-01T00:00:00"/>
    <n v="786"/>
    <x v="3"/>
    <s v="East"/>
    <s v="East"/>
    <n v="8101"/>
    <n v="2.8"/>
    <n v="78.03"/>
    <d v="2024-02-04T00:00:00"/>
    <d v="2024-02-06T00:00:00"/>
    <s v="Delivered"/>
  </r>
  <r>
    <s v="SHP0463"/>
    <s v="Pharmaceuticals"/>
    <d v="2024-05-07T00:00:00"/>
    <n v="384"/>
    <x v="1"/>
    <s v="South"/>
    <s v="East"/>
    <n v="25863"/>
    <n v="4.7"/>
    <n v="48.43"/>
    <d v="2024-05-08T00:00:00"/>
    <d v="2024-05-18T00:00:00"/>
    <s v="Delivered"/>
  </r>
  <r>
    <s v="SHP0464"/>
    <s v="Pharmaceuticals"/>
    <d v="2024-01-21T00:00:00"/>
    <n v="815"/>
    <x v="1"/>
    <s v="West"/>
    <s v="West"/>
    <n v="3295"/>
    <n v="3.6"/>
    <n v="66.58"/>
    <d v="2024-01-22T00:00:00"/>
    <d v="2024-01-27T00:00:00"/>
    <s v="Delivered"/>
  </r>
  <r>
    <s v="SHP0465"/>
    <s v="Pharmaceuticals"/>
    <d v="2024-04-21T00:00:00"/>
    <n v="862"/>
    <x v="3"/>
    <s v="North"/>
    <s v="East"/>
    <n v="32426"/>
    <n v="2.6"/>
    <n v="73.69"/>
    <d v="2024-04-21T00:00:00"/>
    <d v="2024-04-24T00:00:00"/>
    <s v="Delayed"/>
  </r>
  <r>
    <s v="SHP0466"/>
    <s v="Pharmaceuticals"/>
    <d v="2024-06-29T00:00:00"/>
    <n v="1350"/>
    <x v="3"/>
    <s v="Central"/>
    <s v="North"/>
    <n v="45764"/>
    <n v="1.5"/>
    <n v="90.94"/>
    <d v="2024-07-01T00:00:00"/>
    <d v="2024-07-11T00:00:00"/>
    <s v="Delivered"/>
  </r>
  <r>
    <s v="SHP0467"/>
    <s v="Clothing"/>
    <d v="2024-03-24T00:00:00"/>
    <n v="1047"/>
    <x v="2"/>
    <s v="West"/>
    <s v="East"/>
    <n v="37856"/>
    <n v="2"/>
    <n v="66.62"/>
    <d v="2024-03-27T00:00:00"/>
    <d v="2024-03-30T00:00:00"/>
    <s v="Delivered"/>
  </r>
  <r>
    <s v="SHP0468"/>
    <s v="Electronics"/>
    <d v="2024-01-21T00:00:00"/>
    <n v="1130"/>
    <x v="2"/>
    <s v="East"/>
    <s v="East"/>
    <n v="7797"/>
    <n v="3.3"/>
    <n v="95.12"/>
    <d v="2024-01-22T00:00:00"/>
    <d v="2024-01-25T00:00:00"/>
    <s v="Delivered"/>
  </r>
  <r>
    <s v="SHP0469"/>
    <s v="Furniture"/>
    <d v="2024-02-21T00:00:00"/>
    <n v="128"/>
    <x v="1"/>
    <s v="Central"/>
    <s v="West"/>
    <n v="3584"/>
    <n v="3.9"/>
    <n v="66.42"/>
    <d v="2024-02-24T00:00:00"/>
    <d v="2024-03-01T00:00:00"/>
    <s v="Delivered"/>
  </r>
  <r>
    <s v="SHP0470"/>
    <s v="Pharmaceuticals"/>
    <d v="2024-04-21T00:00:00"/>
    <n v="1006"/>
    <x v="2"/>
    <s v="West"/>
    <s v="West"/>
    <n v="30829"/>
    <n v="1.5"/>
    <n v="72.930000000000007"/>
    <d v="2024-04-23T00:00:00"/>
    <d v="2024-05-02T00:00:00"/>
    <s v="Delivered"/>
  </r>
  <r>
    <s v="SHP0471"/>
    <s v="Books"/>
    <d v="2024-02-01T00:00:00"/>
    <n v="2226"/>
    <x v="1"/>
    <s v="Central"/>
    <s v="East"/>
    <n v="11610"/>
    <n v="3.4"/>
    <n v="87.78"/>
    <d v="2024-02-03T00:00:00"/>
    <d v="2024-02-10T00:00:00"/>
    <s v="Delivered"/>
  </r>
  <r>
    <s v="SHP0472"/>
    <s v="Pharmaceuticals"/>
    <d v="2024-01-30T00:00:00"/>
    <n v="669"/>
    <x v="2"/>
    <s v="South"/>
    <s v="South"/>
    <n v="1231"/>
    <n v="3.2"/>
    <n v="74.98"/>
    <d v="2024-02-01T00:00:00"/>
    <d v="2024-02-07T00:00:00"/>
    <s v="Delivered"/>
  </r>
  <r>
    <s v="SHP0473"/>
    <s v="Books"/>
    <d v="2024-04-16T00:00:00"/>
    <n v="2106"/>
    <x v="2"/>
    <s v="South"/>
    <s v="West"/>
    <n v="1629"/>
    <n v="3.1"/>
    <n v="97.61"/>
    <d v="2024-04-16T00:00:00"/>
    <d v="2024-04-18T00:00:00"/>
    <s v="Delivered"/>
  </r>
  <r>
    <s v="SHP0474"/>
    <s v="Clothing"/>
    <d v="2024-06-01T00:00:00"/>
    <n v="1553"/>
    <x v="3"/>
    <s v="North"/>
    <s v="Central"/>
    <n v="28522"/>
    <n v="3.8"/>
    <n v="79.62"/>
    <d v="2024-06-01T00:00:00"/>
    <d v="2024-06-05T00:00:00"/>
    <s v="Delivered"/>
  </r>
  <r>
    <s v="SHP0475"/>
    <s v="Books"/>
    <d v="2024-04-15T00:00:00"/>
    <n v="837"/>
    <x v="2"/>
    <s v="North"/>
    <s v="Central"/>
    <n v="2105"/>
    <n v="4.3"/>
    <n v="71.36"/>
    <d v="2024-04-16T00:00:00"/>
    <d v="2024-04-26T00:00:00"/>
    <s v="Delivered"/>
  </r>
  <r>
    <s v="SHP0476"/>
    <s v="Furniture"/>
    <d v="2024-03-05T00:00:00"/>
    <n v="615"/>
    <x v="3"/>
    <s v="South"/>
    <s v="North"/>
    <n v="12470"/>
    <n v="2.2999999999999998"/>
    <n v="41.42"/>
    <d v="2024-03-07T00:00:00"/>
    <d v="2024-03-14T00:00:00"/>
    <s v="Delivered"/>
  </r>
  <r>
    <s v="SHP0477"/>
    <s v="Electronics"/>
    <d v="2024-01-24T00:00:00"/>
    <n v="2100"/>
    <x v="3"/>
    <s v="Central"/>
    <s v="East"/>
    <n v="44205"/>
    <n v="4.5999999999999996"/>
    <n v="64.819999999999993"/>
    <d v="2024-01-26T00:00:00"/>
    <d v="2024-02-04T00:00:00"/>
    <s v="Delivered"/>
  </r>
  <r>
    <s v="SHP0478"/>
    <s v="Books"/>
    <d v="2024-03-12T00:00:00"/>
    <n v="138"/>
    <x v="2"/>
    <s v="South"/>
    <s v="South"/>
    <n v="44630"/>
    <n v="1.6"/>
    <n v="57.95"/>
    <d v="2024-03-13T00:00:00"/>
    <d v="2024-03-20T00:00:00"/>
    <s v="Delivered"/>
  </r>
  <r>
    <s v="SHP0479"/>
    <s v="Books"/>
    <d v="2024-03-14T00:00:00"/>
    <n v="986"/>
    <x v="3"/>
    <s v="North"/>
    <s v="North"/>
    <n v="29765"/>
    <n v="1.7"/>
    <n v="84.89"/>
    <d v="2024-03-16T00:00:00"/>
    <d v="2024-03-22T00:00:00"/>
    <s v="Delivered"/>
  </r>
  <r>
    <s v="SHP0480"/>
    <s v="Electronics"/>
    <d v="2024-02-04T00:00:00"/>
    <n v="2304"/>
    <x v="3"/>
    <s v="South"/>
    <s v="East"/>
    <n v="32830"/>
    <n v="2.1"/>
    <n v="52.5"/>
    <d v="2024-02-05T00:00:00"/>
    <d v="2024-02-12T00:00:00"/>
    <s v="Delivered"/>
  </r>
  <r>
    <s v="SHP0481"/>
    <s v="Furniture"/>
    <d v="2024-02-25T00:00:00"/>
    <n v="1198"/>
    <x v="3"/>
    <s v="South"/>
    <s v="West"/>
    <n v="3433"/>
    <n v="1.5"/>
    <n v="52.31"/>
    <d v="2024-02-27T00:00:00"/>
    <d v="2024-03-02T00:00:00"/>
    <s v="Delivered"/>
  </r>
  <r>
    <s v="SHP0482"/>
    <s v="Pharmaceuticals"/>
    <d v="2024-04-16T00:00:00"/>
    <n v="1923"/>
    <x v="2"/>
    <s v="Central"/>
    <s v="Central"/>
    <n v="15687"/>
    <n v="1.9"/>
    <n v="51.37"/>
    <d v="2024-04-16T00:00:00"/>
    <d v="2024-04-21T00:00:00"/>
    <s v="Delivered"/>
  </r>
  <r>
    <s v="SHP0483"/>
    <s v="Books"/>
    <d v="2024-01-25T00:00:00"/>
    <n v="1810"/>
    <x v="3"/>
    <s v="West"/>
    <s v="South"/>
    <n v="26291"/>
    <n v="1.4"/>
    <n v="47.54"/>
    <d v="2024-01-25T00:00:00"/>
    <d v="2024-01-27T00:00:00"/>
    <s v="Delivered"/>
  </r>
  <r>
    <s v="SHP0484"/>
    <s v="Electronics"/>
    <d v="2024-02-18T00:00:00"/>
    <n v="1073"/>
    <x v="1"/>
    <s v="North"/>
    <s v="Central"/>
    <n v="25400"/>
    <n v="4.3"/>
    <n v="58.66"/>
    <d v="2024-02-20T00:00:00"/>
    <d v="2024-02-25T00:00:00"/>
    <s v="Delivered"/>
  </r>
  <r>
    <s v="SHP0485"/>
    <s v="Clothing"/>
    <d v="2024-03-24T00:00:00"/>
    <n v="1662"/>
    <x v="2"/>
    <s v="Central"/>
    <s v="West"/>
    <n v="5574"/>
    <n v="1.6"/>
    <n v="93.16"/>
    <d v="2024-03-27T00:00:00"/>
    <d v="2024-03-31T00:00:00"/>
    <s v="Delayed"/>
  </r>
  <r>
    <s v="SHP0486"/>
    <s v="Electronics"/>
    <d v="2024-02-27T00:00:00"/>
    <n v="1088"/>
    <x v="2"/>
    <s v="South"/>
    <s v="East"/>
    <n v="47305"/>
    <n v="4"/>
    <n v="86.5"/>
    <d v="2024-02-27T00:00:00"/>
    <d v="2024-02-29T00:00:00"/>
    <s v="Delivered"/>
  </r>
  <r>
    <s v="SHP0487"/>
    <s v="Clothing"/>
    <d v="2024-05-10T00:00:00"/>
    <n v="120"/>
    <x v="1"/>
    <s v="South"/>
    <s v="West"/>
    <n v="26926"/>
    <n v="1.2"/>
    <n v="84.12"/>
    <d v="2024-05-11T00:00:00"/>
    <d v="2024-05-15T00:00:00"/>
    <s v="Delivered"/>
  </r>
  <r>
    <s v="SHP0488"/>
    <s v="Furniture"/>
    <d v="2024-01-27T00:00:00"/>
    <n v="2450"/>
    <x v="3"/>
    <s v="West"/>
    <s v="West"/>
    <n v="40367"/>
    <n v="4.8"/>
    <n v="87.84"/>
    <d v="2024-01-30T00:00:00"/>
    <d v="2024-02-09T00:00:00"/>
    <s v="Delivered"/>
  </r>
  <r>
    <s v="SHP0489"/>
    <s v="Pharmaceuticals"/>
    <d v="2024-05-12T00:00:00"/>
    <n v="968"/>
    <x v="1"/>
    <s v="North"/>
    <s v="Central"/>
    <n v="1393"/>
    <n v="3.8"/>
    <n v="56.17"/>
    <d v="2024-05-12T00:00:00"/>
    <d v="2024-05-19T00:00:00"/>
    <s v="Delivered"/>
  </r>
  <r>
    <s v="SHP0490"/>
    <s v="Electronics"/>
    <d v="2024-04-22T00:00:00"/>
    <n v="183"/>
    <x v="3"/>
    <s v="North"/>
    <s v="South"/>
    <n v="34658"/>
    <n v="1"/>
    <n v="93.25"/>
    <d v="2024-04-22T00:00:00"/>
    <d v="2024-04-24T00:00:00"/>
    <s v="Delivered"/>
  </r>
  <r>
    <s v="SHP0491"/>
    <s v="Books"/>
    <d v="2024-04-06T00:00:00"/>
    <n v="1782"/>
    <x v="3"/>
    <s v="East"/>
    <s v="West"/>
    <n v="20273"/>
    <n v="4.0999999999999996"/>
    <n v="48.24"/>
    <d v="2024-04-09T00:00:00"/>
    <d v="2024-04-13T00:00:00"/>
    <s v="Delivered"/>
  </r>
  <r>
    <s v="SHP0492"/>
    <s v="Furniture"/>
    <d v="2024-01-23T00:00:00"/>
    <n v="2076"/>
    <x v="2"/>
    <s v="North"/>
    <s v="Central"/>
    <n v="4739"/>
    <n v="3.1"/>
    <n v="60.18"/>
    <d v="2024-01-25T00:00:00"/>
    <d v="2024-01-30T00:00:00"/>
    <s v="Delivered"/>
  </r>
  <r>
    <s v="SHP0493"/>
    <s v="Electronics"/>
    <d v="2024-06-15T00:00:00"/>
    <n v="1510"/>
    <x v="3"/>
    <s v="West"/>
    <s v="South"/>
    <n v="21363"/>
    <n v="4.0999999999999996"/>
    <n v="75.2"/>
    <d v="2024-06-16T00:00:00"/>
    <d v="2024-06-25T00:00:00"/>
    <s v="Delivered"/>
  </r>
  <r>
    <s v="SHP0494"/>
    <s v="Books"/>
    <d v="2024-05-06T00:00:00"/>
    <n v="1630"/>
    <x v="3"/>
    <s v="East"/>
    <s v="East"/>
    <n v="3932"/>
    <n v="3.1"/>
    <n v="46.17"/>
    <d v="2024-05-08T00:00:00"/>
    <d v="2024-05-17T00:00:00"/>
    <s v="Delivered"/>
  </r>
  <r>
    <s v="SHP0495"/>
    <s v="Electronics"/>
    <d v="2024-04-19T00:00:00"/>
    <n v="669"/>
    <x v="3"/>
    <s v="East"/>
    <s v="East"/>
    <n v="35639"/>
    <n v="3.6"/>
    <n v="83.81"/>
    <d v="2024-04-21T00:00:00"/>
    <d v="2024-04-24T00:00:00"/>
    <s v="Delivered"/>
  </r>
  <r>
    <s v="SHP0496"/>
    <s v="Clothing"/>
    <d v="2024-01-26T00:00:00"/>
    <n v="1033"/>
    <x v="2"/>
    <s v="South"/>
    <s v="North"/>
    <n v="2015"/>
    <n v="4.0999999999999996"/>
    <n v="63.23"/>
    <d v="2024-01-27T00:00:00"/>
    <d v="2024-02-06T00:00:00"/>
    <s v="Delivered"/>
  </r>
  <r>
    <s v="SHP0497"/>
    <s v="Electronics"/>
    <d v="2024-04-05T00:00:00"/>
    <n v="2080"/>
    <x v="3"/>
    <s v="South"/>
    <s v="Central"/>
    <n v="32170"/>
    <n v="2.6"/>
    <n v="87.06"/>
    <d v="2024-04-05T00:00:00"/>
    <d v="2024-04-12T00:00:00"/>
    <s v="Delivered"/>
  </r>
  <r>
    <s v="SHP0498"/>
    <s v="Electronics"/>
    <d v="2024-03-08T00:00:00"/>
    <n v="1955"/>
    <x v="0"/>
    <s v="North"/>
    <s v="South"/>
    <n v="49174"/>
    <n v="1"/>
    <n v="69.569999999999993"/>
    <d v="2024-03-09T00:00:00"/>
    <d v="2024-03-17T00:00:00"/>
    <s v="Delayed"/>
  </r>
  <r>
    <s v="SHP0499"/>
    <s v="Electronics"/>
    <d v="2024-01-21T00:00:00"/>
    <n v="892"/>
    <x v="3"/>
    <s v="East"/>
    <s v="West"/>
    <n v="39594"/>
    <n v="4.4000000000000004"/>
    <n v="50.85"/>
    <d v="2024-01-24T00:00:00"/>
    <d v="2024-02-03T00:00:00"/>
    <s v="Delivered"/>
  </r>
  <r>
    <s v="SHP0500"/>
    <s v="Furniture"/>
    <d v="2024-03-26T00:00:00"/>
    <n v="891"/>
    <x v="1"/>
    <s v="South"/>
    <s v="East"/>
    <n v="15105"/>
    <n v="2.5"/>
    <n v="84.09"/>
    <d v="2024-03-28T00:00:00"/>
    <d v="2024-04-02T00:00:00"/>
    <s v="Delivered"/>
  </r>
  <r>
    <s v="SHP0501"/>
    <s v="Electronics"/>
    <d v="2024-03-18T00:00:00"/>
    <n v="1909"/>
    <x v="3"/>
    <s v="West"/>
    <s v="South"/>
    <n v="6086"/>
    <n v="3"/>
    <n v="55.13"/>
    <d v="2024-03-19T00:00:00"/>
    <d v="2024-03-27T00:00:00"/>
    <s v="Delivered"/>
  </r>
  <r>
    <s v="SHP0502"/>
    <s v="Books"/>
    <d v="2024-03-27T00:00:00"/>
    <n v="1394"/>
    <x v="3"/>
    <s v="South"/>
    <s v="Central"/>
    <n v="36185"/>
    <n v="1"/>
    <n v="69.45"/>
    <d v="2024-03-30T00:00:00"/>
    <d v="2024-04-05T00:00:00"/>
    <s v="Delivered"/>
  </r>
  <r>
    <s v="SHP0503"/>
    <s v="Clothing"/>
    <d v="2024-02-02T00:00:00"/>
    <n v="2355"/>
    <x v="3"/>
    <s v="South"/>
    <s v="North"/>
    <n v="49169"/>
    <n v="3"/>
    <n v="44.53"/>
    <d v="2024-02-04T00:00:00"/>
    <d v="2024-02-14T00:00:00"/>
    <s v="Delayed"/>
  </r>
  <r>
    <s v="SHP0504"/>
    <s v="Clothing"/>
    <d v="2024-05-17T00:00:00"/>
    <n v="1707"/>
    <x v="1"/>
    <s v="East"/>
    <s v="East"/>
    <n v="31686"/>
    <n v="4.9000000000000004"/>
    <n v="77.069999999999993"/>
    <d v="2024-05-18T00:00:00"/>
    <d v="2024-05-23T00:00:00"/>
    <s v="Delayed"/>
  </r>
  <r>
    <s v="SHP0505"/>
    <s v="Electronics"/>
    <d v="2024-01-13T00:00:00"/>
    <n v="1183"/>
    <x v="1"/>
    <s v="East"/>
    <s v="South"/>
    <n v="27428"/>
    <n v="2.1"/>
    <n v="79.95"/>
    <d v="2024-01-14T00:00:00"/>
    <d v="2024-01-22T00:00:00"/>
    <s v="Delivered"/>
  </r>
  <r>
    <s v="SHP0506"/>
    <s v="Furniture"/>
    <d v="2024-05-14T00:00:00"/>
    <n v="1084"/>
    <x v="2"/>
    <s v="Central"/>
    <s v="South"/>
    <n v="33228"/>
    <n v="2.6"/>
    <n v="62.72"/>
    <d v="2024-05-15T00:00:00"/>
    <d v="2024-05-20T00:00:00"/>
    <s v="Delayed"/>
  </r>
  <r>
    <s v="SHP0507"/>
    <s v="Furniture"/>
    <d v="2024-01-24T00:00:00"/>
    <n v="1780"/>
    <x v="3"/>
    <s v="West"/>
    <s v="South"/>
    <n v="18051"/>
    <n v="3.7"/>
    <n v="97.27"/>
    <d v="2024-01-24T00:00:00"/>
    <d v="2024-01-29T00:00:00"/>
    <s v="Delivered"/>
  </r>
  <r>
    <s v="SHP0508"/>
    <s v="Books"/>
    <d v="2024-01-05T00:00:00"/>
    <n v="619"/>
    <x v="2"/>
    <s v="East"/>
    <s v="Central"/>
    <n v="21993"/>
    <n v="4.3"/>
    <n v="92.45"/>
    <d v="2024-01-06T00:00:00"/>
    <d v="2024-01-12T00:00:00"/>
    <s v="Delivered"/>
  </r>
  <r>
    <s v="SHP0509"/>
    <s v="Electronics"/>
    <d v="2024-03-18T00:00:00"/>
    <n v="690"/>
    <x v="3"/>
    <s v="North"/>
    <s v="Central"/>
    <n v="21211"/>
    <n v="2.7"/>
    <n v="82.48"/>
    <d v="2024-03-20T00:00:00"/>
    <d v="2024-03-29T00:00:00"/>
    <s v="Delayed"/>
  </r>
  <r>
    <s v="SHP0510"/>
    <s v="Clothing"/>
    <d v="2024-06-11T00:00:00"/>
    <n v="1150"/>
    <x v="3"/>
    <s v="West"/>
    <s v="Central"/>
    <n v="20539"/>
    <n v="2.2000000000000002"/>
    <n v="82.82"/>
    <d v="2024-06-13T00:00:00"/>
    <d v="2024-06-16T00:00:00"/>
    <s v="Delayed"/>
  </r>
  <r>
    <s v="SHP0511"/>
    <s v="Furniture"/>
    <d v="2024-05-01T00:00:00"/>
    <n v="1809"/>
    <x v="3"/>
    <s v="West"/>
    <s v="West"/>
    <n v="37061"/>
    <n v="4.8"/>
    <n v="55.14"/>
    <d v="2024-05-01T00:00:00"/>
    <d v="2024-05-07T00:00:00"/>
    <s v="Delivered"/>
  </r>
  <r>
    <s v="SHP0512"/>
    <s v="Electronics"/>
    <d v="2024-06-22T00:00:00"/>
    <n v="2135"/>
    <x v="3"/>
    <s v="East"/>
    <s v="South"/>
    <n v="10447"/>
    <n v="3.7"/>
    <n v="79.41"/>
    <d v="2024-06-25T00:00:00"/>
    <d v="2024-07-02T00:00:00"/>
    <s v="Delayed"/>
  </r>
  <r>
    <s v="SHP0513"/>
    <s v="Furniture"/>
    <d v="2024-06-23T00:00:00"/>
    <n v="2346"/>
    <x v="3"/>
    <s v="West"/>
    <s v="East"/>
    <n v="32835"/>
    <n v="1.5"/>
    <n v="51.89"/>
    <d v="2024-06-23T00:00:00"/>
    <d v="2024-06-29T00:00:00"/>
    <s v="Cancelled"/>
  </r>
  <r>
    <s v="SHP0514"/>
    <s v="Furniture"/>
    <d v="2024-04-09T00:00:00"/>
    <n v="448"/>
    <x v="3"/>
    <s v="East"/>
    <s v="Central"/>
    <n v="16359"/>
    <n v="1.3"/>
    <n v="48.64"/>
    <d v="2024-04-10T00:00:00"/>
    <d v="2024-04-15T00:00:00"/>
    <s v="Delayed"/>
  </r>
  <r>
    <s v="SHP0515"/>
    <s v="Clothing"/>
    <d v="2024-01-20T00:00:00"/>
    <n v="1059"/>
    <x v="1"/>
    <s v="South"/>
    <s v="Central"/>
    <n v="23622"/>
    <n v="2.9"/>
    <n v="99.97"/>
    <d v="2024-01-21T00:00:00"/>
    <d v="2024-01-31T00:00:00"/>
    <s v="Delayed"/>
  </r>
  <r>
    <s v="SHP0516"/>
    <s v="Pharmaceuticals"/>
    <d v="2024-03-08T00:00:00"/>
    <n v="2063"/>
    <x v="3"/>
    <s v="Central"/>
    <s v="South"/>
    <n v="2077"/>
    <n v="1.9"/>
    <n v="77.34"/>
    <d v="2024-03-11T00:00:00"/>
    <d v="2024-03-16T00:00:00"/>
    <s v="Delayed"/>
  </r>
  <r>
    <s v="SHP0517"/>
    <s v="Books"/>
    <d v="2024-04-27T00:00:00"/>
    <n v="792"/>
    <x v="3"/>
    <s v="South"/>
    <s v="Central"/>
    <n v="42756"/>
    <n v="2"/>
    <n v="65.86"/>
    <d v="2024-04-30T00:00:00"/>
    <d v="2024-05-02T00:00:00"/>
    <s v="Delivered"/>
  </r>
  <r>
    <s v="SHP0518"/>
    <s v="Books"/>
    <d v="2024-01-30T00:00:00"/>
    <n v="1659"/>
    <x v="0"/>
    <s v="East"/>
    <s v="West"/>
    <n v="28850"/>
    <n v="4.5"/>
    <n v="57.29"/>
    <d v="2024-01-31T00:00:00"/>
    <d v="2024-02-07T00:00:00"/>
    <s v="Delayed"/>
  </r>
  <r>
    <s v="SHP0519"/>
    <s v="Clothing"/>
    <d v="2024-02-19T00:00:00"/>
    <n v="477"/>
    <x v="2"/>
    <s v="East"/>
    <s v="West"/>
    <n v="42432"/>
    <n v="1.4"/>
    <n v="76.239999999999995"/>
    <d v="2024-02-20T00:00:00"/>
    <d v="2024-02-27T00:00:00"/>
    <s v="Delivered"/>
  </r>
  <r>
    <s v="SHP0520"/>
    <s v="Furniture"/>
    <d v="2024-05-09T00:00:00"/>
    <n v="626"/>
    <x v="2"/>
    <s v="South"/>
    <s v="Central"/>
    <n v="34298"/>
    <n v="3.9"/>
    <n v="42.98"/>
    <d v="2024-05-09T00:00:00"/>
    <d v="2024-05-19T00:00:00"/>
    <s v="Delayed"/>
  </r>
  <r>
    <s v="SHP0521"/>
    <s v="Electronics"/>
    <d v="2024-06-07T00:00:00"/>
    <n v="2353"/>
    <x v="2"/>
    <s v="North"/>
    <s v="South"/>
    <n v="32398"/>
    <n v="2.1"/>
    <n v="45.68"/>
    <d v="2024-06-10T00:00:00"/>
    <d v="2024-06-16T00:00:00"/>
    <s v="Delivered"/>
  </r>
  <r>
    <s v="SHP0522"/>
    <s v="Furniture"/>
    <d v="2024-05-19T00:00:00"/>
    <n v="1359"/>
    <x v="3"/>
    <s v="North"/>
    <s v="South"/>
    <n v="16381"/>
    <n v="4"/>
    <n v="41.97"/>
    <d v="2024-05-22T00:00:00"/>
    <d v="2024-05-30T00:00:00"/>
    <s v="Delivered"/>
  </r>
  <r>
    <s v="SHP0523"/>
    <s v="Clothing"/>
    <d v="2024-01-10T00:00:00"/>
    <n v="1975"/>
    <x v="3"/>
    <s v="North"/>
    <s v="South"/>
    <n v="11285"/>
    <n v="3.9"/>
    <n v="69.95"/>
    <d v="2024-01-11T00:00:00"/>
    <d v="2024-01-14T00:00:00"/>
    <s v="Delivered"/>
  </r>
  <r>
    <s v="SHP0524"/>
    <s v="Books"/>
    <d v="2024-01-23T00:00:00"/>
    <n v="1863"/>
    <x v="0"/>
    <s v="East"/>
    <s v="North"/>
    <n v="7191"/>
    <n v="1"/>
    <n v="76.040000000000006"/>
    <d v="2024-01-26T00:00:00"/>
    <d v="2024-02-03T00:00:00"/>
    <s v="Delivered"/>
  </r>
  <r>
    <s v="SHP0525"/>
    <s v="Furniture"/>
    <d v="2024-02-10T00:00:00"/>
    <n v="620"/>
    <x v="3"/>
    <s v="West"/>
    <s v="Central"/>
    <n v="17797"/>
    <n v="3"/>
    <n v="43.75"/>
    <d v="2024-02-11T00:00:00"/>
    <d v="2024-02-20T00:00:00"/>
    <s v="Delivered"/>
  </r>
  <r>
    <s v="SHP0526"/>
    <s v="Books"/>
    <d v="2024-06-08T00:00:00"/>
    <n v="1801"/>
    <x v="3"/>
    <s v="East"/>
    <s v="South"/>
    <n v="6858"/>
    <n v="1.6"/>
    <n v="83.27"/>
    <d v="2024-06-08T00:00:00"/>
    <d v="2024-06-14T00:00:00"/>
    <s v="Cancelled"/>
  </r>
  <r>
    <s v="SHP0527"/>
    <s v="Electronics"/>
    <d v="2024-05-24T00:00:00"/>
    <n v="1116"/>
    <x v="1"/>
    <s v="West"/>
    <s v="West"/>
    <n v="20081"/>
    <n v="4.5"/>
    <n v="53.82"/>
    <d v="2024-05-25T00:00:00"/>
    <d v="2024-05-30T00:00:00"/>
    <s v="Cancelled"/>
  </r>
  <r>
    <s v="SHP0528"/>
    <s v="Books"/>
    <d v="2024-04-20T00:00:00"/>
    <n v="1113"/>
    <x v="3"/>
    <s v="South"/>
    <s v="East"/>
    <n v="1962"/>
    <n v="4.5"/>
    <n v="81.11"/>
    <d v="2024-04-20T00:00:00"/>
    <d v="2024-04-26T00:00:00"/>
    <s v="Delivered"/>
  </r>
  <r>
    <s v="SHP0529"/>
    <s v="Books"/>
    <d v="2024-06-20T00:00:00"/>
    <n v="216"/>
    <x v="3"/>
    <s v="Central"/>
    <s v="East"/>
    <n v="16011"/>
    <n v="2.7"/>
    <n v="98.91"/>
    <d v="2024-06-21T00:00:00"/>
    <d v="2024-06-30T00:00:00"/>
    <s v="Cancelled"/>
  </r>
  <r>
    <s v="SHP0530"/>
    <s v="Pharmaceuticals"/>
    <d v="2024-06-13T00:00:00"/>
    <n v="1467"/>
    <x v="2"/>
    <s v="West"/>
    <s v="South"/>
    <n v="11070"/>
    <n v="2.8"/>
    <n v="81.47"/>
    <d v="2024-06-14T00:00:00"/>
    <d v="2024-06-19T00:00:00"/>
    <s v="Delayed"/>
  </r>
  <r>
    <s v="SHP0531"/>
    <s v="Pharmaceuticals"/>
    <d v="2024-05-11T00:00:00"/>
    <n v="683"/>
    <x v="3"/>
    <s v="North"/>
    <s v="East"/>
    <n v="49165"/>
    <n v="2.2000000000000002"/>
    <n v="92.99"/>
    <d v="2024-05-13T00:00:00"/>
    <d v="2024-05-15T00:00:00"/>
    <s v="Delivered"/>
  </r>
  <r>
    <s v="SHP0532"/>
    <s v="Pharmaceuticals"/>
    <d v="2024-06-03T00:00:00"/>
    <n v="494"/>
    <x v="3"/>
    <s v="East"/>
    <s v="East"/>
    <n v="44914"/>
    <n v="3.9"/>
    <n v="96.89"/>
    <d v="2024-06-03T00:00:00"/>
    <d v="2024-06-05T00:00:00"/>
    <s v="Delivered"/>
  </r>
  <r>
    <s v="SHP0533"/>
    <s v="Books"/>
    <d v="2024-01-08T00:00:00"/>
    <n v="1187"/>
    <x v="0"/>
    <s v="South"/>
    <s v="North"/>
    <n v="15974"/>
    <n v="2.4"/>
    <n v="69.209999999999994"/>
    <d v="2024-01-08T00:00:00"/>
    <d v="2024-01-13T00:00:00"/>
    <s v="Delayed"/>
  </r>
  <r>
    <s v="SHP0534"/>
    <s v="Clothing"/>
    <d v="2024-02-23T00:00:00"/>
    <n v="171"/>
    <x v="1"/>
    <s v="North"/>
    <s v="West"/>
    <n v="7537"/>
    <n v="2.1"/>
    <n v="82.14"/>
    <d v="2024-02-24T00:00:00"/>
    <d v="2024-02-29T00:00:00"/>
    <s v="Delivered"/>
  </r>
  <r>
    <s v="SHP0535"/>
    <s v="Books"/>
    <d v="2024-04-21T00:00:00"/>
    <n v="373"/>
    <x v="3"/>
    <s v="South"/>
    <s v="West"/>
    <n v="28629"/>
    <n v="2.7"/>
    <n v="91.12"/>
    <d v="2024-04-22T00:00:00"/>
    <d v="2024-04-29T00:00:00"/>
    <s v="Delayed"/>
  </r>
  <r>
    <s v="SHP0536"/>
    <s v="Clothing"/>
    <d v="2024-03-24T00:00:00"/>
    <n v="2113"/>
    <x v="1"/>
    <s v="Central"/>
    <s v="North"/>
    <n v="42767"/>
    <n v="1.4"/>
    <n v="61.4"/>
    <d v="2024-03-25T00:00:00"/>
    <d v="2024-03-29T00:00:00"/>
    <s v="Delayed"/>
  </r>
  <r>
    <s v="SHP0537"/>
    <s v="Clothing"/>
    <d v="2024-02-06T00:00:00"/>
    <n v="1443"/>
    <x v="2"/>
    <s v="East"/>
    <s v="North"/>
    <n v="13886"/>
    <n v="4"/>
    <n v="55.68"/>
    <d v="2024-02-07T00:00:00"/>
    <d v="2024-02-13T00:00:00"/>
    <s v="Delayed"/>
  </r>
  <r>
    <s v="SHP0538"/>
    <s v="Pharmaceuticals"/>
    <d v="2024-05-01T00:00:00"/>
    <n v="437"/>
    <x v="0"/>
    <s v="East"/>
    <s v="East"/>
    <n v="6721"/>
    <n v="1.1000000000000001"/>
    <n v="96.8"/>
    <d v="2024-05-01T00:00:00"/>
    <d v="2024-05-11T00:00:00"/>
    <s v="Delivered"/>
  </r>
  <r>
    <s v="SHP0539"/>
    <s v="Furniture"/>
    <d v="2024-04-05T00:00:00"/>
    <n v="1489"/>
    <x v="3"/>
    <s v="Central"/>
    <s v="Central"/>
    <n v="23974"/>
    <n v="3.6"/>
    <n v="83.58"/>
    <d v="2024-04-07T00:00:00"/>
    <d v="2024-04-14T00:00:00"/>
    <s v="Delivered"/>
  </r>
  <r>
    <s v="SHP0540"/>
    <s v="Electronics"/>
    <d v="2024-05-31T00:00:00"/>
    <n v="706"/>
    <x v="2"/>
    <s v="East"/>
    <s v="East"/>
    <n v="41037"/>
    <n v="1.7"/>
    <n v="53.18"/>
    <d v="2024-05-31T00:00:00"/>
    <d v="2024-06-07T00:00:00"/>
    <s v="Delivered"/>
  </r>
  <r>
    <s v="SHP0541"/>
    <s v="Pharmaceuticals"/>
    <d v="2024-04-02T00:00:00"/>
    <n v="265"/>
    <x v="3"/>
    <s v="West"/>
    <s v="North"/>
    <n v="47624"/>
    <n v="1.9"/>
    <n v="66.95"/>
    <d v="2024-04-04T00:00:00"/>
    <d v="2024-04-10T00:00:00"/>
    <s v="Delivered"/>
  </r>
  <r>
    <s v="SHP0542"/>
    <s v="Pharmaceuticals"/>
    <d v="2024-06-13T00:00:00"/>
    <n v="1667"/>
    <x v="0"/>
    <s v="South"/>
    <s v="West"/>
    <n v="21545"/>
    <n v="3.5"/>
    <n v="87.79"/>
    <d v="2024-06-16T00:00:00"/>
    <d v="2024-06-20T00:00:00"/>
    <s v="Delivered"/>
  </r>
  <r>
    <s v="SHP0543"/>
    <s v="Furniture"/>
    <d v="2024-05-23T00:00:00"/>
    <n v="2158"/>
    <x v="2"/>
    <s v="North"/>
    <s v="East"/>
    <n v="26283"/>
    <n v="5"/>
    <n v="72.819999999999993"/>
    <d v="2024-05-23T00:00:00"/>
    <d v="2024-05-25T00:00:00"/>
    <s v="Delivered"/>
  </r>
  <r>
    <s v="SHP0544"/>
    <s v="Electronics"/>
    <d v="2024-03-24T00:00:00"/>
    <n v="1424"/>
    <x v="2"/>
    <s v="Central"/>
    <s v="Central"/>
    <n v="40657"/>
    <n v="4.0999999999999996"/>
    <n v="79"/>
    <d v="2024-03-26T00:00:00"/>
    <d v="2024-03-30T00:00:00"/>
    <s v="Delivered"/>
  </r>
  <r>
    <s v="SHP0545"/>
    <s v="Books"/>
    <d v="2024-06-01T00:00:00"/>
    <n v="828"/>
    <x v="1"/>
    <s v="West"/>
    <s v="East"/>
    <n v="5422"/>
    <n v="1.9"/>
    <n v="85.23"/>
    <d v="2024-06-01T00:00:00"/>
    <d v="2024-06-10T00:00:00"/>
    <s v="Delayed"/>
  </r>
  <r>
    <s v="SHP0546"/>
    <s v="Books"/>
    <d v="2024-03-13T00:00:00"/>
    <n v="2143"/>
    <x v="0"/>
    <s v="North"/>
    <s v="South"/>
    <n v="46907"/>
    <n v="1.7"/>
    <n v="77.319999999999993"/>
    <d v="2024-03-15T00:00:00"/>
    <d v="2024-03-25T00:00:00"/>
    <s v="Delivered"/>
  </r>
  <r>
    <s v="SHP0547"/>
    <s v="Pharmaceuticals"/>
    <d v="2024-01-12T00:00:00"/>
    <n v="201"/>
    <x v="2"/>
    <s v="North"/>
    <s v="East"/>
    <n v="23206"/>
    <n v="4.5"/>
    <n v="72.400000000000006"/>
    <d v="2024-01-14T00:00:00"/>
    <d v="2024-01-23T00:00:00"/>
    <s v="Delivered"/>
  </r>
  <r>
    <s v="SHP0548"/>
    <s v="Electronics"/>
    <d v="2024-02-10T00:00:00"/>
    <n v="1515"/>
    <x v="3"/>
    <s v="Central"/>
    <s v="North"/>
    <n v="43271"/>
    <n v="2.8"/>
    <n v="84.98"/>
    <d v="2024-02-12T00:00:00"/>
    <d v="2024-02-18T00:00:00"/>
    <s v="Delivered"/>
  </r>
  <r>
    <s v="SHP0549"/>
    <s v="Pharmaceuticals"/>
    <d v="2024-05-23T00:00:00"/>
    <n v="878"/>
    <x v="2"/>
    <s v="West"/>
    <s v="West"/>
    <n v="32979"/>
    <n v="1.5"/>
    <n v="83.65"/>
    <d v="2024-05-23T00:00:00"/>
    <d v="2024-05-29T00:00:00"/>
    <s v="Delivered"/>
  </r>
  <r>
    <s v="SHP0550"/>
    <s v="Clothing"/>
    <d v="2024-02-12T00:00:00"/>
    <n v="313"/>
    <x v="3"/>
    <s v="North"/>
    <s v="West"/>
    <n v="5678"/>
    <n v="4.4000000000000004"/>
    <n v="77.790000000000006"/>
    <d v="2024-02-14T00:00:00"/>
    <d v="2024-02-19T00:00:00"/>
    <s v="Delivered"/>
  </r>
  <r>
    <s v="SHP0551"/>
    <s v="Pharmaceuticals"/>
    <d v="2024-04-08T00:00:00"/>
    <n v="1211"/>
    <x v="2"/>
    <s v="North"/>
    <s v="North"/>
    <n v="30522"/>
    <n v="4.3"/>
    <n v="61.59"/>
    <d v="2024-04-10T00:00:00"/>
    <d v="2024-04-12T00:00:00"/>
    <s v="Delivered"/>
  </r>
  <r>
    <s v="SHP0552"/>
    <s v="Pharmaceuticals"/>
    <d v="2024-04-26T00:00:00"/>
    <n v="1676"/>
    <x v="1"/>
    <s v="West"/>
    <s v="South"/>
    <n v="15740"/>
    <n v="4.9000000000000004"/>
    <n v="64.349999999999994"/>
    <d v="2024-04-28T00:00:00"/>
    <d v="2024-05-04T00:00:00"/>
    <s v="Delivered"/>
  </r>
  <r>
    <s v="SHP0553"/>
    <s v="Books"/>
    <d v="2024-06-21T00:00:00"/>
    <n v="1795"/>
    <x v="2"/>
    <s v="East"/>
    <s v="North"/>
    <n v="26720"/>
    <n v="4.5999999999999996"/>
    <n v="98.23"/>
    <d v="2024-06-23T00:00:00"/>
    <d v="2024-07-03T00:00:00"/>
    <s v="Delivered"/>
  </r>
  <r>
    <s v="SHP0554"/>
    <s v="Books"/>
    <d v="2024-04-11T00:00:00"/>
    <n v="691"/>
    <x v="3"/>
    <s v="North"/>
    <s v="East"/>
    <n v="37236"/>
    <n v="4.4000000000000004"/>
    <n v="46.74"/>
    <d v="2024-04-12T00:00:00"/>
    <d v="2024-04-17T00:00:00"/>
    <s v="Delivered"/>
  </r>
  <r>
    <s v="SHP0555"/>
    <s v="Books"/>
    <d v="2024-04-18T00:00:00"/>
    <n v="1433"/>
    <x v="1"/>
    <s v="South"/>
    <s v="North"/>
    <n v="3216"/>
    <n v="1.2"/>
    <n v="56.11"/>
    <d v="2024-04-20T00:00:00"/>
    <d v="2024-04-24T00:00:00"/>
    <s v="Delayed"/>
  </r>
  <r>
    <s v="SHP0556"/>
    <s v="Clothing"/>
    <d v="2024-05-06T00:00:00"/>
    <n v="1209"/>
    <x v="3"/>
    <s v="West"/>
    <s v="North"/>
    <n v="17074"/>
    <n v="1.4"/>
    <n v="69.540000000000006"/>
    <d v="2024-05-06T00:00:00"/>
    <d v="2024-05-09T00:00:00"/>
    <s v="Delayed"/>
  </r>
  <r>
    <s v="SHP0557"/>
    <s v="Books"/>
    <d v="2024-04-14T00:00:00"/>
    <n v="2239"/>
    <x v="1"/>
    <s v="North"/>
    <s v="South"/>
    <n v="46779"/>
    <n v="3.3"/>
    <n v="90.2"/>
    <d v="2024-04-16T00:00:00"/>
    <d v="2024-04-23T00:00:00"/>
    <s v="Cancelled"/>
  </r>
  <r>
    <s v="SHP0558"/>
    <s v="Electronics"/>
    <d v="2024-02-09T00:00:00"/>
    <n v="813"/>
    <x v="3"/>
    <s v="Central"/>
    <s v="East"/>
    <n v="18219"/>
    <n v="3.1"/>
    <n v="49.82"/>
    <d v="2024-02-09T00:00:00"/>
    <d v="2024-02-14T00:00:00"/>
    <s v="Delayed"/>
  </r>
  <r>
    <s v="SHP0559"/>
    <s v="Furniture"/>
    <d v="2024-06-25T00:00:00"/>
    <n v="1035"/>
    <x v="3"/>
    <s v="South"/>
    <s v="Central"/>
    <n v="8681"/>
    <n v="2.8"/>
    <n v="56.62"/>
    <d v="2024-06-26T00:00:00"/>
    <d v="2024-07-03T00:00:00"/>
    <s v="Delayed"/>
  </r>
  <r>
    <s v="SHP0560"/>
    <s v="Electronics"/>
    <d v="2024-01-13T00:00:00"/>
    <n v="2051"/>
    <x v="3"/>
    <s v="North"/>
    <s v="Central"/>
    <n v="46263"/>
    <n v="2.6"/>
    <n v="43.95"/>
    <d v="2024-01-13T00:00:00"/>
    <d v="2024-01-21T00:00:00"/>
    <s v="Delayed"/>
  </r>
  <r>
    <s v="SHP0561"/>
    <s v="Electronics"/>
    <d v="2024-03-26T00:00:00"/>
    <n v="341"/>
    <x v="3"/>
    <s v="South"/>
    <s v="West"/>
    <n v="44566"/>
    <n v="2.7"/>
    <n v="82.36"/>
    <d v="2024-03-28T00:00:00"/>
    <d v="2024-03-30T00:00:00"/>
    <s v="Delivered"/>
  </r>
  <r>
    <s v="SHP0562"/>
    <s v="Books"/>
    <d v="2024-04-23T00:00:00"/>
    <n v="2143"/>
    <x v="3"/>
    <s v="South"/>
    <s v="North"/>
    <n v="20713"/>
    <n v="3.3"/>
    <n v="54.29"/>
    <d v="2024-04-23T00:00:00"/>
    <d v="2024-05-01T00:00:00"/>
    <s v="Delivered"/>
  </r>
  <r>
    <s v="SHP0563"/>
    <s v="Furniture"/>
    <d v="2024-05-31T00:00:00"/>
    <n v="101"/>
    <x v="2"/>
    <s v="East"/>
    <s v="West"/>
    <n v="6880"/>
    <n v="1"/>
    <n v="63.32"/>
    <d v="2024-06-03T00:00:00"/>
    <d v="2024-06-11T00:00:00"/>
    <s v="Delivered"/>
  </r>
  <r>
    <s v="SHP0564"/>
    <s v="Furniture"/>
    <d v="2024-05-24T00:00:00"/>
    <n v="2372"/>
    <x v="1"/>
    <s v="South"/>
    <s v="South"/>
    <n v="1115"/>
    <n v="2"/>
    <n v="66.62"/>
    <d v="2024-05-27T00:00:00"/>
    <d v="2024-06-01T00:00:00"/>
    <s v="Delivered"/>
  </r>
  <r>
    <s v="SHP0565"/>
    <s v="Furniture"/>
    <d v="2024-01-03T00:00:00"/>
    <n v="1868"/>
    <x v="0"/>
    <s v="East"/>
    <s v="Central"/>
    <n v="963"/>
    <n v="3.1"/>
    <n v="93.48"/>
    <d v="2024-01-05T00:00:00"/>
    <d v="2024-01-10T00:00:00"/>
    <s v="Delivered"/>
  </r>
  <r>
    <s v="SHP0566"/>
    <s v="Clothing"/>
    <d v="2024-01-04T00:00:00"/>
    <n v="2049"/>
    <x v="2"/>
    <s v="West"/>
    <s v="North"/>
    <n v="32473"/>
    <n v="3.9"/>
    <n v="64.680000000000007"/>
    <d v="2024-01-06T00:00:00"/>
    <d v="2024-01-16T00:00:00"/>
    <s v="Delivered"/>
  </r>
  <r>
    <s v="SHP0567"/>
    <s v="Books"/>
    <d v="2024-05-28T00:00:00"/>
    <n v="2263"/>
    <x v="3"/>
    <s v="East"/>
    <s v="South"/>
    <n v="9658"/>
    <n v="1.7"/>
    <n v="48.71"/>
    <d v="2024-05-31T00:00:00"/>
    <d v="2024-06-06T00:00:00"/>
    <s v="Delayed"/>
  </r>
  <r>
    <s v="SHP0568"/>
    <s v="Furniture"/>
    <d v="2024-05-12T00:00:00"/>
    <n v="1017"/>
    <x v="3"/>
    <s v="Central"/>
    <s v="South"/>
    <n v="21151"/>
    <n v="3.2"/>
    <n v="71.459999999999994"/>
    <d v="2024-05-14T00:00:00"/>
    <d v="2024-05-18T00:00:00"/>
    <s v="Cancelled"/>
  </r>
  <r>
    <s v="SHP0569"/>
    <s v="Clothing"/>
    <d v="2024-03-15T00:00:00"/>
    <n v="2341"/>
    <x v="2"/>
    <s v="North"/>
    <s v="North"/>
    <n v="3658"/>
    <n v="3.9"/>
    <n v="97.78"/>
    <d v="2024-03-17T00:00:00"/>
    <d v="2024-03-27T00:00:00"/>
    <s v="Delivered"/>
  </r>
  <r>
    <s v="SHP0570"/>
    <s v="Pharmaceuticals"/>
    <d v="2024-06-22T00:00:00"/>
    <n v="189"/>
    <x v="1"/>
    <s v="West"/>
    <s v="South"/>
    <n v="20508"/>
    <n v="2.8"/>
    <n v="76.459999999999994"/>
    <d v="2024-06-25T00:00:00"/>
    <d v="2024-06-27T00:00:00"/>
    <s v="Delivered"/>
  </r>
  <r>
    <s v="SHP0571"/>
    <s v="Pharmaceuticals"/>
    <d v="2024-05-29T00:00:00"/>
    <n v="1809"/>
    <x v="1"/>
    <s v="West"/>
    <s v="North"/>
    <n v="46702"/>
    <n v="1.1000000000000001"/>
    <n v="99"/>
    <d v="2024-05-31T00:00:00"/>
    <d v="2024-06-02T00:00:00"/>
    <s v="Cancelled"/>
  </r>
  <r>
    <s v="SHP0572"/>
    <s v="Clothing"/>
    <d v="2024-05-10T00:00:00"/>
    <n v="2269"/>
    <x v="3"/>
    <s v="Central"/>
    <s v="North"/>
    <n v="5438"/>
    <n v="2.8"/>
    <n v="90.47"/>
    <d v="2024-05-10T00:00:00"/>
    <d v="2024-05-12T00:00:00"/>
    <s v="Delivered"/>
  </r>
  <r>
    <s v="SHP0573"/>
    <s v="Clothing"/>
    <d v="2024-05-21T00:00:00"/>
    <n v="242"/>
    <x v="2"/>
    <s v="East"/>
    <s v="East"/>
    <n v="38685"/>
    <n v="2.2000000000000002"/>
    <n v="42.16"/>
    <d v="2024-05-24T00:00:00"/>
    <d v="2024-06-02T00:00:00"/>
    <s v="Delayed"/>
  </r>
  <r>
    <s v="SHP0574"/>
    <s v="Books"/>
    <d v="2024-01-20T00:00:00"/>
    <n v="205"/>
    <x v="1"/>
    <s v="North"/>
    <s v="West"/>
    <n v="22888"/>
    <n v="4.7"/>
    <n v="79.5"/>
    <d v="2024-01-20T00:00:00"/>
    <d v="2024-01-24T00:00:00"/>
    <s v="Delivered"/>
  </r>
  <r>
    <s v="SHP0575"/>
    <s v="Books"/>
    <d v="2024-04-10T00:00:00"/>
    <n v="986"/>
    <x v="3"/>
    <s v="East"/>
    <s v="South"/>
    <n v="9381"/>
    <n v="1.5"/>
    <n v="57.21"/>
    <d v="2024-04-11T00:00:00"/>
    <d v="2024-04-15T00:00:00"/>
    <s v="Delivered"/>
  </r>
  <r>
    <s v="SHP0576"/>
    <s v="Pharmaceuticals"/>
    <d v="2024-05-06T00:00:00"/>
    <n v="527"/>
    <x v="0"/>
    <s v="South"/>
    <s v="South"/>
    <n v="6103"/>
    <n v="3.6"/>
    <n v="73.58"/>
    <d v="2024-05-07T00:00:00"/>
    <d v="2024-05-13T00:00:00"/>
    <s v="Delivered"/>
  </r>
  <r>
    <s v="SHP0577"/>
    <s v="Furniture"/>
    <d v="2024-03-28T00:00:00"/>
    <n v="1428"/>
    <x v="2"/>
    <s v="East"/>
    <s v="East"/>
    <n v="35480"/>
    <n v="1.2"/>
    <n v="56.76"/>
    <d v="2024-03-29T00:00:00"/>
    <d v="2024-04-02T00:00:00"/>
    <s v="Delayed"/>
  </r>
  <r>
    <s v="SHP0578"/>
    <s v="Pharmaceuticals"/>
    <d v="2024-01-31T00:00:00"/>
    <n v="1995"/>
    <x v="3"/>
    <s v="West"/>
    <s v="East"/>
    <n v="23004"/>
    <n v="2.8"/>
    <n v="60.93"/>
    <d v="2024-02-03T00:00:00"/>
    <d v="2024-02-12T00:00:00"/>
    <s v="Delivered"/>
  </r>
  <r>
    <s v="SHP0579"/>
    <s v="Furniture"/>
    <d v="2024-06-02T00:00:00"/>
    <n v="2094"/>
    <x v="1"/>
    <s v="North"/>
    <s v="East"/>
    <n v="17266"/>
    <n v="3.2"/>
    <n v="95.39"/>
    <d v="2024-06-02T00:00:00"/>
    <d v="2024-06-10T00:00:00"/>
    <s v="Delivered"/>
  </r>
  <r>
    <s v="SHP0580"/>
    <s v="Furniture"/>
    <d v="2024-05-04T00:00:00"/>
    <n v="416"/>
    <x v="2"/>
    <s v="East"/>
    <s v="Central"/>
    <n v="28886"/>
    <n v="2.2000000000000002"/>
    <n v="52.4"/>
    <d v="2024-05-06T00:00:00"/>
    <d v="2024-05-15T00:00:00"/>
    <s v="Delivered"/>
  </r>
  <r>
    <s v="SHP0581"/>
    <s v="Books"/>
    <d v="2024-03-03T00:00:00"/>
    <n v="2086"/>
    <x v="3"/>
    <s v="North"/>
    <s v="Central"/>
    <n v="12195"/>
    <n v="2.8"/>
    <n v="92.45"/>
    <d v="2024-03-05T00:00:00"/>
    <d v="2024-03-11T00:00:00"/>
    <s v="Delivered"/>
  </r>
  <r>
    <s v="SHP0582"/>
    <s v="Electronics"/>
    <d v="2024-01-26T00:00:00"/>
    <n v="734"/>
    <x v="1"/>
    <s v="North"/>
    <s v="Central"/>
    <n v="18296"/>
    <n v="1.7"/>
    <n v="41.83"/>
    <d v="2024-01-28T00:00:00"/>
    <d v="2024-02-03T00:00:00"/>
    <s v="Cancelled"/>
  </r>
  <r>
    <s v="SHP0583"/>
    <s v="Electronics"/>
    <d v="2024-01-01T00:00:00"/>
    <n v="2025"/>
    <x v="1"/>
    <s v="South"/>
    <s v="North"/>
    <n v="43043"/>
    <n v="2.2000000000000002"/>
    <n v="45.45"/>
    <d v="2024-01-01T00:00:00"/>
    <d v="2024-01-06T00:00:00"/>
    <s v="Delayed"/>
  </r>
  <r>
    <s v="SHP0584"/>
    <s v="Clothing"/>
    <d v="2024-01-24T00:00:00"/>
    <n v="2156"/>
    <x v="0"/>
    <s v="South"/>
    <s v="South"/>
    <n v="15059"/>
    <n v="3.5"/>
    <n v="91.28"/>
    <d v="2024-01-26T00:00:00"/>
    <d v="2024-01-31T00:00:00"/>
    <s v="Delivered"/>
  </r>
  <r>
    <s v="SHP0585"/>
    <s v="Books"/>
    <d v="2024-05-06T00:00:00"/>
    <n v="2370"/>
    <x v="3"/>
    <s v="West"/>
    <s v="West"/>
    <n v="39414"/>
    <n v="2.2000000000000002"/>
    <n v="77.83"/>
    <d v="2024-05-07T00:00:00"/>
    <d v="2024-05-13T00:00:00"/>
    <s v="Delivered"/>
  </r>
  <r>
    <s v="SHP0586"/>
    <s v="Furniture"/>
    <d v="2024-02-19T00:00:00"/>
    <n v="1539"/>
    <x v="2"/>
    <s v="Central"/>
    <s v="North"/>
    <n v="33639"/>
    <n v="4.5999999999999996"/>
    <n v="84.83"/>
    <d v="2024-02-22T00:00:00"/>
    <d v="2024-03-03T00:00:00"/>
    <s v="Delivered"/>
  </r>
  <r>
    <s v="SHP0587"/>
    <s v="Electronics"/>
    <d v="2024-05-30T00:00:00"/>
    <n v="652"/>
    <x v="2"/>
    <s v="North"/>
    <s v="South"/>
    <n v="38833"/>
    <n v="3.5"/>
    <n v="52.57"/>
    <d v="2024-06-01T00:00:00"/>
    <d v="2024-06-08T00:00:00"/>
    <s v="Delivered"/>
  </r>
  <r>
    <s v="SHP0588"/>
    <s v="Furniture"/>
    <d v="2024-05-19T00:00:00"/>
    <n v="815"/>
    <x v="3"/>
    <s v="Central"/>
    <s v="South"/>
    <n v="9302"/>
    <n v="2.8"/>
    <n v="72.23"/>
    <d v="2024-05-21T00:00:00"/>
    <d v="2024-05-25T00:00:00"/>
    <s v="Delayed"/>
  </r>
  <r>
    <s v="SHP0589"/>
    <s v="Electronics"/>
    <d v="2024-03-26T00:00:00"/>
    <n v="1387"/>
    <x v="3"/>
    <s v="West"/>
    <s v="East"/>
    <n v="8807"/>
    <n v="1.2"/>
    <n v="84.23"/>
    <d v="2024-03-29T00:00:00"/>
    <d v="2024-04-02T00:00:00"/>
    <s v="Delivered"/>
  </r>
  <r>
    <s v="SHP0590"/>
    <s v="Electronics"/>
    <d v="2024-01-31T00:00:00"/>
    <n v="1813"/>
    <x v="3"/>
    <s v="North"/>
    <s v="East"/>
    <n v="40705"/>
    <n v="3"/>
    <n v="77.64"/>
    <d v="2024-02-02T00:00:00"/>
    <d v="2024-02-05T00:00:00"/>
    <s v="Delivered"/>
  </r>
  <r>
    <s v="SHP0591"/>
    <s v="Electronics"/>
    <d v="2024-06-15T00:00:00"/>
    <n v="1983"/>
    <x v="3"/>
    <s v="North"/>
    <s v="North"/>
    <n v="33714"/>
    <n v="4.0999999999999996"/>
    <n v="68.3"/>
    <d v="2024-06-16T00:00:00"/>
    <d v="2024-06-23T00:00:00"/>
    <s v="Delivered"/>
  </r>
  <r>
    <s v="SHP0592"/>
    <s v="Books"/>
    <d v="2024-02-20T00:00:00"/>
    <n v="1207"/>
    <x v="3"/>
    <s v="Central"/>
    <s v="East"/>
    <n v="34659"/>
    <n v="2.1"/>
    <n v="97.59"/>
    <d v="2024-02-22T00:00:00"/>
    <d v="2024-02-27T00:00:00"/>
    <s v="Cancelled"/>
  </r>
  <r>
    <s v="SHP0593"/>
    <s v="Pharmaceuticals"/>
    <d v="2024-06-09T00:00:00"/>
    <n v="1441"/>
    <x v="2"/>
    <s v="East"/>
    <s v="South"/>
    <n v="12016"/>
    <n v="4.2"/>
    <n v="80.569999999999993"/>
    <d v="2024-06-10T00:00:00"/>
    <d v="2024-06-13T00:00:00"/>
    <s v="Delayed"/>
  </r>
  <r>
    <s v="SHP0594"/>
    <s v="Furniture"/>
    <d v="2024-06-07T00:00:00"/>
    <n v="210"/>
    <x v="3"/>
    <s v="South"/>
    <s v="East"/>
    <n v="29586"/>
    <n v="2"/>
    <n v="94.47"/>
    <d v="2024-06-10T00:00:00"/>
    <d v="2024-06-19T00:00:00"/>
    <s v="Delayed"/>
  </r>
  <r>
    <s v="SHP0595"/>
    <s v="Books"/>
    <d v="2024-06-07T00:00:00"/>
    <n v="350"/>
    <x v="2"/>
    <s v="East"/>
    <s v="Central"/>
    <n v="48722"/>
    <n v="4.3"/>
    <n v="83.79"/>
    <d v="2024-06-10T00:00:00"/>
    <d v="2024-06-20T00:00:00"/>
    <s v="Delivered"/>
  </r>
  <r>
    <s v="SHP0596"/>
    <s v="Books"/>
    <d v="2024-01-13T00:00:00"/>
    <n v="2154"/>
    <x v="3"/>
    <s v="Central"/>
    <s v="East"/>
    <n v="30980"/>
    <n v="1.3"/>
    <n v="84.13"/>
    <d v="2024-01-16T00:00:00"/>
    <d v="2024-01-21T00:00:00"/>
    <s v="Delivered"/>
  </r>
  <r>
    <s v="SHP0597"/>
    <s v="Books"/>
    <d v="2024-06-04T00:00:00"/>
    <n v="558"/>
    <x v="3"/>
    <s v="South"/>
    <s v="South"/>
    <n v="45159"/>
    <n v="4.5"/>
    <n v="44.8"/>
    <d v="2024-06-06T00:00:00"/>
    <d v="2024-06-13T00:00:00"/>
    <s v="Delayed"/>
  </r>
  <r>
    <s v="SHP0598"/>
    <s v="Books"/>
    <d v="2024-03-30T00:00:00"/>
    <n v="1207"/>
    <x v="3"/>
    <s v="East"/>
    <s v="North"/>
    <n v="48266"/>
    <n v="3"/>
    <n v="61.57"/>
    <d v="2024-04-02T00:00:00"/>
    <d v="2024-04-06T00:00:00"/>
    <s v="Delivered"/>
  </r>
  <r>
    <s v="SHP0599"/>
    <s v="Books"/>
    <d v="2024-03-10T00:00:00"/>
    <n v="307"/>
    <x v="3"/>
    <s v="South"/>
    <s v="West"/>
    <n v="39237"/>
    <n v="2.2000000000000002"/>
    <n v="91.5"/>
    <d v="2024-03-11T00:00:00"/>
    <d v="2024-03-18T00:00:00"/>
    <s v="Delivered"/>
  </r>
  <r>
    <s v="SHP0600"/>
    <s v="Clothing"/>
    <d v="2024-06-02T00:00:00"/>
    <n v="999"/>
    <x v="2"/>
    <s v="North"/>
    <s v="East"/>
    <n v="9765"/>
    <n v="2.1"/>
    <n v="53.96"/>
    <d v="2024-06-02T00:00:00"/>
    <d v="2024-06-12T00:00:00"/>
    <s v="Delivered"/>
  </r>
  <r>
    <s v="SHP0601"/>
    <s v="Furniture"/>
    <d v="2024-03-03T00:00:00"/>
    <n v="121"/>
    <x v="3"/>
    <s v="East"/>
    <s v="South"/>
    <n v="49129"/>
    <n v="2.7"/>
    <n v="46.93"/>
    <d v="2024-03-03T00:00:00"/>
    <d v="2024-03-10T00:00:00"/>
    <s v="Delayed"/>
  </r>
  <r>
    <s v="SHP0602"/>
    <s v="Books"/>
    <d v="2024-02-03T00:00:00"/>
    <n v="509"/>
    <x v="3"/>
    <s v="South"/>
    <s v="West"/>
    <n v="5954"/>
    <n v="5"/>
    <n v="59.57"/>
    <d v="2024-02-06T00:00:00"/>
    <d v="2024-02-13T00:00:00"/>
    <s v="Delivered"/>
  </r>
  <r>
    <s v="SHP0603"/>
    <s v="Furniture"/>
    <d v="2024-04-04T00:00:00"/>
    <n v="994"/>
    <x v="1"/>
    <s v="South"/>
    <s v="West"/>
    <n v="36418"/>
    <n v="1.9"/>
    <n v="53.23"/>
    <d v="2024-04-05T00:00:00"/>
    <d v="2024-04-13T00:00:00"/>
    <s v="Delivered"/>
  </r>
  <r>
    <s v="SHP0604"/>
    <s v="Clothing"/>
    <d v="2024-02-03T00:00:00"/>
    <n v="614"/>
    <x v="3"/>
    <s v="South"/>
    <s v="Central"/>
    <n v="26681"/>
    <n v="1.4"/>
    <n v="95.52"/>
    <d v="2024-02-03T00:00:00"/>
    <d v="2024-02-07T00:00:00"/>
    <s v="Delivered"/>
  </r>
  <r>
    <s v="SHP0605"/>
    <s v="Clothing"/>
    <d v="2024-03-18T00:00:00"/>
    <n v="908"/>
    <x v="3"/>
    <s v="East"/>
    <s v="West"/>
    <n v="15886"/>
    <n v="3.3"/>
    <n v="92.08"/>
    <d v="2024-03-19T00:00:00"/>
    <d v="2024-03-23T00:00:00"/>
    <s v="Delivered"/>
  </r>
  <r>
    <s v="SHP0606"/>
    <s v="Furniture"/>
    <d v="2024-01-30T00:00:00"/>
    <n v="973"/>
    <x v="3"/>
    <s v="West"/>
    <s v="South"/>
    <n v="39682"/>
    <n v="3"/>
    <n v="69.98"/>
    <d v="2024-01-30T00:00:00"/>
    <d v="2024-02-01T00:00:00"/>
    <s v="Delivered"/>
  </r>
  <r>
    <s v="SHP0607"/>
    <s v="Electronics"/>
    <d v="2024-03-24T00:00:00"/>
    <n v="113"/>
    <x v="0"/>
    <s v="East"/>
    <s v="South"/>
    <n v="37925"/>
    <n v="3.1"/>
    <n v="43.68"/>
    <d v="2024-03-24T00:00:00"/>
    <d v="2024-04-02T00:00:00"/>
    <s v="Delayed"/>
  </r>
  <r>
    <s v="SHP0608"/>
    <s v="Pharmaceuticals"/>
    <d v="2024-03-17T00:00:00"/>
    <n v="1070"/>
    <x v="3"/>
    <s v="Central"/>
    <s v="East"/>
    <n v="43754"/>
    <n v="3.7"/>
    <n v="82.87"/>
    <d v="2024-03-19T00:00:00"/>
    <d v="2024-03-28T00:00:00"/>
    <s v="Delayed"/>
  </r>
  <r>
    <s v="SHP0609"/>
    <s v="Electronics"/>
    <d v="2024-05-13T00:00:00"/>
    <n v="2234"/>
    <x v="2"/>
    <s v="East"/>
    <s v="East"/>
    <n v="24827"/>
    <n v="2.1"/>
    <n v="77.400000000000006"/>
    <d v="2024-05-16T00:00:00"/>
    <d v="2024-05-20T00:00:00"/>
    <s v="Delivered"/>
  </r>
  <r>
    <s v="SHP0610"/>
    <s v="Electronics"/>
    <d v="2024-05-05T00:00:00"/>
    <n v="1660"/>
    <x v="3"/>
    <s v="South"/>
    <s v="East"/>
    <n v="21681"/>
    <n v="4.5999999999999996"/>
    <n v="98.23"/>
    <d v="2024-05-08T00:00:00"/>
    <d v="2024-05-18T00:00:00"/>
    <s v="Delayed"/>
  </r>
  <r>
    <s v="SHP0611"/>
    <s v="Electronics"/>
    <d v="2024-02-16T00:00:00"/>
    <n v="1424"/>
    <x v="3"/>
    <s v="North"/>
    <s v="West"/>
    <n v="48162"/>
    <n v="2.7"/>
    <n v="73.540000000000006"/>
    <d v="2024-02-17T00:00:00"/>
    <d v="2024-02-26T00:00:00"/>
    <s v="Delayed"/>
  </r>
  <r>
    <s v="SHP0612"/>
    <s v="Books"/>
    <d v="2024-06-19T00:00:00"/>
    <n v="1366"/>
    <x v="1"/>
    <s v="East"/>
    <s v="West"/>
    <n v="21952"/>
    <n v="1.5"/>
    <n v="60.18"/>
    <d v="2024-06-20T00:00:00"/>
    <d v="2024-06-22T00:00:00"/>
    <s v="Delivered"/>
  </r>
  <r>
    <s v="SHP0613"/>
    <s v="Clothing"/>
    <d v="2024-04-22T00:00:00"/>
    <n v="2269"/>
    <x v="3"/>
    <s v="East"/>
    <s v="Central"/>
    <n v="38748"/>
    <n v="4"/>
    <n v="71.14"/>
    <d v="2024-04-24T00:00:00"/>
    <d v="2024-04-29T00:00:00"/>
    <s v="Delivered"/>
  </r>
  <r>
    <s v="SHP0614"/>
    <s v="Electronics"/>
    <d v="2024-02-19T00:00:00"/>
    <n v="849"/>
    <x v="3"/>
    <s v="South"/>
    <s v="East"/>
    <n v="41301"/>
    <n v="3.6"/>
    <n v="98.76"/>
    <d v="2024-02-21T00:00:00"/>
    <d v="2024-02-27T00:00:00"/>
    <s v="Cancelled"/>
  </r>
  <r>
    <s v="SHP0615"/>
    <s v="Clothing"/>
    <d v="2024-01-05T00:00:00"/>
    <n v="784"/>
    <x v="3"/>
    <s v="North"/>
    <s v="North"/>
    <n v="34251"/>
    <n v="2.2999999999999998"/>
    <n v="81.78"/>
    <d v="2024-01-05T00:00:00"/>
    <d v="2024-01-14T00:00:00"/>
    <s v="Delivered"/>
  </r>
  <r>
    <s v="SHP0616"/>
    <s v="Furniture"/>
    <d v="2024-05-07T00:00:00"/>
    <n v="2027"/>
    <x v="1"/>
    <s v="North"/>
    <s v="Central"/>
    <n v="22491"/>
    <n v="3.5"/>
    <n v="80.319999999999993"/>
    <d v="2024-05-09T00:00:00"/>
    <d v="2024-05-18T00:00:00"/>
    <s v="Delivered"/>
  </r>
  <r>
    <s v="SHP0617"/>
    <s v="Pharmaceuticals"/>
    <d v="2024-04-30T00:00:00"/>
    <n v="2456"/>
    <x v="1"/>
    <s v="Central"/>
    <s v="North"/>
    <n v="41811"/>
    <n v="1.9"/>
    <n v="54.44"/>
    <d v="2024-04-30T00:00:00"/>
    <d v="2024-05-04T00:00:00"/>
    <s v="Delayed"/>
  </r>
  <r>
    <s v="SHP0618"/>
    <s v="Furniture"/>
    <d v="2024-06-05T00:00:00"/>
    <n v="794"/>
    <x v="3"/>
    <s v="East"/>
    <s v="West"/>
    <n v="10416"/>
    <n v="2.8"/>
    <n v="84.62"/>
    <d v="2024-06-08T00:00:00"/>
    <d v="2024-06-10T00:00:00"/>
    <s v="Delivered"/>
  </r>
  <r>
    <s v="SHP0619"/>
    <s v="Furniture"/>
    <d v="2024-01-23T00:00:00"/>
    <n v="2435"/>
    <x v="0"/>
    <s v="North"/>
    <s v="Central"/>
    <n v="10643"/>
    <n v="4.5999999999999996"/>
    <n v="85.02"/>
    <d v="2024-01-23T00:00:00"/>
    <d v="2024-01-28T00:00:00"/>
    <s v="Delivered"/>
  </r>
  <r>
    <s v="SHP0620"/>
    <s v="Books"/>
    <d v="2024-06-24T00:00:00"/>
    <n v="406"/>
    <x v="3"/>
    <s v="North"/>
    <s v="Central"/>
    <n v="26355"/>
    <n v="1.5"/>
    <n v="59.04"/>
    <d v="2024-06-25T00:00:00"/>
    <d v="2024-07-05T00:00:00"/>
    <s v="Delivered"/>
  </r>
  <r>
    <s v="SHP0621"/>
    <s v="Pharmaceuticals"/>
    <d v="2024-06-14T00:00:00"/>
    <n v="2089"/>
    <x v="3"/>
    <s v="West"/>
    <s v="South"/>
    <n v="16081"/>
    <n v="2.5"/>
    <n v="69.02"/>
    <d v="2024-06-17T00:00:00"/>
    <d v="2024-06-25T00:00:00"/>
    <s v="Delivered"/>
  </r>
  <r>
    <s v="SHP0622"/>
    <s v="Furniture"/>
    <d v="2024-02-03T00:00:00"/>
    <n v="761"/>
    <x v="1"/>
    <s v="West"/>
    <s v="West"/>
    <n v="2407"/>
    <n v="4.3"/>
    <n v="57.68"/>
    <d v="2024-02-06T00:00:00"/>
    <d v="2024-02-16T00:00:00"/>
    <s v="Delayed"/>
  </r>
  <r>
    <s v="SHP0623"/>
    <s v="Furniture"/>
    <d v="2024-02-20T00:00:00"/>
    <n v="648"/>
    <x v="3"/>
    <s v="North"/>
    <s v="West"/>
    <n v="29924"/>
    <n v="4.9000000000000004"/>
    <n v="55.52"/>
    <d v="2024-02-23T00:00:00"/>
    <d v="2024-03-01T00:00:00"/>
    <s v="Delivered"/>
  </r>
  <r>
    <s v="SHP0624"/>
    <s v="Pharmaceuticals"/>
    <d v="2024-06-16T00:00:00"/>
    <n v="411"/>
    <x v="3"/>
    <s v="Central"/>
    <s v="Central"/>
    <n v="23808"/>
    <n v="2.8"/>
    <n v="41.55"/>
    <d v="2024-06-17T00:00:00"/>
    <d v="2024-06-25T00:00:00"/>
    <s v="Delivered"/>
  </r>
  <r>
    <s v="SHP0625"/>
    <s v="Pharmaceuticals"/>
    <d v="2024-04-18T00:00:00"/>
    <n v="1182"/>
    <x v="3"/>
    <s v="North"/>
    <s v="West"/>
    <n v="42484"/>
    <n v="3"/>
    <n v="57.11"/>
    <d v="2024-04-18T00:00:00"/>
    <d v="2024-04-28T00:00:00"/>
    <s v="Delivered"/>
  </r>
  <r>
    <s v="SHP0626"/>
    <s v="Furniture"/>
    <d v="2024-02-29T00:00:00"/>
    <n v="1837"/>
    <x v="3"/>
    <s v="South"/>
    <s v="Central"/>
    <n v="42005"/>
    <n v="3.3"/>
    <n v="73.239999999999995"/>
    <d v="2024-03-03T00:00:00"/>
    <d v="2024-03-06T00:00:00"/>
    <s v="Delivered"/>
  </r>
  <r>
    <s v="SHP0627"/>
    <s v="Pharmaceuticals"/>
    <d v="2024-03-28T00:00:00"/>
    <n v="854"/>
    <x v="1"/>
    <s v="East"/>
    <s v="South"/>
    <n v="47025"/>
    <n v="4.7"/>
    <n v="40.1"/>
    <d v="2024-03-31T00:00:00"/>
    <d v="2024-04-06T00:00:00"/>
    <s v="Delivered"/>
  </r>
  <r>
    <s v="SHP0628"/>
    <s v="Furniture"/>
    <d v="2024-03-23T00:00:00"/>
    <n v="134"/>
    <x v="1"/>
    <s v="Central"/>
    <s v="Central"/>
    <n v="37442"/>
    <n v="4.4000000000000004"/>
    <n v="56.99"/>
    <d v="2024-03-26T00:00:00"/>
    <d v="2024-03-29T00:00:00"/>
    <s v="Delivered"/>
  </r>
  <r>
    <s v="SHP0629"/>
    <s v="Furniture"/>
    <d v="2024-06-04T00:00:00"/>
    <n v="544"/>
    <x v="3"/>
    <s v="South"/>
    <s v="West"/>
    <n v="27457"/>
    <n v="1.7"/>
    <n v="92.88"/>
    <d v="2024-06-07T00:00:00"/>
    <d v="2024-06-13T00:00:00"/>
    <s v="Delayed"/>
  </r>
  <r>
    <s v="SHP0630"/>
    <s v="Books"/>
    <d v="2024-05-08T00:00:00"/>
    <n v="2240"/>
    <x v="1"/>
    <s v="Central"/>
    <s v="West"/>
    <n v="25964"/>
    <n v="2.7"/>
    <n v="75.62"/>
    <d v="2024-05-10T00:00:00"/>
    <d v="2024-05-20T00:00:00"/>
    <s v="Delivered"/>
  </r>
  <r>
    <s v="SHP0631"/>
    <s v="Electronics"/>
    <d v="2024-03-04T00:00:00"/>
    <n v="2082"/>
    <x v="1"/>
    <s v="South"/>
    <s v="Central"/>
    <n v="48976"/>
    <n v="2.9"/>
    <n v="76.47"/>
    <d v="2024-03-05T00:00:00"/>
    <d v="2024-03-14T00:00:00"/>
    <s v="Delivered"/>
  </r>
  <r>
    <s v="SHP0632"/>
    <s v="Furniture"/>
    <d v="2024-05-26T00:00:00"/>
    <n v="1330"/>
    <x v="3"/>
    <s v="East"/>
    <s v="Central"/>
    <n v="24149"/>
    <n v="4.2"/>
    <n v="64.2"/>
    <d v="2024-05-27T00:00:00"/>
    <d v="2024-06-05T00:00:00"/>
    <s v="Delivered"/>
  </r>
  <r>
    <s v="SHP0633"/>
    <s v="Clothing"/>
    <d v="2024-02-06T00:00:00"/>
    <n v="452"/>
    <x v="2"/>
    <s v="East"/>
    <s v="Central"/>
    <n v="42565"/>
    <n v="3.4"/>
    <n v="80.59"/>
    <d v="2024-02-09T00:00:00"/>
    <d v="2024-02-14T00:00:00"/>
    <s v="Delivered"/>
  </r>
  <r>
    <s v="SHP0634"/>
    <s v="Electronics"/>
    <d v="2024-04-05T00:00:00"/>
    <n v="1002"/>
    <x v="3"/>
    <s v="West"/>
    <s v="East"/>
    <n v="27625"/>
    <n v="3.6"/>
    <n v="51.4"/>
    <d v="2024-04-08T00:00:00"/>
    <d v="2024-04-11T00:00:00"/>
    <s v="Delivered"/>
  </r>
  <r>
    <s v="SHP0635"/>
    <s v="Electronics"/>
    <d v="2024-02-04T00:00:00"/>
    <n v="1455"/>
    <x v="3"/>
    <s v="South"/>
    <s v="West"/>
    <n v="35258"/>
    <n v="5"/>
    <n v="89.12"/>
    <d v="2024-02-06T00:00:00"/>
    <d v="2024-02-08T00:00:00"/>
    <s v="Delivered"/>
  </r>
  <r>
    <s v="SHP0636"/>
    <s v="Electronics"/>
    <d v="2024-01-10T00:00:00"/>
    <n v="1848"/>
    <x v="3"/>
    <s v="West"/>
    <s v="West"/>
    <n v="6096"/>
    <n v="1.3"/>
    <n v="47"/>
    <d v="2024-01-12T00:00:00"/>
    <d v="2024-01-22T00:00:00"/>
    <s v="Delayed"/>
  </r>
  <r>
    <s v="SHP0637"/>
    <s v="Books"/>
    <d v="2024-05-18T00:00:00"/>
    <n v="258"/>
    <x v="0"/>
    <s v="South"/>
    <s v="East"/>
    <n v="16874"/>
    <n v="1.9"/>
    <n v="79.36"/>
    <d v="2024-05-20T00:00:00"/>
    <d v="2024-05-24T00:00:00"/>
    <s v="Delivered"/>
  </r>
  <r>
    <s v="SHP0638"/>
    <s v="Furniture"/>
    <d v="2024-05-28T00:00:00"/>
    <n v="2077"/>
    <x v="3"/>
    <s v="West"/>
    <s v="Central"/>
    <n v="4275"/>
    <n v="2.6"/>
    <n v="60.47"/>
    <d v="2024-05-31T00:00:00"/>
    <d v="2024-06-02T00:00:00"/>
    <s v="Delivered"/>
  </r>
  <r>
    <s v="SHP0639"/>
    <s v="Books"/>
    <d v="2024-04-06T00:00:00"/>
    <n v="1056"/>
    <x v="1"/>
    <s v="East"/>
    <s v="South"/>
    <n v="27888"/>
    <n v="2.4"/>
    <n v="84.85"/>
    <d v="2024-04-07T00:00:00"/>
    <d v="2024-04-16T00:00:00"/>
    <s v="Delivered"/>
  </r>
  <r>
    <s v="SHP0640"/>
    <s v="Furniture"/>
    <d v="2024-04-03T00:00:00"/>
    <n v="2171"/>
    <x v="3"/>
    <s v="Central"/>
    <s v="Central"/>
    <n v="21529"/>
    <n v="1.1000000000000001"/>
    <n v="72.989999999999995"/>
    <d v="2024-04-06T00:00:00"/>
    <d v="2024-04-11T00:00:00"/>
    <s v="Cancelled"/>
  </r>
  <r>
    <s v="SHP0641"/>
    <s v="Books"/>
    <d v="2024-03-27T00:00:00"/>
    <n v="503"/>
    <x v="1"/>
    <s v="West"/>
    <s v="Central"/>
    <n v="18945"/>
    <n v="1.4"/>
    <n v="67.14"/>
    <d v="2024-03-29T00:00:00"/>
    <d v="2024-04-01T00:00:00"/>
    <s v="Delivered"/>
  </r>
  <r>
    <s v="SHP0642"/>
    <s v="Books"/>
    <d v="2024-01-08T00:00:00"/>
    <n v="615"/>
    <x v="3"/>
    <s v="South"/>
    <s v="East"/>
    <n v="48974"/>
    <n v="3.7"/>
    <n v="50.17"/>
    <d v="2024-01-09T00:00:00"/>
    <d v="2024-01-15T00:00:00"/>
    <s v="Delivered"/>
  </r>
  <r>
    <s v="SHP0643"/>
    <s v="Clothing"/>
    <d v="2024-02-24T00:00:00"/>
    <n v="1487"/>
    <x v="3"/>
    <s v="South"/>
    <s v="West"/>
    <n v="15145"/>
    <n v="4.5"/>
    <n v="78.209999999999994"/>
    <d v="2024-02-26T00:00:00"/>
    <d v="2024-03-01T00:00:00"/>
    <s v="Delivered"/>
  </r>
  <r>
    <s v="SHP0644"/>
    <s v="Books"/>
    <d v="2024-02-14T00:00:00"/>
    <n v="1055"/>
    <x v="2"/>
    <s v="East"/>
    <s v="Central"/>
    <n v="31605"/>
    <n v="3.1"/>
    <n v="98.49"/>
    <d v="2024-02-15T00:00:00"/>
    <d v="2024-02-19T00:00:00"/>
    <s v="Delivered"/>
  </r>
  <r>
    <s v="SHP0645"/>
    <s v="Pharmaceuticals"/>
    <d v="2024-01-06T00:00:00"/>
    <n v="2299"/>
    <x v="3"/>
    <s v="South"/>
    <s v="West"/>
    <n v="14168"/>
    <n v="3.2"/>
    <n v="89.54"/>
    <d v="2024-01-06T00:00:00"/>
    <d v="2024-01-10T00:00:00"/>
    <s v="Delivered"/>
  </r>
  <r>
    <s v="SHP0646"/>
    <s v="Clothing"/>
    <d v="2024-01-05T00:00:00"/>
    <n v="1812"/>
    <x v="2"/>
    <s v="North"/>
    <s v="North"/>
    <n v="16460"/>
    <n v="2"/>
    <n v="43.6"/>
    <d v="2024-01-08T00:00:00"/>
    <d v="2024-01-16T00:00:00"/>
    <s v="Delayed"/>
  </r>
  <r>
    <s v="SHP0647"/>
    <s v="Books"/>
    <d v="2024-05-04T00:00:00"/>
    <n v="707"/>
    <x v="0"/>
    <s v="Central"/>
    <s v="West"/>
    <n v="11857"/>
    <n v="4.0999999999999996"/>
    <n v="62.57"/>
    <d v="2024-05-05T00:00:00"/>
    <d v="2024-05-08T00:00:00"/>
    <s v="Delivered"/>
  </r>
  <r>
    <s v="SHP0648"/>
    <s v="Electronics"/>
    <d v="2024-06-23T00:00:00"/>
    <n v="1373"/>
    <x v="1"/>
    <s v="West"/>
    <s v="South"/>
    <n v="37703"/>
    <n v="4"/>
    <n v="95.53"/>
    <d v="2024-06-26T00:00:00"/>
    <d v="2024-06-30T00:00:00"/>
    <s v="Delivered"/>
  </r>
  <r>
    <s v="SHP0649"/>
    <s v="Pharmaceuticals"/>
    <d v="2024-05-29T00:00:00"/>
    <n v="1635"/>
    <x v="3"/>
    <s v="Central"/>
    <s v="South"/>
    <n v="16304"/>
    <n v="3.4"/>
    <n v="70.180000000000007"/>
    <d v="2024-05-31T00:00:00"/>
    <d v="2024-06-05T00:00:00"/>
    <s v="Delivered"/>
  </r>
  <r>
    <s v="SHP0650"/>
    <s v="Pharmaceuticals"/>
    <d v="2024-01-10T00:00:00"/>
    <n v="2482"/>
    <x v="3"/>
    <s v="East"/>
    <s v="Central"/>
    <n v="15126"/>
    <n v="1.9"/>
    <n v="79.73"/>
    <d v="2024-01-11T00:00:00"/>
    <d v="2024-01-19T00:00:00"/>
    <s v="Delivered"/>
  </r>
  <r>
    <s v="SHP0651"/>
    <s v="Pharmaceuticals"/>
    <d v="2024-06-04T00:00:00"/>
    <n v="1541"/>
    <x v="3"/>
    <s v="West"/>
    <s v="West"/>
    <n v="28632"/>
    <n v="1.4"/>
    <n v="94.76"/>
    <d v="2024-06-06T00:00:00"/>
    <d v="2024-06-14T00:00:00"/>
    <s v="Delivered"/>
  </r>
  <r>
    <s v="SHP0652"/>
    <s v="Clothing"/>
    <d v="2024-03-07T00:00:00"/>
    <n v="1897"/>
    <x v="3"/>
    <s v="West"/>
    <s v="Central"/>
    <n v="8451"/>
    <n v="1.3"/>
    <n v="92.43"/>
    <d v="2024-03-08T00:00:00"/>
    <d v="2024-03-17T00:00:00"/>
    <s v="Delivered"/>
  </r>
  <r>
    <s v="SHP0653"/>
    <s v="Books"/>
    <d v="2024-04-05T00:00:00"/>
    <n v="394"/>
    <x v="0"/>
    <s v="North"/>
    <s v="East"/>
    <n v="6949"/>
    <n v="3.4"/>
    <n v="70.11"/>
    <d v="2024-04-05T00:00:00"/>
    <d v="2024-04-14T00:00:00"/>
    <s v="Delivered"/>
  </r>
  <r>
    <s v="SHP0654"/>
    <s v="Books"/>
    <d v="2024-03-23T00:00:00"/>
    <n v="854"/>
    <x v="2"/>
    <s v="East"/>
    <s v="South"/>
    <n v="19565"/>
    <n v="4.3"/>
    <n v="66.260000000000005"/>
    <d v="2024-03-24T00:00:00"/>
    <d v="2024-03-26T00:00:00"/>
    <s v="Delivered"/>
  </r>
  <r>
    <s v="SHP0655"/>
    <s v="Electronics"/>
    <d v="2024-05-02T00:00:00"/>
    <n v="1494"/>
    <x v="3"/>
    <s v="South"/>
    <s v="Central"/>
    <n v="36467"/>
    <n v="4.4000000000000004"/>
    <n v="60.38"/>
    <d v="2024-05-04T00:00:00"/>
    <d v="2024-05-07T00:00:00"/>
    <s v="Delivered"/>
  </r>
  <r>
    <s v="SHP0656"/>
    <s v="Electronics"/>
    <d v="2024-01-07T00:00:00"/>
    <n v="285"/>
    <x v="3"/>
    <s v="North"/>
    <s v="East"/>
    <n v="40036"/>
    <n v="2.9"/>
    <n v="83.14"/>
    <d v="2024-01-10T00:00:00"/>
    <d v="2024-01-19T00:00:00"/>
    <s v="Delivered"/>
  </r>
  <r>
    <s v="SHP0657"/>
    <s v="Pharmaceuticals"/>
    <d v="2024-06-23T00:00:00"/>
    <n v="1369"/>
    <x v="2"/>
    <s v="North"/>
    <s v="Central"/>
    <n v="9630"/>
    <n v="4.0999999999999996"/>
    <n v="57.22"/>
    <d v="2024-06-24T00:00:00"/>
    <d v="2024-07-03T00:00:00"/>
    <s v="Delayed"/>
  </r>
  <r>
    <s v="SHP0658"/>
    <s v="Electronics"/>
    <d v="2024-05-28T00:00:00"/>
    <n v="736"/>
    <x v="0"/>
    <s v="Central"/>
    <s v="West"/>
    <n v="24324"/>
    <n v="4.8"/>
    <n v="54.99"/>
    <d v="2024-05-31T00:00:00"/>
    <d v="2024-06-04T00:00:00"/>
    <s v="Delivered"/>
  </r>
  <r>
    <s v="SHP0659"/>
    <s v="Clothing"/>
    <d v="2024-02-13T00:00:00"/>
    <n v="1391"/>
    <x v="2"/>
    <s v="Central"/>
    <s v="West"/>
    <n v="41901"/>
    <n v="2.1"/>
    <n v="61.37"/>
    <d v="2024-02-15T00:00:00"/>
    <d v="2024-02-19T00:00:00"/>
    <s v="Delivered"/>
  </r>
  <r>
    <s v="SHP0660"/>
    <s v="Books"/>
    <d v="2024-04-25T00:00:00"/>
    <n v="629"/>
    <x v="1"/>
    <s v="Central"/>
    <s v="West"/>
    <n v="37493"/>
    <n v="2.6"/>
    <n v="50.63"/>
    <d v="2024-04-27T00:00:00"/>
    <d v="2024-05-03T00:00:00"/>
    <s v="Delayed"/>
  </r>
  <r>
    <s v="SHP0661"/>
    <s v="Pharmaceuticals"/>
    <d v="2024-05-07T00:00:00"/>
    <n v="2168"/>
    <x v="3"/>
    <s v="North"/>
    <s v="West"/>
    <n v="32375"/>
    <n v="4.7"/>
    <n v="81.709999999999994"/>
    <d v="2024-05-08T00:00:00"/>
    <d v="2024-05-10T00:00:00"/>
    <s v="Delivered"/>
  </r>
  <r>
    <s v="SHP0662"/>
    <s v="Electronics"/>
    <d v="2024-03-15T00:00:00"/>
    <n v="893"/>
    <x v="1"/>
    <s v="South"/>
    <s v="North"/>
    <n v="6554"/>
    <n v="2.4"/>
    <n v="76.97"/>
    <d v="2024-03-18T00:00:00"/>
    <d v="2024-03-24T00:00:00"/>
    <s v="Delayed"/>
  </r>
  <r>
    <s v="SHP0663"/>
    <s v="Clothing"/>
    <d v="2024-03-25T00:00:00"/>
    <n v="2247"/>
    <x v="3"/>
    <s v="West"/>
    <s v="East"/>
    <n v="34773"/>
    <n v="4.7"/>
    <n v="68.97"/>
    <d v="2024-03-28T00:00:00"/>
    <d v="2024-04-03T00:00:00"/>
    <s v="Cancelled"/>
  </r>
  <r>
    <s v="SHP0664"/>
    <s v="Clothing"/>
    <d v="2024-01-23T00:00:00"/>
    <n v="577"/>
    <x v="1"/>
    <s v="Central"/>
    <s v="East"/>
    <n v="42321"/>
    <n v="4.9000000000000004"/>
    <n v="63.42"/>
    <d v="2024-01-23T00:00:00"/>
    <d v="2024-01-26T00:00:00"/>
    <s v="Delayed"/>
  </r>
  <r>
    <s v="SHP0665"/>
    <s v="Electronics"/>
    <d v="2024-01-11T00:00:00"/>
    <n v="1722"/>
    <x v="3"/>
    <s v="South"/>
    <s v="West"/>
    <n v="49017"/>
    <n v="3.6"/>
    <n v="94.54"/>
    <d v="2024-01-12T00:00:00"/>
    <d v="2024-01-17T00:00:00"/>
    <s v="Delayed"/>
  </r>
  <r>
    <s v="SHP0666"/>
    <s v="Books"/>
    <d v="2024-02-29T00:00:00"/>
    <n v="1039"/>
    <x v="3"/>
    <s v="East"/>
    <s v="North"/>
    <n v="11332"/>
    <n v="4.3"/>
    <n v="41.75"/>
    <d v="2024-03-01T00:00:00"/>
    <d v="2024-03-06T00:00:00"/>
    <s v="Delivered"/>
  </r>
  <r>
    <s v="SHP0667"/>
    <s v="Electronics"/>
    <d v="2024-01-12T00:00:00"/>
    <n v="625"/>
    <x v="1"/>
    <s v="Central"/>
    <s v="West"/>
    <n v="30170"/>
    <n v="4"/>
    <n v="86.15"/>
    <d v="2024-01-12T00:00:00"/>
    <d v="2024-01-20T00:00:00"/>
    <s v="Delivered"/>
  </r>
  <r>
    <s v="SHP0668"/>
    <s v="Pharmaceuticals"/>
    <d v="2024-03-05T00:00:00"/>
    <n v="2481"/>
    <x v="3"/>
    <s v="West"/>
    <s v="North"/>
    <n v="49612"/>
    <n v="3.8"/>
    <n v="94.11"/>
    <d v="2024-03-06T00:00:00"/>
    <d v="2024-03-10T00:00:00"/>
    <s v="Delivered"/>
  </r>
  <r>
    <s v="SHP0669"/>
    <s v="Electronics"/>
    <d v="2024-01-21T00:00:00"/>
    <n v="101"/>
    <x v="3"/>
    <s v="East"/>
    <s v="West"/>
    <n v="23352"/>
    <n v="2.2000000000000002"/>
    <n v="66.78"/>
    <d v="2024-01-24T00:00:00"/>
    <d v="2024-01-29T00:00:00"/>
    <s v="Delivered"/>
  </r>
  <r>
    <s v="SHP0670"/>
    <s v="Clothing"/>
    <d v="2024-03-29T00:00:00"/>
    <n v="474"/>
    <x v="3"/>
    <s v="East"/>
    <s v="South"/>
    <n v="24120"/>
    <n v="1.2"/>
    <n v="73.040000000000006"/>
    <d v="2024-03-31T00:00:00"/>
    <d v="2024-04-03T00:00:00"/>
    <s v="Delivered"/>
  </r>
  <r>
    <s v="SHP0671"/>
    <s v="Electronics"/>
    <d v="2024-04-05T00:00:00"/>
    <n v="2440"/>
    <x v="1"/>
    <s v="West"/>
    <s v="South"/>
    <n v="28807"/>
    <n v="2.4"/>
    <n v="96.67"/>
    <d v="2024-04-08T00:00:00"/>
    <d v="2024-04-13T00:00:00"/>
    <s v="Delayed"/>
  </r>
  <r>
    <s v="SHP0672"/>
    <s v="Books"/>
    <d v="2024-05-16T00:00:00"/>
    <n v="652"/>
    <x v="3"/>
    <s v="Central"/>
    <s v="Central"/>
    <n v="48051"/>
    <n v="3.7"/>
    <n v="52.74"/>
    <d v="2024-05-18T00:00:00"/>
    <d v="2024-05-20T00:00:00"/>
    <s v="Delivered"/>
  </r>
  <r>
    <s v="SHP0673"/>
    <s v="Furniture"/>
    <d v="2024-06-24T00:00:00"/>
    <n v="2465"/>
    <x v="2"/>
    <s v="North"/>
    <s v="West"/>
    <n v="2051"/>
    <n v="1.4"/>
    <n v="71.209999999999994"/>
    <d v="2024-06-24T00:00:00"/>
    <d v="2024-06-27T00:00:00"/>
    <s v="Delayed"/>
  </r>
  <r>
    <s v="SHP0674"/>
    <s v="Electronics"/>
    <d v="2024-01-30T00:00:00"/>
    <n v="1625"/>
    <x v="1"/>
    <s v="West"/>
    <s v="East"/>
    <n v="48422"/>
    <n v="1"/>
    <n v="68.48"/>
    <d v="2024-02-02T00:00:00"/>
    <d v="2024-02-05T00:00:00"/>
    <s v="Delayed"/>
  </r>
  <r>
    <s v="SHP0675"/>
    <s v="Books"/>
    <d v="2024-05-27T00:00:00"/>
    <n v="1951"/>
    <x v="1"/>
    <s v="West"/>
    <s v="Central"/>
    <n v="28312"/>
    <n v="1.6"/>
    <n v="55.5"/>
    <d v="2024-05-30T00:00:00"/>
    <d v="2024-06-03T00:00:00"/>
    <s v="Delayed"/>
  </r>
  <r>
    <s v="SHP0676"/>
    <s v="Books"/>
    <d v="2024-05-03T00:00:00"/>
    <n v="480"/>
    <x v="3"/>
    <s v="West"/>
    <s v="South"/>
    <n v="14299"/>
    <n v="3.9"/>
    <n v="89.12"/>
    <d v="2024-05-05T00:00:00"/>
    <d v="2024-05-09T00:00:00"/>
    <s v="Delayed"/>
  </r>
  <r>
    <s v="SHP0677"/>
    <s v="Clothing"/>
    <d v="2024-05-18T00:00:00"/>
    <n v="1746"/>
    <x v="0"/>
    <s v="East"/>
    <s v="West"/>
    <n v="26812"/>
    <n v="4.9000000000000004"/>
    <n v="93.98"/>
    <d v="2024-05-18T00:00:00"/>
    <d v="2024-05-20T00:00:00"/>
    <s v="Delayed"/>
  </r>
  <r>
    <s v="SHP0678"/>
    <s v="Books"/>
    <d v="2024-05-21T00:00:00"/>
    <n v="113"/>
    <x v="3"/>
    <s v="South"/>
    <s v="Central"/>
    <n v="40120"/>
    <n v="4.9000000000000004"/>
    <n v="86.92"/>
    <d v="2024-05-24T00:00:00"/>
    <d v="2024-05-27T00:00:00"/>
    <s v="Delayed"/>
  </r>
  <r>
    <s v="SHP0679"/>
    <s v="Books"/>
    <d v="2024-05-20T00:00:00"/>
    <n v="603"/>
    <x v="3"/>
    <s v="North"/>
    <s v="West"/>
    <n v="1949"/>
    <n v="3"/>
    <n v="51.72"/>
    <d v="2024-05-20T00:00:00"/>
    <d v="2024-05-30T00:00:00"/>
    <s v="Delivered"/>
  </r>
  <r>
    <s v="SHP0680"/>
    <s v="Books"/>
    <d v="2024-01-17T00:00:00"/>
    <n v="2378"/>
    <x v="3"/>
    <s v="Central"/>
    <s v="South"/>
    <n v="24926"/>
    <n v="4.5"/>
    <n v="45.2"/>
    <d v="2024-01-19T00:00:00"/>
    <d v="2024-01-29T00:00:00"/>
    <s v="Delivered"/>
  </r>
  <r>
    <s v="SHP0681"/>
    <s v="Books"/>
    <d v="2024-05-26T00:00:00"/>
    <n v="2108"/>
    <x v="3"/>
    <s v="Central"/>
    <s v="Central"/>
    <n v="35927"/>
    <n v="3.9"/>
    <n v="76.33"/>
    <d v="2024-05-27T00:00:00"/>
    <d v="2024-05-29T00:00:00"/>
    <s v="Delayed"/>
  </r>
  <r>
    <s v="SHP0682"/>
    <s v="Pharmaceuticals"/>
    <d v="2024-01-17T00:00:00"/>
    <n v="229"/>
    <x v="1"/>
    <s v="South"/>
    <s v="South"/>
    <n v="40777"/>
    <n v="3"/>
    <n v="43.43"/>
    <d v="2024-01-18T00:00:00"/>
    <d v="2024-01-25T00:00:00"/>
    <s v="Delayed"/>
  </r>
  <r>
    <s v="SHP0683"/>
    <s v="Pharmaceuticals"/>
    <d v="2024-03-26T00:00:00"/>
    <n v="937"/>
    <x v="3"/>
    <s v="West"/>
    <s v="North"/>
    <n v="32051"/>
    <n v="3.3"/>
    <n v="80.37"/>
    <d v="2024-03-27T00:00:00"/>
    <d v="2024-04-06T00:00:00"/>
    <s v="Delivered"/>
  </r>
  <r>
    <s v="SHP0684"/>
    <s v="Clothing"/>
    <d v="2024-06-24T00:00:00"/>
    <n v="2140"/>
    <x v="0"/>
    <s v="North"/>
    <s v="South"/>
    <n v="24777"/>
    <n v="1.5"/>
    <n v="71.83"/>
    <d v="2024-06-27T00:00:00"/>
    <d v="2024-07-03T00:00:00"/>
    <s v="Delivered"/>
  </r>
  <r>
    <s v="SHP0685"/>
    <s v="Electronics"/>
    <d v="2024-06-02T00:00:00"/>
    <n v="127"/>
    <x v="3"/>
    <s v="Central"/>
    <s v="West"/>
    <n v="35989"/>
    <n v="4.8"/>
    <n v="79.77"/>
    <d v="2024-06-05T00:00:00"/>
    <d v="2024-06-12T00:00:00"/>
    <s v="Delivered"/>
  </r>
  <r>
    <s v="SHP0686"/>
    <s v="Books"/>
    <d v="2024-02-22T00:00:00"/>
    <n v="2213"/>
    <x v="2"/>
    <s v="Central"/>
    <s v="East"/>
    <n v="45712"/>
    <n v="2.4"/>
    <n v="75.41"/>
    <d v="2024-02-25T00:00:00"/>
    <d v="2024-02-28T00:00:00"/>
    <s v="Delivered"/>
  </r>
  <r>
    <s v="SHP0687"/>
    <s v="Electronics"/>
    <d v="2024-04-10T00:00:00"/>
    <n v="1352"/>
    <x v="2"/>
    <s v="West"/>
    <s v="South"/>
    <n v="10137"/>
    <n v="2.8"/>
    <n v="65.36"/>
    <d v="2024-04-11T00:00:00"/>
    <d v="2024-04-19T00:00:00"/>
    <s v="Delayed"/>
  </r>
  <r>
    <s v="SHP0688"/>
    <s v="Electronics"/>
    <d v="2024-04-10T00:00:00"/>
    <n v="360"/>
    <x v="1"/>
    <s v="South"/>
    <s v="East"/>
    <n v="43758"/>
    <n v="3.7"/>
    <n v="52.05"/>
    <d v="2024-04-11T00:00:00"/>
    <d v="2024-04-16T00:00:00"/>
    <s v="Cancelled"/>
  </r>
  <r>
    <s v="SHP0689"/>
    <s v="Clothing"/>
    <d v="2024-04-27T00:00:00"/>
    <n v="2146"/>
    <x v="0"/>
    <s v="North"/>
    <s v="North"/>
    <n v="36193"/>
    <n v="2.2999999999999998"/>
    <n v="58.34"/>
    <d v="2024-04-27T00:00:00"/>
    <d v="2024-05-05T00:00:00"/>
    <s v="Delivered"/>
  </r>
  <r>
    <s v="SHP0690"/>
    <s v="Books"/>
    <d v="2024-04-21T00:00:00"/>
    <n v="1572"/>
    <x v="1"/>
    <s v="South"/>
    <s v="Central"/>
    <n v="10324"/>
    <n v="2"/>
    <n v="71.47"/>
    <d v="2024-04-22T00:00:00"/>
    <d v="2024-04-26T00:00:00"/>
    <s v="Delivered"/>
  </r>
  <r>
    <s v="SHP0691"/>
    <s v="Books"/>
    <d v="2024-03-05T00:00:00"/>
    <n v="1547"/>
    <x v="3"/>
    <s v="South"/>
    <s v="Central"/>
    <n v="27450"/>
    <n v="3.5"/>
    <n v="79.11"/>
    <d v="2024-03-08T00:00:00"/>
    <d v="2024-03-17T00:00:00"/>
    <s v="Delivered"/>
  </r>
  <r>
    <s v="SHP0692"/>
    <s v="Furniture"/>
    <d v="2024-06-16T00:00:00"/>
    <n v="559"/>
    <x v="1"/>
    <s v="North"/>
    <s v="East"/>
    <n v="23988"/>
    <n v="1.1000000000000001"/>
    <n v="86.77"/>
    <d v="2024-06-18T00:00:00"/>
    <d v="2024-06-23T00:00:00"/>
    <s v="Delivered"/>
  </r>
  <r>
    <s v="SHP0693"/>
    <s v="Electronics"/>
    <d v="2024-01-19T00:00:00"/>
    <n v="400"/>
    <x v="1"/>
    <s v="North"/>
    <s v="Central"/>
    <n v="39508"/>
    <n v="3.9"/>
    <n v="86.03"/>
    <d v="2024-01-21T00:00:00"/>
    <d v="2024-01-29T00:00:00"/>
    <s v="Delivered"/>
  </r>
  <r>
    <s v="SHP0694"/>
    <s v="Electronics"/>
    <d v="2024-02-23T00:00:00"/>
    <n v="2434"/>
    <x v="3"/>
    <s v="Central"/>
    <s v="South"/>
    <n v="715"/>
    <n v="3.1"/>
    <n v="98.36"/>
    <d v="2024-02-24T00:00:00"/>
    <d v="2024-02-28T00:00:00"/>
    <s v="Delivered"/>
  </r>
  <r>
    <s v="SHP0695"/>
    <s v="Pharmaceuticals"/>
    <d v="2024-01-23T00:00:00"/>
    <n v="729"/>
    <x v="3"/>
    <s v="Central"/>
    <s v="East"/>
    <n v="40567"/>
    <n v="3.4"/>
    <n v="57.15"/>
    <d v="2024-01-23T00:00:00"/>
    <d v="2024-01-29T00:00:00"/>
    <s v="Delivered"/>
  </r>
  <r>
    <s v="SHP0696"/>
    <s v="Furniture"/>
    <d v="2024-03-07T00:00:00"/>
    <n v="369"/>
    <x v="3"/>
    <s v="North"/>
    <s v="West"/>
    <n v="12023"/>
    <n v="3.5"/>
    <n v="44.27"/>
    <d v="2024-03-07T00:00:00"/>
    <d v="2024-03-09T00:00:00"/>
    <s v="Delivered"/>
  </r>
  <r>
    <s v="SHP0697"/>
    <s v="Pharmaceuticals"/>
    <d v="2024-06-27T00:00:00"/>
    <n v="2093"/>
    <x v="3"/>
    <s v="East"/>
    <s v="South"/>
    <n v="10864"/>
    <n v="3.1"/>
    <n v="60.74"/>
    <d v="2024-06-28T00:00:00"/>
    <d v="2024-07-06T00:00:00"/>
    <s v="Delivered"/>
  </r>
  <r>
    <s v="SHP0698"/>
    <s v="Pharmaceuticals"/>
    <d v="2024-05-19T00:00:00"/>
    <n v="1728"/>
    <x v="1"/>
    <s v="Central"/>
    <s v="South"/>
    <n v="3653"/>
    <n v="3.3"/>
    <n v="84.6"/>
    <d v="2024-05-22T00:00:00"/>
    <d v="2024-05-29T00:00:00"/>
    <s v="Delivered"/>
  </r>
  <r>
    <s v="SHP0699"/>
    <s v="Pharmaceuticals"/>
    <d v="2024-04-04T00:00:00"/>
    <n v="1901"/>
    <x v="1"/>
    <s v="East"/>
    <s v="South"/>
    <n v="24334"/>
    <n v="3.7"/>
    <n v="66.290000000000006"/>
    <d v="2024-04-05T00:00:00"/>
    <d v="2024-04-15T00:00:00"/>
    <s v="Delivered"/>
  </r>
  <r>
    <s v="SHP0700"/>
    <s v="Clothing"/>
    <d v="2024-01-22T00:00:00"/>
    <n v="961"/>
    <x v="3"/>
    <s v="North"/>
    <s v="West"/>
    <n v="34974"/>
    <n v="4"/>
    <n v="89.07"/>
    <d v="2024-01-24T00:00:00"/>
    <d v="2024-02-01T00:00:00"/>
    <s v="Delivered"/>
  </r>
  <r>
    <s v="SHP0701"/>
    <s v="Clothing"/>
    <d v="2024-01-04T00:00:00"/>
    <n v="1380"/>
    <x v="3"/>
    <s v="Central"/>
    <s v="North"/>
    <n v="43566"/>
    <n v="3.9"/>
    <n v="72.959999999999994"/>
    <d v="2024-01-05T00:00:00"/>
    <d v="2024-01-08T00:00:00"/>
    <s v="Delivered"/>
  </r>
  <r>
    <s v="SHP0702"/>
    <s v="Pharmaceuticals"/>
    <d v="2024-04-07T00:00:00"/>
    <n v="2280"/>
    <x v="2"/>
    <s v="South"/>
    <s v="Central"/>
    <n v="34835"/>
    <n v="4.5"/>
    <n v="95.79"/>
    <d v="2024-04-08T00:00:00"/>
    <d v="2024-04-17T00:00:00"/>
    <s v="Delayed"/>
  </r>
  <r>
    <s v="SHP0703"/>
    <s v="Furniture"/>
    <d v="2024-03-31T00:00:00"/>
    <n v="1899"/>
    <x v="3"/>
    <s v="North"/>
    <s v="East"/>
    <n v="10900"/>
    <n v="1.8"/>
    <n v="96.87"/>
    <d v="2024-04-03T00:00:00"/>
    <d v="2024-04-07T00:00:00"/>
    <s v="Delayed"/>
  </r>
  <r>
    <s v="SHP0704"/>
    <s v="Electronics"/>
    <d v="2024-05-26T00:00:00"/>
    <n v="1806"/>
    <x v="2"/>
    <s v="West"/>
    <s v="North"/>
    <n v="10845"/>
    <n v="2.6"/>
    <n v="44.16"/>
    <d v="2024-05-26T00:00:00"/>
    <d v="2024-06-02T00:00:00"/>
    <s v="Delayed"/>
  </r>
  <r>
    <s v="SHP0705"/>
    <s v="Furniture"/>
    <d v="2024-05-25T00:00:00"/>
    <n v="2460"/>
    <x v="3"/>
    <s v="East"/>
    <s v="East"/>
    <n v="34396"/>
    <n v="4.8"/>
    <n v="67.38"/>
    <d v="2024-05-28T00:00:00"/>
    <d v="2024-05-30T00:00:00"/>
    <s v="Delayed"/>
  </r>
  <r>
    <s v="SHP0706"/>
    <s v="Books"/>
    <d v="2024-04-16T00:00:00"/>
    <n v="675"/>
    <x v="3"/>
    <s v="North"/>
    <s v="Central"/>
    <n v="20394"/>
    <n v="2.6"/>
    <n v="76.58"/>
    <d v="2024-04-16T00:00:00"/>
    <d v="2024-04-26T00:00:00"/>
    <s v="Delivered"/>
  </r>
  <r>
    <s v="SHP0707"/>
    <s v="Clothing"/>
    <d v="2024-01-30T00:00:00"/>
    <n v="2103"/>
    <x v="3"/>
    <s v="North"/>
    <s v="West"/>
    <n v="29399"/>
    <n v="1.5"/>
    <n v="55.35"/>
    <d v="2024-01-30T00:00:00"/>
    <d v="2024-02-06T00:00:00"/>
    <s v="Delivered"/>
  </r>
  <r>
    <s v="SHP0708"/>
    <s v="Electronics"/>
    <d v="2024-02-21T00:00:00"/>
    <n v="1407"/>
    <x v="3"/>
    <s v="Central"/>
    <s v="South"/>
    <n v="41135"/>
    <n v="3.1"/>
    <n v="64.42"/>
    <d v="2024-02-24T00:00:00"/>
    <d v="2024-02-27T00:00:00"/>
    <s v="Delivered"/>
  </r>
  <r>
    <s v="SHP0709"/>
    <s v="Electronics"/>
    <d v="2024-04-16T00:00:00"/>
    <n v="2056"/>
    <x v="3"/>
    <s v="Central"/>
    <s v="South"/>
    <n v="28729"/>
    <n v="1.4"/>
    <n v="80.66"/>
    <d v="2024-04-19T00:00:00"/>
    <d v="2024-04-27T00:00:00"/>
    <s v="Delayed"/>
  </r>
  <r>
    <s v="SHP0710"/>
    <s v="Books"/>
    <d v="2024-01-24T00:00:00"/>
    <n v="2120"/>
    <x v="2"/>
    <s v="Central"/>
    <s v="West"/>
    <n v="6083"/>
    <n v="1.8"/>
    <n v="53.6"/>
    <d v="2024-01-27T00:00:00"/>
    <d v="2024-02-05T00:00:00"/>
    <s v="Cancelled"/>
  </r>
  <r>
    <s v="SHP0711"/>
    <s v="Books"/>
    <d v="2024-05-24T00:00:00"/>
    <n v="2312"/>
    <x v="3"/>
    <s v="West"/>
    <s v="North"/>
    <n v="5397"/>
    <n v="5"/>
    <n v="76.12"/>
    <d v="2024-05-26T00:00:00"/>
    <d v="2024-05-28T00:00:00"/>
    <s v="Delivered"/>
  </r>
  <r>
    <s v="SHP0712"/>
    <s v="Pharmaceuticals"/>
    <d v="2024-03-12T00:00:00"/>
    <n v="2452"/>
    <x v="2"/>
    <s v="Central"/>
    <s v="North"/>
    <n v="6501"/>
    <n v="3.2"/>
    <n v="81.849999999999994"/>
    <d v="2024-03-12T00:00:00"/>
    <d v="2024-03-21T00:00:00"/>
    <s v="Delivered"/>
  </r>
  <r>
    <s v="SHP0713"/>
    <s v="Clothing"/>
    <d v="2024-01-07T00:00:00"/>
    <n v="1755"/>
    <x v="2"/>
    <s v="North"/>
    <s v="East"/>
    <n v="44381"/>
    <n v="2.1"/>
    <n v="45.43"/>
    <d v="2024-01-09T00:00:00"/>
    <d v="2024-01-15T00:00:00"/>
    <s v="Delivered"/>
  </r>
  <r>
    <s v="SHP0714"/>
    <s v="Clothing"/>
    <d v="2024-06-10T00:00:00"/>
    <n v="1679"/>
    <x v="2"/>
    <s v="Central"/>
    <s v="West"/>
    <n v="5067"/>
    <n v="5"/>
    <n v="69.849999999999994"/>
    <d v="2024-06-11T00:00:00"/>
    <d v="2024-06-16T00:00:00"/>
    <s v="Delayed"/>
  </r>
  <r>
    <s v="SHP0715"/>
    <s v="Furniture"/>
    <d v="2024-06-18T00:00:00"/>
    <n v="1947"/>
    <x v="0"/>
    <s v="South"/>
    <s v="North"/>
    <n v="9771"/>
    <n v="4.9000000000000004"/>
    <n v="55.78"/>
    <d v="2024-06-19T00:00:00"/>
    <d v="2024-06-23T00:00:00"/>
    <s v="Delivered"/>
  </r>
  <r>
    <s v="SHP0716"/>
    <s v="Pharmaceuticals"/>
    <d v="2024-05-27T00:00:00"/>
    <n v="2303"/>
    <x v="3"/>
    <s v="Central"/>
    <s v="West"/>
    <n v="47616"/>
    <n v="2.8"/>
    <n v="83.46"/>
    <d v="2024-05-27T00:00:00"/>
    <d v="2024-06-01T00:00:00"/>
    <s v="Delivered"/>
  </r>
  <r>
    <s v="SHP0717"/>
    <s v="Pharmaceuticals"/>
    <d v="2024-01-28T00:00:00"/>
    <n v="1490"/>
    <x v="3"/>
    <s v="West"/>
    <s v="Central"/>
    <n v="12203"/>
    <n v="2"/>
    <n v="51.37"/>
    <d v="2024-01-31T00:00:00"/>
    <d v="2024-02-03T00:00:00"/>
    <s v="Delivered"/>
  </r>
  <r>
    <s v="SHP0718"/>
    <s v="Pharmaceuticals"/>
    <d v="2024-05-21T00:00:00"/>
    <n v="1842"/>
    <x v="3"/>
    <s v="South"/>
    <s v="South"/>
    <n v="13829"/>
    <n v="4.4000000000000004"/>
    <n v="93.53"/>
    <d v="2024-05-21T00:00:00"/>
    <d v="2024-05-27T00:00:00"/>
    <s v="Delivered"/>
  </r>
  <r>
    <s v="SHP0719"/>
    <s v="Pharmaceuticals"/>
    <d v="2024-01-11T00:00:00"/>
    <n v="2025"/>
    <x v="3"/>
    <s v="North"/>
    <s v="South"/>
    <n v="36009"/>
    <n v="3.9"/>
    <n v="65.86"/>
    <d v="2024-01-14T00:00:00"/>
    <d v="2024-01-19T00:00:00"/>
    <s v="Delayed"/>
  </r>
  <r>
    <s v="SHP0720"/>
    <s v="Clothing"/>
    <d v="2024-04-10T00:00:00"/>
    <n v="719"/>
    <x v="3"/>
    <s v="North"/>
    <s v="South"/>
    <n v="6756"/>
    <n v="3.7"/>
    <n v="51.88"/>
    <d v="2024-04-13T00:00:00"/>
    <d v="2024-04-21T00:00:00"/>
    <s v="Delivered"/>
  </r>
  <r>
    <s v="SHP0721"/>
    <s v="Clothing"/>
    <d v="2024-06-21T00:00:00"/>
    <n v="1374"/>
    <x v="2"/>
    <s v="East"/>
    <s v="West"/>
    <n v="728"/>
    <n v="4.5999999999999996"/>
    <n v="66.28"/>
    <d v="2024-06-23T00:00:00"/>
    <d v="2024-07-01T00:00:00"/>
    <s v="Delayed"/>
  </r>
  <r>
    <s v="SHP0722"/>
    <s v="Pharmaceuticals"/>
    <d v="2024-03-16T00:00:00"/>
    <n v="1056"/>
    <x v="3"/>
    <s v="South"/>
    <s v="West"/>
    <n v="25246"/>
    <n v="3.8"/>
    <n v="64.52"/>
    <d v="2024-03-17T00:00:00"/>
    <d v="2024-03-26T00:00:00"/>
    <s v="Delivered"/>
  </r>
  <r>
    <s v="SHP0723"/>
    <s v="Furniture"/>
    <d v="2024-06-28T00:00:00"/>
    <n v="2039"/>
    <x v="3"/>
    <s v="East"/>
    <s v="East"/>
    <n v="17178"/>
    <n v="2.1"/>
    <n v="65.739999999999995"/>
    <d v="2024-06-30T00:00:00"/>
    <d v="2024-07-05T00:00:00"/>
    <s v="Delayed"/>
  </r>
  <r>
    <s v="SHP0724"/>
    <s v="Electronics"/>
    <d v="2024-01-28T00:00:00"/>
    <n v="2481"/>
    <x v="1"/>
    <s v="South"/>
    <s v="South"/>
    <n v="37552"/>
    <n v="3.8"/>
    <n v="75.13"/>
    <d v="2024-01-28T00:00:00"/>
    <d v="2024-02-04T00:00:00"/>
    <s v="Delayed"/>
  </r>
  <r>
    <s v="SHP0725"/>
    <s v="Electronics"/>
    <d v="2024-05-25T00:00:00"/>
    <n v="1068"/>
    <x v="3"/>
    <s v="South"/>
    <s v="East"/>
    <n v="46532"/>
    <n v="2.2000000000000002"/>
    <n v="71.27"/>
    <d v="2024-05-26T00:00:00"/>
    <d v="2024-06-03T00:00:00"/>
    <s v="Delivered"/>
  </r>
  <r>
    <s v="SHP0726"/>
    <s v="Furniture"/>
    <d v="2024-04-03T00:00:00"/>
    <n v="1416"/>
    <x v="1"/>
    <s v="West"/>
    <s v="South"/>
    <n v="46658"/>
    <n v="4"/>
    <n v="48.99"/>
    <d v="2024-04-03T00:00:00"/>
    <d v="2024-04-11T00:00:00"/>
    <s v="Delivered"/>
  </r>
  <r>
    <s v="SHP0727"/>
    <s v="Pharmaceuticals"/>
    <d v="2024-05-19T00:00:00"/>
    <n v="1143"/>
    <x v="2"/>
    <s v="East"/>
    <s v="East"/>
    <n v="23685"/>
    <n v="3.5"/>
    <n v="43.93"/>
    <d v="2024-05-22T00:00:00"/>
    <d v="2024-05-27T00:00:00"/>
    <s v="Delivered"/>
  </r>
  <r>
    <s v="SHP0728"/>
    <s v="Clothing"/>
    <d v="2024-03-09T00:00:00"/>
    <n v="381"/>
    <x v="3"/>
    <s v="West"/>
    <s v="East"/>
    <n v="34186"/>
    <n v="1.3"/>
    <n v="83.76"/>
    <d v="2024-03-09T00:00:00"/>
    <d v="2024-03-19T00:00:00"/>
    <s v="Delivered"/>
  </r>
  <r>
    <s v="SHP0729"/>
    <s v="Electronics"/>
    <d v="2024-02-06T00:00:00"/>
    <n v="2266"/>
    <x v="1"/>
    <s v="South"/>
    <s v="Central"/>
    <n v="11945"/>
    <n v="3.1"/>
    <n v="73.58"/>
    <d v="2024-02-06T00:00:00"/>
    <d v="2024-02-15T00:00:00"/>
    <s v="Delayed"/>
  </r>
  <r>
    <s v="SHP0730"/>
    <s v="Books"/>
    <d v="2024-06-22T00:00:00"/>
    <n v="1158"/>
    <x v="1"/>
    <s v="North"/>
    <s v="East"/>
    <n v="33766"/>
    <n v="2.4"/>
    <n v="61.54"/>
    <d v="2024-06-25T00:00:00"/>
    <d v="2024-06-28T00:00:00"/>
    <s v="Delivered"/>
  </r>
  <r>
    <s v="SHP0731"/>
    <s v="Books"/>
    <d v="2024-01-10T00:00:00"/>
    <n v="297"/>
    <x v="3"/>
    <s v="South"/>
    <s v="West"/>
    <n v="3309"/>
    <n v="2.2999999999999998"/>
    <n v="88.5"/>
    <d v="2024-01-10T00:00:00"/>
    <d v="2024-01-12T00:00:00"/>
    <s v="Delayed"/>
  </r>
  <r>
    <s v="SHP0732"/>
    <s v="Furniture"/>
    <d v="2024-05-11T00:00:00"/>
    <n v="1182"/>
    <x v="3"/>
    <s v="West"/>
    <s v="East"/>
    <n v="38229"/>
    <n v="3.4"/>
    <n v="63.28"/>
    <d v="2024-05-12T00:00:00"/>
    <d v="2024-05-16T00:00:00"/>
    <s v="Delivered"/>
  </r>
  <r>
    <s v="SHP0733"/>
    <s v="Pharmaceuticals"/>
    <d v="2024-06-23T00:00:00"/>
    <n v="1284"/>
    <x v="3"/>
    <s v="East"/>
    <s v="South"/>
    <n v="42285"/>
    <n v="2.2999999999999998"/>
    <n v="87.76"/>
    <d v="2024-06-25T00:00:00"/>
    <d v="2024-07-04T00:00:00"/>
    <s v="Delivered"/>
  </r>
  <r>
    <s v="SHP0734"/>
    <s v="Electronics"/>
    <d v="2024-04-01T00:00:00"/>
    <n v="1108"/>
    <x v="1"/>
    <s v="East"/>
    <s v="East"/>
    <n v="37047"/>
    <n v="4.0999999999999996"/>
    <n v="58.35"/>
    <d v="2024-04-04T00:00:00"/>
    <d v="2024-04-09T00:00:00"/>
    <s v="Delivered"/>
  </r>
  <r>
    <s v="SHP0735"/>
    <s v="Pharmaceuticals"/>
    <d v="2024-03-26T00:00:00"/>
    <n v="1329"/>
    <x v="3"/>
    <s v="West"/>
    <s v="North"/>
    <n v="43318"/>
    <n v="1.3"/>
    <n v="44.37"/>
    <d v="2024-03-28T00:00:00"/>
    <d v="2024-04-01T00:00:00"/>
    <s v="Delivered"/>
  </r>
  <r>
    <s v="SHP0736"/>
    <s v="Electronics"/>
    <d v="2024-01-27T00:00:00"/>
    <n v="1135"/>
    <x v="3"/>
    <s v="East"/>
    <s v="South"/>
    <n v="35386"/>
    <n v="3.6"/>
    <n v="95.96"/>
    <d v="2024-01-27T00:00:00"/>
    <d v="2024-02-02T00:00:00"/>
    <s v="Delivered"/>
  </r>
  <r>
    <s v="SHP0737"/>
    <s v="Furniture"/>
    <d v="2024-05-11T00:00:00"/>
    <n v="589"/>
    <x v="3"/>
    <s v="Central"/>
    <s v="North"/>
    <n v="6891"/>
    <n v="4.2"/>
    <n v="63.67"/>
    <d v="2024-05-11T00:00:00"/>
    <d v="2024-05-19T00:00:00"/>
    <s v="Delayed"/>
  </r>
  <r>
    <s v="SHP0738"/>
    <s v="Furniture"/>
    <d v="2024-03-20T00:00:00"/>
    <n v="375"/>
    <x v="3"/>
    <s v="North"/>
    <s v="South"/>
    <n v="645"/>
    <n v="3.7"/>
    <n v="87.56"/>
    <d v="2024-03-23T00:00:00"/>
    <d v="2024-03-27T00:00:00"/>
    <s v="Delivered"/>
  </r>
  <r>
    <s v="SHP0739"/>
    <s v="Books"/>
    <d v="2024-05-09T00:00:00"/>
    <n v="2389"/>
    <x v="3"/>
    <s v="North"/>
    <s v="West"/>
    <n v="14429"/>
    <n v="3"/>
    <n v="56.75"/>
    <d v="2024-05-10T00:00:00"/>
    <d v="2024-05-20T00:00:00"/>
    <s v="Delayed"/>
  </r>
  <r>
    <s v="SHP0740"/>
    <s v="Pharmaceuticals"/>
    <d v="2024-05-04T00:00:00"/>
    <n v="1339"/>
    <x v="3"/>
    <s v="North"/>
    <s v="West"/>
    <n v="24826"/>
    <n v="4.8"/>
    <n v="78.78"/>
    <d v="2024-05-04T00:00:00"/>
    <d v="2024-05-13T00:00:00"/>
    <s v="Delivered"/>
  </r>
  <r>
    <s v="SHP0741"/>
    <s v="Books"/>
    <d v="2024-06-13T00:00:00"/>
    <n v="1374"/>
    <x v="0"/>
    <s v="East"/>
    <s v="West"/>
    <n v="30491"/>
    <n v="2.2000000000000002"/>
    <n v="92.4"/>
    <d v="2024-06-13T00:00:00"/>
    <d v="2024-06-23T00:00:00"/>
    <s v="Delivered"/>
  </r>
  <r>
    <s v="SHP0742"/>
    <s v="Pharmaceuticals"/>
    <d v="2024-05-19T00:00:00"/>
    <n v="225"/>
    <x v="3"/>
    <s v="East"/>
    <s v="North"/>
    <n v="48185"/>
    <n v="1.1000000000000001"/>
    <n v="42.5"/>
    <d v="2024-05-21T00:00:00"/>
    <d v="2024-05-29T00:00:00"/>
    <s v="Cancelled"/>
  </r>
  <r>
    <s v="SHP0743"/>
    <s v="Books"/>
    <d v="2024-03-30T00:00:00"/>
    <n v="316"/>
    <x v="3"/>
    <s v="South"/>
    <s v="Central"/>
    <n v="37833"/>
    <n v="2.7"/>
    <n v="89.84"/>
    <d v="2024-04-01T00:00:00"/>
    <d v="2024-04-09T00:00:00"/>
    <s v="Cancelled"/>
  </r>
  <r>
    <s v="SHP0744"/>
    <s v="Clothing"/>
    <d v="2024-03-06T00:00:00"/>
    <n v="1308"/>
    <x v="1"/>
    <s v="South"/>
    <s v="South"/>
    <n v="17076"/>
    <n v="1.1000000000000001"/>
    <n v="74.28"/>
    <d v="2024-03-06T00:00:00"/>
    <d v="2024-03-12T00:00:00"/>
    <s v="Delivered"/>
  </r>
  <r>
    <s v="SHP0745"/>
    <s v="Clothing"/>
    <d v="2024-05-25T00:00:00"/>
    <n v="1346"/>
    <x v="3"/>
    <s v="North"/>
    <s v="West"/>
    <n v="39905"/>
    <n v="4.8"/>
    <n v="76.45"/>
    <d v="2024-05-28T00:00:00"/>
    <d v="2024-06-02T00:00:00"/>
    <s v="Delayed"/>
  </r>
  <r>
    <s v="SHP0746"/>
    <s v="Clothing"/>
    <d v="2024-06-10T00:00:00"/>
    <n v="1018"/>
    <x v="1"/>
    <s v="Central"/>
    <s v="South"/>
    <n v="28964"/>
    <n v="1.8"/>
    <n v="71.39"/>
    <d v="2024-06-12T00:00:00"/>
    <d v="2024-06-19T00:00:00"/>
    <s v="Delivered"/>
  </r>
  <r>
    <s v="SHP0747"/>
    <s v="Clothing"/>
    <d v="2024-03-05T00:00:00"/>
    <n v="1417"/>
    <x v="3"/>
    <s v="South"/>
    <s v="North"/>
    <n v="8743"/>
    <n v="4.2"/>
    <n v="92.47"/>
    <d v="2024-03-05T00:00:00"/>
    <d v="2024-03-13T00:00:00"/>
    <s v="Delivered"/>
  </r>
  <r>
    <s v="SHP0748"/>
    <s v="Electronics"/>
    <d v="2024-05-18T00:00:00"/>
    <n v="2298"/>
    <x v="0"/>
    <s v="South"/>
    <s v="Central"/>
    <n v="32101"/>
    <n v="4.0999999999999996"/>
    <n v="42.61"/>
    <d v="2024-05-18T00:00:00"/>
    <d v="2024-05-25T00:00:00"/>
    <s v="Delivered"/>
  </r>
  <r>
    <s v="SHP0749"/>
    <s v="Clothing"/>
    <d v="2024-06-15T00:00:00"/>
    <n v="1761"/>
    <x v="3"/>
    <s v="East"/>
    <s v="North"/>
    <n v="2910"/>
    <n v="1.9"/>
    <n v="55.66"/>
    <d v="2024-06-16T00:00:00"/>
    <d v="2024-06-22T00:00:00"/>
    <s v="Delayed"/>
  </r>
  <r>
    <s v="SHP0750"/>
    <s v="Furniture"/>
    <d v="2024-03-11T00:00:00"/>
    <n v="407"/>
    <x v="1"/>
    <s v="Central"/>
    <s v="South"/>
    <n v="2320"/>
    <n v="3.5"/>
    <n v="92.55"/>
    <d v="2024-03-14T00:00:00"/>
    <d v="2024-03-22T00:00:00"/>
    <s v="Delivered"/>
  </r>
  <r>
    <s v="SHP0751"/>
    <s v="Furniture"/>
    <d v="2024-03-28T00:00:00"/>
    <n v="1459"/>
    <x v="1"/>
    <s v="North"/>
    <s v="Central"/>
    <n v="35789"/>
    <n v="1.2"/>
    <n v="85.14"/>
    <d v="2024-03-28T00:00:00"/>
    <d v="2024-04-02T00:00:00"/>
    <s v="Delivered"/>
  </r>
  <r>
    <s v="SHP0752"/>
    <s v="Electronics"/>
    <d v="2024-04-21T00:00:00"/>
    <n v="2069"/>
    <x v="3"/>
    <s v="South"/>
    <s v="Central"/>
    <n v="39150"/>
    <n v="2.9"/>
    <n v="41.06"/>
    <d v="2024-04-24T00:00:00"/>
    <d v="2024-04-28T00:00:00"/>
    <s v="Delivered"/>
  </r>
  <r>
    <s v="SHP0753"/>
    <s v="Clothing"/>
    <d v="2024-04-14T00:00:00"/>
    <n v="991"/>
    <x v="1"/>
    <s v="Central"/>
    <s v="North"/>
    <n v="35135"/>
    <n v="1.1000000000000001"/>
    <n v="71.02"/>
    <d v="2024-04-16T00:00:00"/>
    <d v="2024-04-18T00:00:00"/>
    <s v="Delivered"/>
  </r>
  <r>
    <s v="SHP0754"/>
    <s v="Clothing"/>
    <d v="2024-03-23T00:00:00"/>
    <n v="474"/>
    <x v="1"/>
    <s v="Central"/>
    <s v="West"/>
    <n v="7965"/>
    <n v="4.7"/>
    <n v="71.77"/>
    <d v="2024-03-24T00:00:00"/>
    <d v="2024-03-31T00:00:00"/>
    <s v="Delivered"/>
  </r>
  <r>
    <s v="SHP0755"/>
    <s v="Clothing"/>
    <d v="2024-02-03T00:00:00"/>
    <n v="2133"/>
    <x v="2"/>
    <s v="North"/>
    <s v="South"/>
    <n v="32939"/>
    <n v="4.9000000000000004"/>
    <n v="64.05"/>
    <d v="2024-02-06T00:00:00"/>
    <d v="2024-02-16T00:00:00"/>
    <s v="Delivered"/>
  </r>
  <r>
    <s v="SHP0756"/>
    <s v="Books"/>
    <d v="2024-03-17T00:00:00"/>
    <n v="1464"/>
    <x v="3"/>
    <s v="Central"/>
    <s v="East"/>
    <n v="27814"/>
    <n v="1.9"/>
    <n v="57.84"/>
    <d v="2024-03-17T00:00:00"/>
    <d v="2024-03-22T00:00:00"/>
    <s v="Delivered"/>
  </r>
  <r>
    <s v="SHP0757"/>
    <s v="Pharmaceuticals"/>
    <d v="2024-02-05T00:00:00"/>
    <n v="228"/>
    <x v="3"/>
    <s v="Central"/>
    <s v="East"/>
    <n v="44729"/>
    <n v="1.8"/>
    <n v="80.900000000000006"/>
    <d v="2024-02-08T00:00:00"/>
    <d v="2024-02-11T00:00:00"/>
    <s v="Delivered"/>
  </r>
  <r>
    <s v="SHP0758"/>
    <s v="Books"/>
    <d v="2024-02-02T00:00:00"/>
    <n v="1114"/>
    <x v="0"/>
    <s v="Central"/>
    <s v="North"/>
    <n v="20083"/>
    <n v="4"/>
    <n v="52.47"/>
    <d v="2024-02-04T00:00:00"/>
    <d v="2024-02-08T00:00:00"/>
    <s v="Delivered"/>
  </r>
  <r>
    <s v="SHP0759"/>
    <s v="Pharmaceuticals"/>
    <d v="2024-06-02T00:00:00"/>
    <n v="1899"/>
    <x v="1"/>
    <s v="South"/>
    <s v="South"/>
    <n v="27655"/>
    <n v="2"/>
    <n v="87.94"/>
    <d v="2024-06-03T00:00:00"/>
    <d v="2024-06-10T00:00:00"/>
    <s v="Delivered"/>
  </r>
  <r>
    <s v="SHP0760"/>
    <s v="Clothing"/>
    <d v="2024-01-27T00:00:00"/>
    <n v="1481"/>
    <x v="0"/>
    <s v="North"/>
    <s v="South"/>
    <n v="39371"/>
    <n v="4.5999999999999996"/>
    <n v="88.18"/>
    <d v="2024-01-28T00:00:00"/>
    <d v="2024-02-03T00:00:00"/>
    <s v="Delivered"/>
  </r>
  <r>
    <s v="SHP0761"/>
    <s v="Clothing"/>
    <d v="2024-05-29T00:00:00"/>
    <n v="616"/>
    <x v="3"/>
    <s v="Central"/>
    <s v="North"/>
    <n v="12697"/>
    <n v="3.3"/>
    <n v="64.92"/>
    <d v="2024-06-01T00:00:00"/>
    <d v="2024-06-11T00:00:00"/>
    <s v="Delivered"/>
  </r>
  <r>
    <s v="SHP0762"/>
    <s v="Books"/>
    <d v="2024-05-20T00:00:00"/>
    <n v="1618"/>
    <x v="2"/>
    <s v="Central"/>
    <s v="South"/>
    <n v="30011"/>
    <n v="2.4"/>
    <n v="57.01"/>
    <d v="2024-05-23T00:00:00"/>
    <d v="2024-05-25T00:00:00"/>
    <s v="Delayed"/>
  </r>
  <r>
    <s v="SHP0763"/>
    <s v="Books"/>
    <d v="2024-02-06T00:00:00"/>
    <n v="185"/>
    <x v="3"/>
    <s v="South"/>
    <s v="West"/>
    <n v="15924"/>
    <n v="4.3"/>
    <n v="57.03"/>
    <d v="2024-02-08T00:00:00"/>
    <d v="2024-02-13T00:00:00"/>
    <s v="Delivered"/>
  </r>
  <r>
    <s v="SHP0764"/>
    <s v="Pharmaceuticals"/>
    <d v="2024-03-31T00:00:00"/>
    <n v="1298"/>
    <x v="2"/>
    <s v="North"/>
    <s v="North"/>
    <n v="49321"/>
    <n v="3"/>
    <n v="68.94"/>
    <d v="2024-03-31T00:00:00"/>
    <d v="2024-04-05T00:00:00"/>
    <s v="Delivered"/>
  </r>
  <r>
    <s v="SHP0765"/>
    <s v="Furniture"/>
    <d v="2024-03-08T00:00:00"/>
    <n v="2458"/>
    <x v="0"/>
    <s v="East"/>
    <s v="West"/>
    <n v="740"/>
    <n v="4.5999999999999996"/>
    <n v="83.17"/>
    <d v="2024-03-10T00:00:00"/>
    <d v="2024-03-12T00:00:00"/>
    <s v="Delivered"/>
  </r>
  <r>
    <s v="SHP0766"/>
    <s v="Pharmaceuticals"/>
    <d v="2024-03-30T00:00:00"/>
    <n v="1242"/>
    <x v="3"/>
    <s v="South"/>
    <s v="South"/>
    <n v="5131"/>
    <n v="4.7"/>
    <n v="61.53"/>
    <d v="2024-03-30T00:00:00"/>
    <d v="2024-04-04T00:00:00"/>
    <s v="Delayed"/>
  </r>
  <r>
    <s v="SHP0767"/>
    <s v="Books"/>
    <d v="2024-03-11T00:00:00"/>
    <n v="2093"/>
    <x v="0"/>
    <s v="North"/>
    <s v="North"/>
    <n v="10099"/>
    <n v="1.7"/>
    <n v="76.599999999999994"/>
    <d v="2024-03-13T00:00:00"/>
    <d v="2024-03-18T00:00:00"/>
    <s v="Delayed"/>
  </r>
  <r>
    <s v="SHP0768"/>
    <s v="Books"/>
    <d v="2024-05-01T00:00:00"/>
    <n v="2261"/>
    <x v="3"/>
    <s v="Central"/>
    <s v="South"/>
    <n v="44962"/>
    <n v="1"/>
    <n v="62.95"/>
    <d v="2024-05-02T00:00:00"/>
    <d v="2024-05-11T00:00:00"/>
    <s v="Delivered"/>
  </r>
  <r>
    <s v="SHP0769"/>
    <s v="Electronics"/>
    <d v="2024-03-22T00:00:00"/>
    <n v="402"/>
    <x v="3"/>
    <s v="North"/>
    <s v="North"/>
    <n v="25158"/>
    <n v="4.9000000000000004"/>
    <n v="58.27"/>
    <d v="2024-03-25T00:00:00"/>
    <d v="2024-04-02T00:00:00"/>
    <s v="Delivered"/>
  </r>
  <r>
    <s v="SHP0770"/>
    <s v="Books"/>
    <d v="2024-01-02T00:00:00"/>
    <n v="687"/>
    <x v="3"/>
    <s v="North"/>
    <s v="South"/>
    <n v="38345"/>
    <n v="4.5999999999999996"/>
    <n v="41.49"/>
    <d v="2024-01-02T00:00:00"/>
    <d v="2024-01-10T00:00:00"/>
    <s v="Delivered"/>
  </r>
  <r>
    <s v="SHP0771"/>
    <s v="Electronics"/>
    <d v="2024-01-14T00:00:00"/>
    <n v="1086"/>
    <x v="3"/>
    <s v="North"/>
    <s v="West"/>
    <n v="33074"/>
    <n v="1.2"/>
    <n v="40.229999999999997"/>
    <d v="2024-01-17T00:00:00"/>
    <d v="2024-01-25T00:00:00"/>
    <s v="Delivered"/>
  </r>
  <r>
    <s v="SHP0772"/>
    <s v="Furniture"/>
    <d v="2024-02-04T00:00:00"/>
    <n v="1963"/>
    <x v="1"/>
    <s v="East"/>
    <s v="West"/>
    <n v="37036"/>
    <n v="4.3"/>
    <n v="53.63"/>
    <d v="2024-02-07T00:00:00"/>
    <d v="2024-02-12T00:00:00"/>
    <s v="Delivered"/>
  </r>
  <r>
    <s v="SHP0773"/>
    <s v="Pharmaceuticals"/>
    <d v="2024-03-27T00:00:00"/>
    <n v="444"/>
    <x v="3"/>
    <s v="North"/>
    <s v="South"/>
    <n v="42410"/>
    <n v="2.8"/>
    <n v="64.38"/>
    <d v="2024-03-30T00:00:00"/>
    <d v="2024-04-07T00:00:00"/>
    <s v="Delivered"/>
  </r>
  <r>
    <s v="SHP0774"/>
    <s v="Pharmaceuticals"/>
    <d v="2024-02-24T00:00:00"/>
    <n v="913"/>
    <x v="3"/>
    <s v="East"/>
    <s v="North"/>
    <n v="8495"/>
    <n v="2"/>
    <n v="91.08"/>
    <d v="2024-02-25T00:00:00"/>
    <d v="2024-02-27T00:00:00"/>
    <s v="Delayed"/>
  </r>
  <r>
    <s v="SHP0775"/>
    <s v="Electronics"/>
    <d v="2024-03-06T00:00:00"/>
    <n v="2087"/>
    <x v="2"/>
    <s v="Central"/>
    <s v="East"/>
    <n v="25686"/>
    <n v="4.5"/>
    <n v="87.91"/>
    <d v="2024-03-06T00:00:00"/>
    <d v="2024-03-16T00:00:00"/>
    <s v="Delivered"/>
  </r>
  <r>
    <s v="SHP0776"/>
    <s v="Pharmaceuticals"/>
    <d v="2024-06-09T00:00:00"/>
    <n v="1410"/>
    <x v="2"/>
    <s v="East"/>
    <s v="West"/>
    <n v="29745"/>
    <n v="1.8"/>
    <n v="56.03"/>
    <d v="2024-06-12T00:00:00"/>
    <d v="2024-06-20T00:00:00"/>
    <s v="Delivered"/>
  </r>
  <r>
    <s v="SHP0777"/>
    <s v="Books"/>
    <d v="2024-01-06T00:00:00"/>
    <n v="2099"/>
    <x v="3"/>
    <s v="Central"/>
    <s v="West"/>
    <n v="23313"/>
    <n v="4.8"/>
    <n v="54.67"/>
    <d v="2024-01-09T00:00:00"/>
    <d v="2024-01-14T00:00:00"/>
    <s v="Delivered"/>
  </r>
  <r>
    <s v="SHP0778"/>
    <s v="Clothing"/>
    <d v="2024-05-12T00:00:00"/>
    <n v="1777"/>
    <x v="3"/>
    <s v="Central"/>
    <s v="East"/>
    <n v="13776"/>
    <n v="1.8"/>
    <n v="53.64"/>
    <d v="2024-05-15T00:00:00"/>
    <d v="2024-05-19T00:00:00"/>
    <s v="Delivered"/>
  </r>
  <r>
    <s v="SHP0779"/>
    <s v="Electronics"/>
    <d v="2024-05-04T00:00:00"/>
    <n v="1427"/>
    <x v="3"/>
    <s v="East"/>
    <s v="South"/>
    <n v="20489"/>
    <n v="3.5"/>
    <n v="60.35"/>
    <d v="2024-05-04T00:00:00"/>
    <d v="2024-05-13T00:00:00"/>
    <s v="Delivered"/>
  </r>
  <r>
    <s v="SHP0780"/>
    <s v="Pharmaceuticals"/>
    <d v="2024-04-30T00:00:00"/>
    <n v="1192"/>
    <x v="1"/>
    <s v="South"/>
    <s v="North"/>
    <n v="13246"/>
    <n v="1.9"/>
    <n v="69.89"/>
    <d v="2024-05-02T00:00:00"/>
    <d v="2024-05-05T00:00:00"/>
    <s v="Delivered"/>
  </r>
  <r>
    <s v="SHP0781"/>
    <s v="Electronics"/>
    <d v="2024-06-10T00:00:00"/>
    <n v="1109"/>
    <x v="1"/>
    <s v="West"/>
    <s v="South"/>
    <n v="44743"/>
    <n v="3.2"/>
    <n v="66.319999999999993"/>
    <d v="2024-06-11T00:00:00"/>
    <d v="2024-06-19T00:00:00"/>
    <s v="Delivered"/>
  </r>
  <r>
    <s v="SHP0782"/>
    <s v="Electronics"/>
    <d v="2024-05-20T00:00:00"/>
    <n v="803"/>
    <x v="3"/>
    <s v="North"/>
    <s v="Central"/>
    <n v="19057"/>
    <n v="3.7"/>
    <n v="53.1"/>
    <d v="2024-05-21T00:00:00"/>
    <d v="2024-05-25T00:00:00"/>
    <s v="Delivered"/>
  </r>
  <r>
    <s v="SHP0783"/>
    <s v="Clothing"/>
    <d v="2024-03-05T00:00:00"/>
    <n v="674"/>
    <x v="3"/>
    <s v="West"/>
    <s v="West"/>
    <n v="28560"/>
    <n v="1.8"/>
    <n v="47.83"/>
    <d v="2024-03-08T00:00:00"/>
    <d v="2024-03-16T00:00:00"/>
    <s v="Delivered"/>
  </r>
  <r>
    <s v="SHP0784"/>
    <s v="Books"/>
    <d v="2024-04-16T00:00:00"/>
    <n v="1708"/>
    <x v="0"/>
    <s v="North"/>
    <s v="Central"/>
    <n v="7068"/>
    <n v="3.1"/>
    <n v="40.75"/>
    <d v="2024-04-17T00:00:00"/>
    <d v="2024-04-24T00:00:00"/>
    <s v="Delivered"/>
  </r>
  <r>
    <s v="SHP0785"/>
    <s v="Electronics"/>
    <d v="2024-06-26T00:00:00"/>
    <n v="1212"/>
    <x v="3"/>
    <s v="North"/>
    <s v="West"/>
    <n v="35869"/>
    <n v="2.9"/>
    <n v="49.24"/>
    <d v="2024-06-29T00:00:00"/>
    <d v="2024-07-05T00:00:00"/>
    <s v="Delivered"/>
  </r>
  <r>
    <s v="SHP0786"/>
    <s v="Pharmaceuticals"/>
    <d v="2024-01-11T00:00:00"/>
    <n v="787"/>
    <x v="3"/>
    <s v="Central"/>
    <s v="West"/>
    <n v="19541"/>
    <n v="1.3"/>
    <n v="82.32"/>
    <d v="2024-01-14T00:00:00"/>
    <d v="2024-01-23T00:00:00"/>
    <s v="Delivered"/>
  </r>
  <r>
    <s v="SHP0787"/>
    <s v="Furniture"/>
    <d v="2024-06-29T00:00:00"/>
    <n v="588"/>
    <x v="3"/>
    <s v="North"/>
    <s v="Central"/>
    <n v="6580"/>
    <n v="4.3"/>
    <n v="54.62"/>
    <d v="2024-06-30T00:00:00"/>
    <d v="2024-07-09T00:00:00"/>
    <s v="Delivered"/>
  </r>
  <r>
    <s v="SHP0788"/>
    <s v="Electronics"/>
    <d v="2024-04-19T00:00:00"/>
    <n v="1447"/>
    <x v="1"/>
    <s v="North"/>
    <s v="Central"/>
    <n v="14354"/>
    <n v="2.2999999999999998"/>
    <n v="68.12"/>
    <d v="2024-04-20T00:00:00"/>
    <d v="2024-04-28T00:00:00"/>
    <s v="Delivered"/>
  </r>
  <r>
    <s v="SHP0789"/>
    <s v="Electronics"/>
    <d v="2024-06-13T00:00:00"/>
    <n v="593"/>
    <x v="3"/>
    <s v="East"/>
    <s v="South"/>
    <n v="2659"/>
    <n v="3.3"/>
    <n v="75.48"/>
    <d v="2024-06-16T00:00:00"/>
    <d v="2024-06-21T00:00:00"/>
    <s v="Delivered"/>
  </r>
  <r>
    <s v="SHP0790"/>
    <s v="Clothing"/>
    <d v="2024-06-22T00:00:00"/>
    <n v="1767"/>
    <x v="3"/>
    <s v="West"/>
    <s v="Central"/>
    <n v="27525"/>
    <n v="3.1"/>
    <n v="93.21"/>
    <d v="2024-06-25T00:00:00"/>
    <d v="2024-06-29T00:00:00"/>
    <s v="Delivered"/>
  </r>
  <r>
    <s v="SHP0791"/>
    <s v="Books"/>
    <d v="2024-05-05T00:00:00"/>
    <n v="1737"/>
    <x v="3"/>
    <s v="East"/>
    <s v="South"/>
    <n v="41581"/>
    <n v="3.1"/>
    <n v="93.33"/>
    <d v="2024-05-05T00:00:00"/>
    <d v="2024-05-11T00:00:00"/>
    <s v="Delivered"/>
  </r>
  <r>
    <s v="SHP0792"/>
    <s v="Furniture"/>
    <d v="2024-03-19T00:00:00"/>
    <n v="118"/>
    <x v="3"/>
    <s v="North"/>
    <s v="South"/>
    <n v="4868"/>
    <n v="1.4"/>
    <n v="84.74"/>
    <d v="2024-03-21T00:00:00"/>
    <d v="2024-03-31T00:00:00"/>
    <s v="Delivered"/>
  </r>
  <r>
    <s v="SHP0793"/>
    <s v="Pharmaceuticals"/>
    <d v="2024-05-22T00:00:00"/>
    <n v="1100"/>
    <x v="0"/>
    <s v="Central"/>
    <s v="South"/>
    <n v="34585"/>
    <n v="2.7"/>
    <n v="42.11"/>
    <d v="2024-05-25T00:00:00"/>
    <d v="2024-06-01T00:00:00"/>
    <s v="Delivered"/>
  </r>
  <r>
    <s v="SHP0794"/>
    <s v="Furniture"/>
    <d v="2024-04-11T00:00:00"/>
    <n v="950"/>
    <x v="2"/>
    <s v="East"/>
    <s v="West"/>
    <n v="27594"/>
    <n v="2.8"/>
    <n v="74.5"/>
    <d v="2024-04-11T00:00:00"/>
    <d v="2024-04-19T00:00:00"/>
    <s v="Delayed"/>
  </r>
  <r>
    <s v="SHP0795"/>
    <s v="Pharmaceuticals"/>
    <d v="2024-03-02T00:00:00"/>
    <n v="1488"/>
    <x v="3"/>
    <s v="East"/>
    <s v="West"/>
    <n v="46540"/>
    <n v="3.9"/>
    <n v="87.2"/>
    <d v="2024-03-05T00:00:00"/>
    <d v="2024-03-08T00:00:00"/>
    <s v="Delivered"/>
  </r>
  <r>
    <s v="SHP0796"/>
    <s v="Books"/>
    <d v="2024-06-25T00:00:00"/>
    <n v="1454"/>
    <x v="3"/>
    <s v="South"/>
    <s v="Central"/>
    <n v="1730"/>
    <n v="4.4000000000000004"/>
    <n v="41.04"/>
    <d v="2024-06-27T00:00:00"/>
    <d v="2024-07-03T00:00:00"/>
    <s v="Delivered"/>
  </r>
  <r>
    <s v="SHP0797"/>
    <s v="Pharmaceuticals"/>
    <d v="2024-02-13T00:00:00"/>
    <n v="1467"/>
    <x v="3"/>
    <s v="North"/>
    <s v="West"/>
    <n v="18017"/>
    <n v="3.2"/>
    <n v="72.98"/>
    <d v="2024-02-15T00:00:00"/>
    <d v="2024-02-24T00:00:00"/>
    <s v="Delivered"/>
  </r>
  <r>
    <s v="SHP0798"/>
    <s v="Clothing"/>
    <d v="2024-03-31T00:00:00"/>
    <n v="921"/>
    <x v="3"/>
    <s v="Central"/>
    <s v="Central"/>
    <n v="24491"/>
    <n v="1.3"/>
    <n v="91.47"/>
    <d v="2024-04-03T00:00:00"/>
    <d v="2024-04-10T00:00:00"/>
    <s v="Delivered"/>
  </r>
  <r>
    <s v="SHP0799"/>
    <s v="Clothing"/>
    <d v="2024-03-07T00:00:00"/>
    <n v="554"/>
    <x v="3"/>
    <s v="East"/>
    <s v="West"/>
    <n v="1801"/>
    <n v="1.9"/>
    <n v="68.45"/>
    <d v="2024-03-09T00:00:00"/>
    <d v="2024-03-15T00:00:00"/>
    <s v="Delayed"/>
  </r>
  <r>
    <s v="SHP0800"/>
    <s v="Clothing"/>
    <d v="2024-06-29T00:00:00"/>
    <n v="1724"/>
    <x v="1"/>
    <s v="East"/>
    <s v="North"/>
    <n v="29110"/>
    <n v="1.7"/>
    <n v="40.25"/>
    <d v="2024-06-30T00:00:00"/>
    <d v="2024-07-06T00:00:00"/>
    <s v="Delivered"/>
  </r>
  <r>
    <s v="SHP0801"/>
    <s v="Clothing"/>
    <d v="2024-03-15T00:00:00"/>
    <n v="810"/>
    <x v="3"/>
    <s v="Central"/>
    <s v="North"/>
    <n v="16427"/>
    <n v="1.5"/>
    <n v="40.659999999999997"/>
    <d v="2024-03-15T00:00:00"/>
    <d v="2024-03-23T00:00:00"/>
    <s v="Cancelled"/>
  </r>
  <r>
    <s v="SHP0802"/>
    <s v="Furniture"/>
    <d v="2024-04-03T00:00:00"/>
    <n v="2290"/>
    <x v="3"/>
    <s v="North"/>
    <s v="Central"/>
    <n v="35178"/>
    <n v="2.5"/>
    <n v="65"/>
    <d v="2024-04-06T00:00:00"/>
    <d v="2024-04-16T00:00:00"/>
    <s v="Delivered"/>
  </r>
  <r>
    <s v="SHP0803"/>
    <s v="Books"/>
    <d v="2024-04-17T00:00:00"/>
    <n v="1016"/>
    <x v="3"/>
    <s v="South"/>
    <s v="West"/>
    <n v="24966"/>
    <n v="1.9"/>
    <n v="49.3"/>
    <d v="2024-04-20T00:00:00"/>
    <d v="2024-04-25T00:00:00"/>
    <s v="Delivered"/>
  </r>
  <r>
    <s v="SHP0804"/>
    <s v="Pharmaceuticals"/>
    <d v="2024-02-01T00:00:00"/>
    <n v="1596"/>
    <x v="0"/>
    <s v="East"/>
    <s v="West"/>
    <n v="15404"/>
    <n v="1.9"/>
    <n v="79.87"/>
    <d v="2024-02-03T00:00:00"/>
    <d v="2024-02-08T00:00:00"/>
    <s v="Delayed"/>
  </r>
  <r>
    <s v="SHP0805"/>
    <s v="Pharmaceuticals"/>
    <d v="2024-02-24T00:00:00"/>
    <n v="1540"/>
    <x v="0"/>
    <s v="South"/>
    <s v="South"/>
    <n v="41375"/>
    <n v="1.2"/>
    <n v="82.53"/>
    <d v="2024-02-27T00:00:00"/>
    <d v="2024-03-06T00:00:00"/>
    <s v="Delivered"/>
  </r>
  <r>
    <s v="SHP0806"/>
    <s v="Clothing"/>
    <d v="2024-03-09T00:00:00"/>
    <n v="404"/>
    <x v="2"/>
    <s v="West"/>
    <s v="East"/>
    <n v="26581"/>
    <n v="1.1000000000000001"/>
    <n v="50.67"/>
    <d v="2024-03-11T00:00:00"/>
    <d v="2024-03-18T00:00:00"/>
    <s v="Delivered"/>
  </r>
  <r>
    <s v="SHP0807"/>
    <s v="Clothing"/>
    <d v="2024-04-09T00:00:00"/>
    <n v="835"/>
    <x v="3"/>
    <s v="North"/>
    <s v="Central"/>
    <n v="24854"/>
    <n v="1.4"/>
    <n v="93.31"/>
    <d v="2024-04-11T00:00:00"/>
    <d v="2024-04-16T00:00:00"/>
    <s v="Delivered"/>
  </r>
  <r>
    <s v="SHP0808"/>
    <s v="Electronics"/>
    <d v="2024-06-13T00:00:00"/>
    <n v="2438"/>
    <x v="2"/>
    <s v="West"/>
    <s v="East"/>
    <n v="28261"/>
    <n v="1.7"/>
    <n v="66.510000000000005"/>
    <d v="2024-06-15T00:00:00"/>
    <d v="2024-06-22T00:00:00"/>
    <s v="Delivered"/>
  </r>
  <r>
    <s v="SHP0809"/>
    <s v="Books"/>
    <d v="2024-05-10T00:00:00"/>
    <n v="2063"/>
    <x v="1"/>
    <s v="West"/>
    <s v="East"/>
    <n v="18800"/>
    <n v="2.7"/>
    <n v="48.57"/>
    <d v="2024-05-13T00:00:00"/>
    <d v="2024-05-18T00:00:00"/>
    <s v="Delivered"/>
  </r>
  <r>
    <s v="SHP0810"/>
    <s v="Furniture"/>
    <d v="2024-04-23T00:00:00"/>
    <n v="2249"/>
    <x v="2"/>
    <s v="West"/>
    <s v="Central"/>
    <n v="29991"/>
    <n v="3"/>
    <n v="85.86"/>
    <d v="2024-04-26T00:00:00"/>
    <d v="2024-05-01T00:00:00"/>
    <s v="Delivered"/>
  </r>
  <r>
    <s v="SHP0811"/>
    <s v="Pharmaceuticals"/>
    <d v="2024-02-12T00:00:00"/>
    <n v="2109"/>
    <x v="1"/>
    <s v="North"/>
    <s v="West"/>
    <n v="36025"/>
    <n v="1.6"/>
    <n v="87.4"/>
    <d v="2024-02-14T00:00:00"/>
    <d v="2024-02-19T00:00:00"/>
    <s v="Delivered"/>
  </r>
  <r>
    <s v="SHP0812"/>
    <s v="Electronics"/>
    <d v="2024-04-05T00:00:00"/>
    <n v="1061"/>
    <x v="2"/>
    <s v="North"/>
    <s v="Central"/>
    <n v="27032"/>
    <n v="2.7"/>
    <n v="78.36"/>
    <d v="2024-04-08T00:00:00"/>
    <d v="2024-04-17T00:00:00"/>
    <s v="Delayed"/>
  </r>
  <r>
    <s v="SHP0813"/>
    <s v="Electronics"/>
    <d v="2024-06-29T00:00:00"/>
    <n v="1126"/>
    <x v="3"/>
    <s v="Central"/>
    <s v="East"/>
    <n v="6964"/>
    <n v="2.4"/>
    <n v="91.21"/>
    <d v="2024-07-02T00:00:00"/>
    <d v="2024-07-08T00:00:00"/>
    <s v="Cancelled"/>
  </r>
  <r>
    <s v="SHP0814"/>
    <s v="Pharmaceuticals"/>
    <d v="2024-04-10T00:00:00"/>
    <n v="2232"/>
    <x v="2"/>
    <s v="South"/>
    <s v="West"/>
    <n v="17062"/>
    <n v="1.7"/>
    <n v="84.24"/>
    <d v="2024-04-13T00:00:00"/>
    <d v="2024-04-21T00:00:00"/>
    <s v="Delivered"/>
  </r>
  <r>
    <s v="SHP0815"/>
    <s v="Furniture"/>
    <d v="2024-05-23T00:00:00"/>
    <n v="2475"/>
    <x v="0"/>
    <s v="South"/>
    <s v="North"/>
    <n v="42356"/>
    <n v="1"/>
    <n v="92.93"/>
    <d v="2024-05-26T00:00:00"/>
    <d v="2024-06-05T00:00:00"/>
    <s v="Delivered"/>
  </r>
  <r>
    <s v="SHP0816"/>
    <s v="Electronics"/>
    <d v="2024-02-09T00:00:00"/>
    <n v="1573"/>
    <x v="1"/>
    <s v="Central"/>
    <s v="Central"/>
    <n v="48392"/>
    <n v="2.9"/>
    <n v="66.03"/>
    <d v="2024-02-10T00:00:00"/>
    <d v="2024-02-16T00:00:00"/>
    <s v="Delivered"/>
  </r>
  <r>
    <s v="SHP0817"/>
    <s v="Electronics"/>
    <d v="2024-05-12T00:00:00"/>
    <n v="2047"/>
    <x v="3"/>
    <s v="Central"/>
    <s v="Central"/>
    <n v="47528"/>
    <n v="3.7"/>
    <n v="84.86"/>
    <d v="2024-05-15T00:00:00"/>
    <d v="2024-05-24T00:00:00"/>
    <s v="Delivered"/>
  </r>
  <r>
    <s v="SHP0818"/>
    <s v="Books"/>
    <d v="2024-02-28T00:00:00"/>
    <n v="1277"/>
    <x v="0"/>
    <s v="West"/>
    <s v="West"/>
    <n v="43011"/>
    <n v="1.9"/>
    <n v="99.99"/>
    <d v="2024-03-02T00:00:00"/>
    <d v="2024-03-07T00:00:00"/>
    <s v="Delayed"/>
  </r>
  <r>
    <s v="SHP0819"/>
    <s v="Furniture"/>
    <d v="2024-05-25T00:00:00"/>
    <n v="764"/>
    <x v="3"/>
    <s v="Central"/>
    <s v="North"/>
    <n v="9183"/>
    <n v="1.5"/>
    <n v="83.5"/>
    <d v="2024-05-27T00:00:00"/>
    <d v="2024-06-02T00:00:00"/>
    <s v="Delivered"/>
  </r>
  <r>
    <s v="SHP0820"/>
    <s v="Electronics"/>
    <d v="2024-02-02T00:00:00"/>
    <n v="111"/>
    <x v="2"/>
    <s v="East"/>
    <s v="North"/>
    <n v="33134"/>
    <n v="4.5"/>
    <n v="46.85"/>
    <d v="2024-02-02T00:00:00"/>
    <d v="2024-02-09T00:00:00"/>
    <s v="Delivered"/>
  </r>
  <r>
    <s v="SHP0821"/>
    <s v="Furniture"/>
    <d v="2024-05-23T00:00:00"/>
    <n v="1256"/>
    <x v="3"/>
    <s v="South"/>
    <s v="West"/>
    <n v="560"/>
    <n v="2.1"/>
    <n v="71.099999999999994"/>
    <d v="2024-05-23T00:00:00"/>
    <d v="2024-05-26T00:00:00"/>
    <s v="Delayed"/>
  </r>
  <r>
    <s v="SHP0822"/>
    <s v="Pharmaceuticals"/>
    <d v="2024-05-16T00:00:00"/>
    <n v="403"/>
    <x v="3"/>
    <s v="Central"/>
    <s v="South"/>
    <n v="9769"/>
    <n v="1.9"/>
    <n v="75.239999999999995"/>
    <d v="2024-05-18T00:00:00"/>
    <d v="2024-05-22T00:00:00"/>
    <s v="Delayed"/>
  </r>
  <r>
    <s v="SHP0823"/>
    <s v="Clothing"/>
    <d v="2024-04-25T00:00:00"/>
    <n v="1863"/>
    <x v="3"/>
    <s v="East"/>
    <s v="Central"/>
    <n v="23565"/>
    <n v="4.4000000000000004"/>
    <n v="50.45"/>
    <d v="2024-04-25T00:00:00"/>
    <d v="2024-04-29T00:00:00"/>
    <s v="Delivered"/>
  </r>
  <r>
    <s v="SHP0824"/>
    <s v="Electronics"/>
    <d v="2024-05-15T00:00:00"/>
    <n v="142"/>
    <x v="3"/>
    <s v="East"/>
    <s v="Central"/>
    <n v="3395"/>
    <n v="4.3"/>
    <n v="97.77"/>
    <d v="2024-05-17T00:00:00"/>
    <d v="2024-05-19T00:00:00"/>
    <s v="Delivered"/>
  </r>
  <r>
    <s v="SHP0825"/>
    <s v="Books"/>
    <d v="2024-01-24T00:00:00"/>
    <n v="1043"/>
    <x v="2"/>
    <s v="East"/>
    <s v="East"/>
    <n v="15823"/>
    <n v="2.8"/>
    <n v="50.53"/>
    <d v="2024-01-25T00:00:00"/>
    <d v="2024-02-03T00:00:00"/>
    <s v="Delivered"/>
  </r>
  <r>
    <s v="SHP0826"/>
    <s v="Pharmaceuticals"/>
    <d v="2024-05-16T00:00:00"/>
    <n v="2490"/>
    <x v="3"/>
    <s v="East"/>
    <s v="West"/>
    <n v="12852"/>
    <n v="3"/>
    <n v="50.65"/>
    <d v="2024-05-18T00:00:00"/>
    <d v="2024-05-25T00:00:00"/>
    <s v="Cancelled"/>
  </r>
  <r>
    <s v="SHP0827"/>
    <s v="Furniture"/>
    <d v="2024-04-11T00:00:00"/>
    <n v="1449"/>
    <x v="3"/>
    <s v="West"/>
    <s v="East"/>
    <n v="45143"/>
    <n v="1.9"/>
    <n v="94.91"/>
    <d v="2024-04-14T00:00:00"/>
    <d v="2024-04-16T00:00:00"/>
    <s v="Delivered"/>
  </r>
  <r>
    <s v="SHP0828"/>
    <s v="Pharmaceuticals"/>
    <d v="2024-04-28T00:00:00"/>
    <n v="990"/>
    <x v="3"/>
    <s v="East"/>
    <s v="East"/>
    <n v="39091"/>
    <n v="1.3"/>
    <n v="67.91"/>
    <d v="2024-04-29T00:00:00"/>
    <d v="2024-05-04T00:00:00"/>
    <s v="Delivered"/>
  </r>
  <r>
    <s v="SHP0829"/>
    <s v="Electronics"/>
    <d v="2024-06-09T00:00:00"/>
    <n v="1104"/>
    <x v="3"/>
    <s v="West"/>
    <s v="North"/>
    <n v="31390"/>
    <n v="3.3"/>
    <n v="43.79"/>
    <d v="2024-06-11T00:00:00"/>
    <d v="2024-06-16T00:00:00"/>
    <s v="Delivered"/>
  </r>
  <r>
    <s v="SHP0830"/>
    <s v="Furniture"/>
    <d v="2024-05-14T00:00:00"/>
    <n v="120"/>
    <x v="2"/>
    <s v="West"/>
    <s v="Central"/>
    <n v="32516"/>
    <n v="1.4"/>
    <n v="75.89"/>
    <d v="2024-05-15T00:00:00"/>
    <d v="2024-05-20T00:00:00"/>
    <s v="Delivered"/>
  </r>
  <r>
    <s v="SHP0831"/>
    <s v="Clothing"/>
    <d v="2024-03-06T00:00:00"/>
    <n v="506"/>
    <x v="0"/>
    <s v="East"/>
    <s v="East"/>
    <n v="12462"/>
    <n v="2.8"/>
    <n v="76.11"/>
    <d v="2024-03-08T00:00:00"/>
    <d v="2024-03-17T00:00:00"/>
    <s v="Delivered"/>
  </r>
  <r>
    <s v="SHP0832"/>
    <s v="Pharmaceuticals"/>
    <d v="2024-06-04T00:00:00"/>
    <n v="1114"/>
    <x v="3"/>
    <s v="South"/>
    <s v="North"/>
    <n v="33802"/>
    <n v="4.8"/>
    <n v="43.87"/>
    <d v="2024-06-04T00:00:00"/>
    <d v="2024-06-13T00:00:00"/>
    <s v="Delayed"/>
  </r>
  <r>
    <s v="SHP0833"/>
    <s v="Electronics"/>
    <d v="2024-03-03T00:00:00"/>
    <n v="435"/>
    <x v="2"/>
    <s v="East"/>
    <s v="West"/>
    <n v="20346"/>
    <n v="4.8"/>
    <n v="98.35"/>
    <d v="2024-03-05T00:00:00"/>
    <d v="2024-03-07T00:00:00"/>
    <s v="Delayed"/>
  </r>
  <r>
    <s v="SHP0834"/>
    <s v="Books"/>
    <d v="2024-01-26T00:00:00"/>
    <n v="1938"/>
    <x v="2"/>
    <s v="East"/>
    <s v="East"/>
    <n v="4511"/>
    <n v="2"/>
    <n v="72.64"/>
    <d v="2024-01-27T00:00:00"/>
    <d v="2024-02-02T00:00:00"/>
    <s v="Cancelled"/>
  </r>
  <r>
    <s v="SHP0835"/>
    <s v="Furniture"/>
    <d v="2024-02-16T00:00:00"/>
    <n v="1247"/>
    <x v="3"/>
    <s v="East"/>
    <s v="Central"/>
    <n v="20282"/>
    <n v="3.5"/>
    <n v="73.59"/>
    <d v="2024-02-19T00:00:00"/>
    <d v="2024-02-26T00:00:00"/>
    <s v="Delivered"/>
  </r>
  <r>
    <s v="SHP0836"/>
    <s v="Pharmaceuticals"/>
    <d v="2024-01-13T00:00:00"/>
    <n v="1927"/>
    <x v="0"/>
    <s v="South"/>
    <s v="East"/>
    <n v="2655"/>
    <n v="2.9"/>
    <n v="71.209999999999994"/>
    <d v="2024-01-14T00:00:00"/>
    <d v="2024-01-18T00:00:00"/>
    <s v="Delayed"/>
  </r>
  <r>
    <s v="SHP0837"/>
    <s v="Pharmaceuticals"/>
    <d v="2024-02-28T00:00:00"/>
    <n v="814"/>
    <x v="3"/>
    <s v="North"/>
    <s v="West"/>
    <n v="40225"/>
    <n v="4.5"/>
    <n v="76.64"/>
    <d v="2024-03-02T00:00:00"/>
    <d v="2024-03-04T00:00:00"/>
    <s v="Delayed"/>
  </r>
  <r>
    <s v="SHP0838"/>
    <s v="Clothing"/>
    <d v="2024-02-02T00:00:00"/>
    <n v="150"/>
    <x v="1"/>
    <s v="North"/>
    <s v="East"/>
    <n v="9696"/>
    <n v="2.1"/>
    <n v="55.86"/>
    <d v="2024-02-03T00:00:00"/>
    <d v="2024-02-08T00:00:00"/>
    <s v="Delivered"/>
  </r>
  <r>
    <s v="SHP0839"/>
    <s v="Clothing"/>
    <d v="2024-06-11T00:00:00"/>
    <n v="423"/>
    <x v="2"/>
    <s v="West"/>
    <s v="Central"/>
    <n v="43959"/>
    <n v="1"/>
    <n v="57.23"/>
    <d v="2024-06-12T00:00:00"/>
    <d v="2024-06-17T00:00:00"/>
    <s v="Delivered"/>
  </r>
  <r>
    <s v="SHP0840"/>
    <s v="Books"/>
    <d v="2024-02-17T00:00:00"/>
    <n v="888"/>
    <x v="3"/>
    <s v="West"/>
    <s v="North"/>
    <n v="22209"/>
    <n v="1.7"/>
    <n v="70.680000000000007"/>
    <d v="2024-02-18T00:00:00"/>
    <d v="2024-02-28T00:00:00"/>
    <s v="Delivered"/>
  </r>
  <r>
    <s v="SHP0841"/>
    <s v="Books"/>
    <d v="2024-04-02T00:00:00"/>
    <n v="240"/>
    <x v="2"/>
    <s v="South"/>
    <s v="Central"/>
    <n v="13827"/>
    <n v="2.4"/>
    <n v="88.4"/>
    <d v="2024-04-05T00:00:00"/>
    <d v="2024-04-12T00:00:00"/>
    <s v="Delayed"/>
  </r>
  <r>
    <s v="SHP0842"/>
    <s v="Electronics"/>
    <d v="2024-06-17T00:00:00"/>
    <n v="569"/>
    <x v="2"/>
    <s v="Central"/>
    <s v="North"/>
    <n v="35974"/>
    <n v="2.2999999999999998"/>
    <n v="42.99"/>
    <d v="2024-06-20T00:00:00"/>
    <d v="2024-06-22T00:00:00"/>
    <s v="Delivered"/>
  </r>
  <r>
    <s v="SHP0843"/>
    <s v="Electronics"/>
    <d v="2024-01-08T00:00:00"/>
    <n v="886"/>
    <x v="1"/>
    <s v="North"/>
    <s v="South"/>
    <n v="33269"/>
    <n v="4.2"/>
    <n v="76.2"/>
    <d v="2024-01-11T00:00:00"/>
    <d v="2024-01-14T00:00:00"/>
    <s v="Delayed"/>
  </r>
  <r>
    <s v="SHP0844"/>
    <s v="Books"/>
    <d v="2024-06-02T00:00:00"/>
    <n v="1925"/>
    <x v="2"/>
    <s v="West"/>
    <s v="Central"/>
    <n v="42493"/>
    <n v="3.7"/>
    <n v="88.41"/>
    <d v="2024-06-05T00:00:00"/>
    <d v="2024-06-13T00:00:00"/>
    <s v="Delivered"/>
  </r>
  <r>
    <s v="SHP0845"/>
    <s v="Books"/>
    <d v="2024-02-10T00:00:00"/>
    <n v="1457"/>
    <x v="3"/>
    <s v="North"/>
    <s v="Central"/>
    <n v="25200"/>
    <n v="2.2000000000000002"/>
    <n v="49.42"/>
    <d v="2024-02-11T00:00:00"/>
    <d v="2024-02-21T00:00:00"/>
    <s v="Delivered"/>
  </r>
  <r>
    <s v="SHP0846"/>
    <s v="Furniture"/>
    <d v="2024-05-27T00:00:00"/>
    <n v="2016"/>
    <x v="3"/>
    <s v="South"/>
    <s v="West"/>
    <n v="15320"/>
    <n v="2.8"/>
    <n v="40.9"/>
    <d v="2024-05-30T00:00:00"/>
    <d v="2024-06-05T00:00:00"/>
    <s v="Delivered"/>
  </r>
  <r>
    <s v="SHP0847"/>
    <s v="Clothing"/>
    <d v="2024-02-20T00:00:00"/>
    <n v="1063"/>
    <x v="3"/>
    <s v="South"/>
    <s v="East"/>
    <n v="11391"/>
    <n v="1.4"/>
    <n v="58.76"/>
    <d v="2024-02-20T00:00:00"/>
    <d v="2024-03-01T00:00:00"/>
    <s v="Delivered"/>
  </r>
  <r>
    <s v="SHP0848"/>
    <s v="Electronics"/>
    <d v="2024-04-02T00:00:00"/>
    <n v="472"/>
    <x v="0"/>
    <s v="Central"/>
    <s v="North"/>
    <n v="35129"/>
    <n v="4.5999999999999996"/>
    <n v="75.290000000000006"/>
    <d v="2024-04-05T00:00:00"/>
    <d v="2024-04-07T00:00:00"/>
    <s v="Delivered"/>
  </r>
  <r>
    <s v="SHP0849"/>
    <s v="Clothing"/>
    <d v="2024-04-14T00:00:00"/>
    <n v="1792"/>
    <x v="1"/>
    <s v="Central"/>
    <s v="North"/>
    <n v="5769"/>
    <n v="4.7"/>
    <n v="48.3"/>
    <d v="2024-04-17T00:00:00"/>
    <d v="2024-04-21T00:00:00"/>
    <s v="Delayed"/>
  </r>
  <r>
    <s v="SHP0850"/>
    <s v="Clothing"/>
    <d v="2024-02-05T00:00:00"/>
    <n v="1279"/>
    <x v="3"/>
    <s v="South"/>
    <s v="West"/>
    <n v="44380"/>
    <n v="4.9000000000000004"/>
    <n v="65.569999999999993"/>
    <d v="2024-02-07T00:00:00"/>
    <d v="2024-02-12T00:00:00"/>
    <s v="Delivered"/>
  </r>
  <r>
    <s v="SHP0851"/>
    <s v="Books"/>
    <d v="2024-03-05T00:00:00"/>
    <n v="2438"/>
    <x v="3"/>
    <s v="West"/>
    <s v="West"/>
    <n v="48967"/>
    <n v="4.5"/>
    <n v="73.14"/>
    <d v="2024-03-05T00:00:00"/>
    <d v="2024-03-15T00:00:00"/>
    <s v="Delivered"/>
  </r>
  <r>
    <s v="SHP0852"/>
    <s v="Furniture"/>
    <d v="2024-02-23T00:00:00"/>
    <n v="1771"/>
    <x v="2"/>
    <s v="North"/>
    <s v="East"/>
    <n v="8820"/>
    <n v="1.7"/>
    <n v="75.930000000000007"/>
    <d v="2024-02-23T00:00:00"/>
    <d v="2024-03-01T00:00:00"/>
    <s v="Delivered"/>
  </r>
  <r>
    <s v="SHP0853"/>
    <s v="Pharmaceuticals"/>
    <d v="2024-02-19T00:00:00"/>
    <n v="205"/>
    <x v="3"/>
    <s v="East"/>
    <s v="East"/>
    <n v="11240"/>
    <n v="1.2"/>
    <n v="56.46"/>
    <d v="2024-02-20T00:00:00"/>
    <d v="2024-02-29T00:00:00"/>
    <s v="Delivered"/>
  </r>
  <r>
    <s v="SHP0854"/>
    <s v="Furniture"/>
    <d v="2024-01-15T00:00:00"/>
    <n v="1543"/>
    <x v="1"/>
    <s v="Central"/>
    <s v="Central"/>
    <n v="36397"/>
    <n v="3.3"/>
    <n v="64"/>
    <d v="2024-01-17T00:00:00"/>
    <d v="2024-01-25T00:00:00"/>
    <s v="Delivered"/>
  </r>
  <r>
    <s v="SHP0855"/>
    <s v="Furniture"/>
    <d v="2024-01-27T00:00:00"/>
    <n v="1781"/>
    <x v="3"/>
    <s v="East"/>
    <s v="South"/>
    <n v="31430"/>
    <n v="4.7"/>
    <n v="86.7"/>
    <d v="2024-01-28T00:00:00"/>
    <d v="2024-02-04T00:00:00"/>
    <s v="Delivered"/>
  </r>
  <r>
    <s v="SHP0856"/>
    <s v="Clothing"/>
    <d v="2024-03-31T00:00:00"/>
    <n v="101"/>
    <x v="3"/>
    <s v="West"/>
    <s v="East"/>
    <n v="17785"/>
    <n v="1.7"/>
    <n v="96.47"/>
    <d v="2024-04-01T00:00:00"/>
    <d v="2024-04-06T00:00:00"/>
    <s v="Delayed"/>
  </r>
  <r>
    <s v="SHP0857"/>
    <s v="Furniture"/>
    <d v="2024-04-10T00:00:00"/>
    <n v="2237"/>
    <x v="2"/>
    <s v="Central"/>
    <s v="West"/>
    <n v="14880"/>
    <n v="1"/>
    <n v="91.71"/>
    <d v="2024-04-11T00:00:00"/>
    <d v="2024-04-19T00:00:00"/>
    <s v="Delivered"/>
  </r>
  <r>
    <s v="SHP0858"/>
    <s v="Electronics"/>
    <d v="2024-05-13T00:00:00"/>
    <n v="449"/>
    <x v="3"/>
    <s v="East"/>
    <s v="East"/>
    <n v="11860"/>
    <n v="4.2"/>
    <n v="73.86"/>
    <d v="2024-05-14T00:00:00"/>
    <d v="2024-05-24T00:00:00"/>
    <s v="Delivered"/>
  </r>
  <r>
    <s v="SHP0859"/>
    <s v="Clothing"/>
    <d v="2024-04-27T00:00:00"/>
    <n v="1386"/>
    <x v="3"/>
    <s v="West"/>
    <s v="North"/>
    <n v="5898"/>
    <n v="1.3"/>
    <n v="64.62"/>
    <d v="2024-04-28T00:00:00"/>
    <d v="2024-05-08T00:00:00"/>
    <s v="Delivered"/>
  </r>
  <r>
    <s v="SHP0860"/>
    <s v="Electronics"/>
    <d v="2024-04-05T00:00:00"/>
    <n v="1162"/>
    <x v="0"/>
    <s v="North"/>
    <s v="South"/>
    <n v="6029"/>
    <n v="2.7"/>
    <n v="59.98"/>
    <d v="2024-04-08T00:00:00"/>
    <d v="2024-04-17T00:00:00"/>
    <s v="Delivered"/>
  </r>
  <r>
    <s v="SHP0861"/>
    <s v="Pharmaceuticals"/>
    <d v="2024-03-03T00:00:00"/>
    <n v="2306"/>
    <x v="1"/>
    <s v="West"/>
    <s v="Central"/>
    <n v="29562"/>
    <n v="3.7"/>
    <n v="47.5"/>
    <d v="2024-03-03T00:00:00"/>
    <d v="2024-03-09T00:00:00"/>
    <s v="Cancelled"/>
  </r>
  <r>
    <s v="SHP0862"/>
    <s v="Clothing"/>
    <d v="2024-02-21T00:00:00"/>
    <n v="2459"/>
    <x v="0"/>
    <s v="Central"/>
    <s v="North"/>
    <n v="37186"/>
    <n v="1.9"/>
    <n v="46.39"/>
    <d v="2024-02-23T00:00:00"/>
    <d v="2024-03-02T00:00:00"/>
    <s v="Delivered"/>
  </r>
  <r>
    <s v="SHP0863"/>
    <s v="Pharmaceuticals"/>
    <d v="2024-01-14T00:00:00"/>
    <n v="544"/>
    <x v="3"/>
    <s v="South"/>
    <s v="North"/>
    <n v="17951"/>
    <n v="1.3"/>
    <n v="81.3"/>
    <d v="2024-01-16T00:00:00"/>
    <d v="2024-01-22T00:00:00"/>
    <s v="Delayed"/>
  </r>
  <r>
    <s v="SHP0864"/>
    <s v="Clothing"/>
    <d v="2024-06-10T00:00:00"/>
    <n v="2445"/>
    <x v="2"/>
    <s v="North"/>
    <s v="South"/>
    <n v="49678"/>
    <n v="4.0999999999999996"/>
    <n v="55.59"/>
    <d v="2024-06-12T00:00:00"/>
    <d v="2024-06-22T00:00:00"/>
    <s v="Delivered"/>
  </r>
  <r>
    <s v="SHP0865"/>
    <s v="Books"/>
    <d v="2024-04-27T00:00:00"/>
    <n v="1051"/>
    <x v="3"/>
    <s v="East"/>
    <s v="Central"/>
    <n v="7437"/>
    <n v="3.5"/>
    <n v="55.28"/>
    <d v="2024-04-28T00:00:00"/>
    <d v="2024-05-02T00:00:00"/>
    <s v="Delivered"/>
  </r>
  <r>
    <s v="SHP0866"/>
    <s v="Furniture"/>
    <d v="2024-03-05T00:00:00"/>
    <n v="135"/>
    <x v="1"/>
    <s v="Central"/>
    <s v="West"/>
    <n v="40386"/>
    <n v="5"/>
    <n v="99.89"/>
    <d v="2024-03-05T00:00:00"/>
    <d v="2024-03-15T00:00:00"/>
    <s v="Delayed"/>
  </r>
  <r>
    <s v="SHP0867"/>
    <s v="Books"/>
    <d v="2024-05-05T00:00:00"/>
    <n v="1207"/>
    <x v="2"/>
    <s v="South"/>
    <s v="Central"/>
    <n v="11360"/>
    <n v="2.4"/>
    <n v="51.28"/>
    <d v="2024-05-07T00:00:00"/>
    <d v="2024-05-17T00:00:00"/>
    <s v="Delivered"/>
  </r>
  <r>
    <s v="SHP0868"/>
    <s v="Pharmaceuticals"/>
    <d v="2024-02-24T00:00:00"/>
    <n v="1575"/>
    <x v="2"/>
    <s v="West"/>
    <s v="East"/>
    <n v="25642"/>
    <n v="1.2"/>
    <n v="48.88"/>
    <d v="2024-02-26T00:00:00"/>
    <d v="2024-03-01T00:00:00"/>
    <s v="Delivered"/>
  </r>
  <r>
    <s v="SHP0869"/>
    <s v="Furniture"/>
    <d v="2024-04-14T00:00:00"/>
    <n v="1898"/>
    <x v="2"/>
    <s v="South"/>
    <s v="North"/>
    <n v="25779"/>
    <n v="3.9"/>
    <n v="45.92"/>
    <d v="2024-04-17T00:00:00"/>
    <d v="2024-04-25T00:00:00"/>
    <s v="Delivered"/>
  </r>
  <r>
    <s v="SHP0870"/>
    <s v="Clothing"/>
    <d v="2024-06-22T00:00:00"/>
    <n v="1945"/>
    <x v="1"/>
    <s v="Central"/>
    <s v="East"/>
    <n v="38606"/>
    <n v="3.1"/>
    <n v="74.790000000000006"/>
    <d v="2024-06-25T00:00:00"/>
    <d v="2024-07-05T00:00:00"/>
    <s v="Delayed"/>
  </r>
  <r>
    <s v="SHP0871"/>
    <s v="Furniture"/>
    <d v="2024-02-25T00:00:00"/>
    <n v="1508"/>
    <x v="2"/>
    <s v="Central"/>
    <s v="West"/>
    <n v="45740"/>
    <n v="1.9"/>
    <n v="77.67"/>
    <d v="2024-02-27T00:00:00"/>
    <d v="2024-03-07T00:00:00"/>
    <s v="Delivered"/>
  </r>
  <r>
    <s v="SHP0872"/>
    <s v="Electronics"/>
    <d v="2024-06-07T00:00:00"/>
    <n v="1295"/>
    <x v="2"/>
    <s v="South"/>
    <s v="East"/>
    <n v="36408"/>
    <n v="4.0999999999999996"/>
    <n v="61.91"/>
    <d v="2024-06-09T00:00:00"/>
    <d v="2024-06-19T00:00:00"/>
    <s v="Delivered"/>
  </r>
  <r>
    <s v="SHP0873"/>
    <s v="Furniture"/>
    <d v="2024-03-02T00:00:00"/>
    <n v="1499"/>
    <x v="3"/>
    <s v="West"/>
    <s v="Central"/>
    <n v="41264"/>
    <n v="1.8"/>
    <n v="72.12"/>
    <d v="2024-03-05T00:00:00"/>
    <d v="2024-03-12T00:00:00"/>
    <s v="Delivered"/>
  </r>
  <r>
    <s v="SHP0874"/>
    <s v="Electronics"/>
    <d v="2024-04-08T00:00:00"/>
    <n v="1808"/>
    <x v="2"/>
    <s v="South"/>
    <s v="East"/>
    <n v="48757"/>
    <n v="2"/>
    <n v="87.3"/>
    <d v="2024-04-09T00:00:00"/>
    <d v="2024-04-19T00:00:00"/>
    <s v="Delivered"/>
  </r>
  <r>
    <s v="SHP0875"/>
    <s v="Furniture"/>
    <d v="2024-02-14T00:00:00"/>
    <n v="1485"/>
    <x v="2"/>
    <s v="Central"/>
    <s v="West"/>
    <n v="14701"/>
    <n v="1.4"/>
    <n v="89.09"/>
    <d v="2024-02-16T00:00:00"/>
    <d v="2024-02-24T00:00:00"/>
    <s v="Cancelled"/>
  </r>
  <r>
    <s v="SHP0876"/>
    <s v="Electronics"/>
    <d v="2024-02-01T00:00:00"/>
    <n v="2288"/>
    <x v="3"/>
    <s v="Central"/>
    <s v="West"/>
    <n v="41044"/>
    <n v="2.6"/>
    <n v="97.47"/>
    <d v="2024-02-02T00:00:00"/>
    <d v="2024-02-09T00:00:00"/>
    <s v="Delivered"/>
  </r>
  <r>
    <s v="SHP0877"/>
    <s v="Pharmaceuticals"/>
    <d v="2024-04-05T00:00:00"/>
    <n v="1400"/>
    <x v="1"/>
    <s v="East"/>
    <s v="West"/>
    <n v="38211"/>
    <n v="2.7"/>
    <n v="89.46"/>
    <d v="2024-04-08T00:00:00"/>
    <d v="2024-04-12T00:00:00"/>
    <s v="Delivered"/>
  </r>
  <r>
    <s v="SHP0878"/>
    <s v="Books"/>
    <d v="2024-03-17T00:00:00"/>
    <n v="1343"/>
    <x v="3"/>
    <s v="East"/>
    <s v="Central"/>
    <n v="46154"/>
    <n v="3.1"/>
    <n v="73.89"/>
    <d v="2024-03-17T00:00:00"/>
    <d v="2024-03-26T00:00:00"/>
    <s v="Delayed"/>
  </r>
  <r>
    <s v="SHP0879"/>
    <s v="Clothing"/>
    <d v="2024-06-14T00:00:00"/>
    <n v="620"/>
    <x v="1"/>
    <s v="North"/>
    <s v="West"/>
    <n v="9497"/>
    <n v="3.8"/>
    <n v="50.78"/>
    <d v="2024-06-17T00:00:00"/>
    <d v="2024-06-26T00:00:00"/>
    <s v="Delivered"/>
  </r>
  <r>
    <s v="SHP0880"/>
    <s v="Furniture"/>
    <d v="2024-01-29T00:00:00"/>
    <n v="1906"/>
    <x v="3"/>
    <s v="Central"/>
    <s v="North"/>
    <n v="41066"/>
    <n v="4.5999999999999996"/>
    <n v="45.99"/>
    <d v="2024-01-29T00:00:00"/>
    <d v="2024-02-01T00:00:00"/>
    <s v="Delivered"/>
  </r>
  <r>
    <s v="SHP0881"/>
    <s v="Books"/>
    <d v="2024-04-22T00:00:00"/>
    <n v="109"/>
    <x v="3"/>
    <s v="East"/>
    <s v="West"/>
    <n v="20675"/>
    <n v="1.6"/>
    <n v="43.27"/>
    <d v="2024-04-25T00:00:00"/>
    <d v="2024-04-28T00:00:00"/>
    <s v="Delivered"/>
  </r>
  <r>
    <s v="SHP0882"/>
    <s v="Clothing"/>
    <d v="2024-06-04T00:00:00"/>
    <n v="1083"/>
    <x v="1"/>
    <s v="South"/>
    <s v="East"/>
    <n v="41360"/>
    <n v="1.2"/>
    <n v="79.989999999999995"/>
    <d v="2024-06-07T00:00:00"/>
    <d v="2024-06-09T00:00:00"/>
    <s v="Delivered"/>
  </r>
  <r>
    <s v="SHP0883"/>
    <s v="Clothing"/>
    <d v="2024-03-13T00:00:00"/>
    <n v="1756"/>
    <x v="3"/>
    <s v="West"/>
    <s v="East"/>
    <n v="3725"/>
    <n v="1.1000000000000001"/>
    <n v="88.45"/>
    <d v="2024-03-14T00:00:00"/>
    <d v="2024-03-19T00:00:00"/>
    <s v="Delivered"/>
  </r>
  <r>
    <s v="SHP0884"/>
    <s v="Electronics"/>
    <d v="2024-02-23T00:00:00"/>
    <n v="1760"/>
    <x v="1"/>
    <s v="South"/>
    <s v="East"/>
    <n v="45078"/>
    <n v="1.6"/>
    <n v="70.52"/>
    <d v="2024-02-25T00:00:00"/>
    <d v="2024-03-01T00:00:00"/>
    <s v="Delivered"/>
  </r>
  <r>
    <s v="SHP0885"/>
    <s v="Pharmaceuticals"/>
    <d v="2024-01-25T00:00:00"/>
    <n v="2299"/>
    <x v="2"/>
    <s v="West"/>
    <s v="Central"/>
    <n v="48182"/>
    <n v="3.6"/>
    <n v="43.28"/>
    <d v="2024-01-27T00:00:00"/>
    <d v="2024-02-03T00:00:00"/>
    <s v="Delivered"/>
  </r>
  <r>
    <s v="SHP0886"/>
    <s v="Pharmaceuticals"/>
    <d v="2024-04-14T00:00:00"/>
    <n v="819"/>
    <x v="0"/>
    <s v="East"/>
    <s v="East"/>
    <n v="35728"/>
    <n v="3.9"/>
    <n v="72.13"/>
    <d v="2024-04-16T00:00:00"/>
    <d v="2024-04-22T00:00:00"/>
    <s v="Delivered"/>
  </r>
  <r>
    <s v="SHP0887"/>
    <s v="Books"/>
    <d v="2024-05-31T00:00:00"/>
    <n v="1172"/>
    <x v="1"/>
    <s v="North"/>
    <s v="Central"/>
    <n v="42005"/>
    <n v="4.0999999999999996"/>
    <n v="96.14"/>
    <d v="2024-06-03T00:00:00"/>
    <d v="2024-06-10T00:00:00"/>
    <s v="Delivered"/>
  </r>
  <r>
    <s v="SHP0888"/>
    <s v="Pharmaceuticals"/>
    <d v="2024-01-28T00:00:00"/>
    <n v="958"/>
    <x v="0"/>
    <s v="South"/>
    <s v="Central"/>
    <n v="47188"/>
    <n v="2"/>
    <n v="75.86"/>
    <d v="2024-01-30T00:00:00"/>
    <d v="2024-02-08T00:00:00"/>
    <s v="Delivered"/>
  </r>
  <r>
    <s v="SHP0889"/>
    <s v="Furniture"/>
    <d v="2024-06-21T00:00:00"/>
    <n v="1416"/>
    <x v="3"/>
    <s v="South"/>
    <s v="West"/>
    <n v="23610"/>
    <n v="2.2000000000000002"/>
    <n v="88.57"/>
    <d v="2024-06-21T00:00:00"/>
    <d v="2024-06-25T00:00:00"/>
    <s v="Delivered"/>
  </r>
  <r>
    <s v="SHP0890"/>
    <s v="Pharmaceuticals"/>
    <d v="2024-01-02T00:00:00"/>
    <n v="1703"/>
    <x v="3"/>
    <s v="South"/>
    <s v="North"/>
    <n v="11254"/>
    <n v="2.9"/>
    <n v="88.01"/>
    <d v="2024-01-03T00:00:00"/>
    <d v="2024-01-10T00:00:00"/>
    <s v="Cancelled"/>
  </r>
  <r>
    <s v="SHP0891"/>
    <s v="Books"/>
    <d v="2024-04-05T00:00:00"/>
    <n v="149"/>
    <x v="1"/>
    <s v="West"/>
    <s v="West"/>
    <n v="27155"/>
    <n v="1.3"/>
    <n v="95.93"/>
    <d v="2024-04-06T00:00:00"/>
    <d v="2024-04-13T00:00:00"/>
    <s v="Delivered"/>
  </r>
  <r>
    <s v="SHP0892"/>
    <s v="Pharmaceuticals"/>
    <d v="2024-04-06T00:00:00"/>
    <n v="245"/>
    <x v="3"/>
    <s v="East"/>
    <s v="West"/>
    <n v="44101"/>
    <n v="3.4"/>
    <n v="86.21"/>
    <d v="2024-04-06T00:00:00"/>
    <d v="2024-04-16T00:00:00"/>
    <s v="Delivered"/>
  </r>
  <r>
    <s v="SHP0893"/>
    <s v="Furniture"/>
    <d v="2024-02-08T00:00:00"/>
    <n v="1014"/>
    <x v="2"/>
    <s v="South"/>
    <s v="Central"/>
    <n v="3614"/>
    <n v="4.9000000000000004"/>
    <n v="84.86"/>
    <d v="2024-02-08T00:00:00"/>
    <d v="2024-02-10T00:00:00"/>
    <s v="Delivered"/>
  </r>
  <r>
    <s v="SHP0894"/>
    <s v="Electronics"/>
    <d v="2024-05-26T00:00:00"/>
    <n v="1562"/>
    <x v="2"/>
    <s v="South"/>
    <s v="Central"/>
    <n v="27002"/>
    <n v="2.4"/>
    <n v="54.05"/>
    <d v="2024-05-29T00:00:00"/>
    <d v="2024-06-01T00:00:00"/>
    <s v="Delayed"/>
  </r>
  <r>
    <s v="SHP0895"/>
    <s v="Books"/>
    <d v="2024-06-22T00:00:00"/>
    <n v="2389"/>
    <x v="1"/>
    <s v="North"/>
    <s v="East"/>
    <n v="48628"/>
    <n v="4"/>
    <n v="43.6"/>
    <d v="2024-06-24T00:00:00"/>
    <d v="2024-06-27T00:00:00"/>
    <s v="Delayed"/>
  </r>
  <r>
    <s v="SHP0896"/>
    <s v="Electronics"/>
    <d v="2024-05-14T00:00:00"/>
    <n v="680"/>
    <x v="1"/>
    <s v="North"/>
    <s v="East"/>
    <n v="20528"/>
    <n v="3"/>
    <n v="71.06"/>
    <d v="2024-05-17T00:00:00"/>
    <d v="2024-05-20T00:00:00"/>
    <s v="Delivered"/>
  </r>
  <r>
    <s v="SHP0897"/>
    <s v="Electronics"/>
    <d v="2024-02-07T00:00:00"/>
    <n v="1684"/>
    <x v="3"/>
    <s v="East"/>
    <s v="West"/>
    <n v="18087"/>
    <n v="1.5"/>
    <n v="47.47"/>
    <d v="2024-02-07T00:00:00"/>
    <d v="2024-02-17T00:00:00"/>
    <s v="Delivered"/>
  </r>
  <r>
    <s v="SHP0898"/>
    <s v="Electronics"/>
    <d v="2024-05-01T00:00:00"/>
    <n v="582"/>
    <x v="3"/>
    <s v="East"/>
    <s v="South"/>
    <n v="43219"/>
    <n v="3.3"/>
    <n v="97.73"/>
    <d v="2024-05-01T00:00:00"/>
    <d v="2024-05-06T00:00:00"/>
    <s v="Delivered"/>
  </r>
  <r>
    <s v="SHP0899"/>
    <s v="Clothing"/>
    <d v="2024-01-13T00:00:00"/>
    <n v="1349"/>
    <x v="3"/>
    <s v="Central"/>
    <s v="South"/>
    <n v="35833"/>
    <n v="2.2000000000000002"/>
    <n v="57.4"/>
    <d v="2024-01-15T00:00:00"/>
    <d v="2024-01-20T00:00:00"/>
    <s v="Delivered"/>
  </r>
  <r>
    <s v="SHP0900"/>
    <s v="Clothing"/>
    <d v="2024-02-12T00:00:00"/>
    <n v="772"/>
    <x v="3"/>
    <s v="North"/>
    <s v="East"/>
    <n v="3674"/>
    <n v="1.1000000000000001"/>
    <n v="91.18"/>
    <d v="2024-02-12T00:00:00"/>
    <d v="2024-02-21T00:00:00"/>
    <s v="Delivered"/>
  </r>
  <r>
    <s v="SHP0901"/>
    <s v="Electronics"/>
    <d v="2024-03-29T00:00:00"/>
    <n v="730"/>
    <x v="2"/>
    <s v="Central"/>
    <s v="South"/>
    <n v="35898"/>
    <n v="3.5"/>
    <n v="63.26"/>
    <d v="2024-04-01T00:00:00"/>
    <d v="2024-04-07T00:00:00"/>
    <s v="Delayed"/>
  </r>
  <r>
    <s v="SHP0902"/>
    <s v="Books"/>
    <d v="2024-04-22T00:00:00"/>
    <n v="761"/>
    <x v="0"/>
    <s v="West"/>
    <s v="East"/>
    <n v="36429"/>
    <n v="4.4000000000000004"/>
    <n v="59.39"/>
    <d v="2024-04-22T00:00:00"/>
    <d v="2024-04-29T00:00:00"/>
    <s v="Delivered"/>
  </r>
  <r>
    <s v="SHP0903"/>
    <s v="Furniture"/>
    <d v="2024-04-28T00:00:00"/>
    <n v="1087"/>
    <x v="3"/>
    <s v="Central"/>
    <s v="Central"/>
    <n v="4821"/>
    <n v="2.4"/>
    <n v="96.11"/>
    <d v="2024-05-01T00:00:00"/>
    <d v="2024-05-08T00:00:00"/>
    <s v="Delivered"/>
  </r>
  <r>
    <s v="SHP0904"/>
    <s v="Furniture"/>
    <d v="2024-02-01T00:00:00"/>
    <n v="1646"/>
    <x v="0"/>
    <s v="South"/>
    <s v="West"/>
    <n v="30935"/>
    <n v="2.6"/>
    <n v="61.8"/>
    <d v="2024-02-03T00:00:00"/>
    <d v="2024-02-13T00:00:00"/>
    <s v="Delivered"/>
  </r>
  <r>
    <s v="SHP0905"/>
    <s v="Pharmaceuticals"/>
    <d v="2024-04-16T00:00:00"/>
    <n v="749"/>
    <x v="3"/>
    <s v="Central"/>
    <s v="North"/>
    <n v="46472"/>
    <n v="4.5999999999999996"/>
    <n v="63.42"/>
    <d v="2024-04-17T00:00:00"/>
    <d v="2024-04-21T00:00:00"/>
    <s v="Delivered"/>
  </r>
  <r>
    <s v="SHP0906"/>
    <s v="Books"/>
    <d v="2024-01-02T00:00:00"/>
    <n v="1068"/>
    <x v="3"/>
    <s v="East"/>
    <s v="West"/>
    <n v="7599"/>
    <n v="4.3"/>
    <n v="46.37"/>
    <d v="2024-01-05T00:00:00"/>
    <d v="2024-01-10T00:00:00"/>
    <s v="Delayed"/>
  </r>
  <r>
    <s v="SHP0907"/>
    <s v="Clothing"/>
    <d v="2024-06-07T00:00:00"/>
    <n v="1200"/>
    <x v="3"/>
    <s v="West"/>
    <s v="East"/>
    <n v="24260"/>
    <n v="3.9"/>
    <n v="80.23"/>
    <d v="2024-06-09T00:00:00"/>
    <d v="2024-06-11T00:00:00"/>
    <s v="Delayed"/>
  </r>
  <r>
    <s v="SHP0908"/>
    <s v="Electronics"/>
    <d v="2024-03-15T00:00:00"/>
    <n v="540"/>
    <x v="3"/>
    <s v="South"/>
    <s v="East"/>
    <n v="11860"/>
    <n v="2"/>
    <n v="57.33"/>
    <d v="2024-03-16T00:00:00"/>
    <d v="2024-03-18T00:00:00"/>
    <s v="Delivered"/>
  </r>
  <r>
    <s v="SHP0909"/>
    <s v="Pharmaceuticals"/>
    <d v="2024-04-25T00:00:00"/>
    <n v="1020"/>
    <x v="0"/>
    <s v="Central"/>
    <s v="West"/>
    <n v="10813"/>
    <n v="4.5999999999999996"/>
    <n v="75.14"/>
    <d v="2024-04-28T00:00:00"/>
    <d v="2024-05-01T00:00:00"/>
    <s v="Delivered"/>
  </r>
  <r>
    <s v="SHP0910"/>
    <s v="Furniture"/>
    <d v="2024-06-07T00:00:00"/>
    <n v="869"/>
    <x v="3"/>
    <s v="West"/>
    <s v="East"/>
    <n v="46770"/>
    <n v="1.6"/>
    <n v="75.48"/>
    <d v="2024-06-10T00:00:00"/>
    <d v="2024-06-14T00:00:00"/>
    <s v="Delivered"/>
  </r>
  <r>
    <s v="SHP0911"/>
    <s v="Clothing"/>
    <d v="2024-06-21T00:00:00"/>
    <n v="1443"/>
    <x v="3"/>
    <s v="West"/>
    <s v="South"/>
    <n v="20962"/>
    <n v="3.5"/>
    <n v="83.15"/>
    <d v="2024-06-21T00:00:00"/>
    <d v="2024-06-26T00:00:00"/>
    <s v="Delivered"/>
  </r>
  <r>
    <s v="SHP0912"/>
    <s v="Clothing"/>
    <d v="2024-01-25T00:00:00"/>
    <n v="1926"/>
    <x v="3"/>
    <s v="South"/>
    <s v="South"/>
    <n v="6301"/>
    <n v="1.1000000000000001"/>
    <n v="84.71"/>
    <d v="2024-01-27T00:00:00"/>
    <d v="2024-02-04T00:00:00"/>
    <s v="Delivered"/>
  </r>
  <r>
    <s v="SHP0913"/>
    <s v="Electronics"/>
    <d v="2024-03-21T00:00:00"/>
    <n v="362"/>
    <x v="1"/>
    <s v="Central"/>
    <s v="East"/>
    <n v="14630"/>
    <n v="3.6"/>
    <n v="70.87"/>
    <d v="2024-03-24T00:00:00"/>
    <d v="2024-04-03T00:00:00"/>
    <s v="Delivered"/>
  </r>
  <r>
    <s v="SHP0914"/>
    <s v="Furniture"/>
    <d v="2024-04-27T00:00:00"/>
    <n v="1677"/>
    <x v="2"/>
    <s v="West"/>
    <s v="East"/>
    <n v="14771"/>
    <n v="2.1"/>
    <n v="59.86"/>
    <d v="2024-04-29T00:00:00"/>
    <d v="2024-05-04T00:00:00"/>
    <s v="Delayed"/>
  </r>
  <r>
    <s v="SHP0915"/>
    <s v="Books"/>
    <d v="2024-03-28T00:00:00"/>
    <n v="1098"/>
    <x v="3"/>
    <s v="West"/>
    <s v="South"/>
    <n v="16575"/>
    <n v="2.8"/>
    <n v="90.25"/>
    <d v="2024-03-29T00:00:00"/>
    <d v="2024-04-05T00:00:00"/>
    <s v="Delivered"/>
  </r>
  <r>
    <s v="SHP0916"/>
    <s v="Clothing"/>
    <d v="2024-03-28T00:00:00"/>
    <n v="799"/>
    <x v="3"/>
    <s v="North"/>
    <s v="East"/>
    <n v="37419"/>
    <n v="2.4"/>
    <n v="58.59"/>
    <d v="2024-03-29T00:00:00"/>
    <d v="2024-04-08T00:00:00"/>
    <s v="Delayed"/>
  </r>
  <r>
    <s v="SHP0917"/>
    <s v="Electronics"/>
    <d v="2024-01-21T00:00:00"/>
    <n v="2449"/>
    <x v="3"/>
    <s v="West"/>
    <s v="East"/>
    <n v="42179"/>
    <n v="1.7"/>
    <n v="70.45"/>
    <d v="2024-01-22T00:00:00"/>
    <d v="2024-01-25T00:00:00"/>
    <s v="Delivered"/>
  </r>
  <r>
    <s v="SHP0918"/>
    <s v="Books"/>
    <d v="2024-01-27T00:00:00"/>
    <n v="1703"/>
    <x v="3"/>
    <s v="North"/>
    <s v="West"/>
    <n v="19484"/>
    <n v="3.5"/>
    <n v="64.08"/>
    <d v="2024-01-29T00:00:00"/>
    <d v="2024-02-02T00:00:00"/>
    <s v="Delayed"/>
  </r>
  <r>
    <s v="SHP0919"/>
    <s v="Furniture"/>
    <d v="2024-03-04T00:00:00"/>
    <n v="1341"/>
    <x v="1"/>
    <s v="Central"/>
    <s v="North"/>
    <n v="23059"/>
    <n v="4.5"/>
    <n v="91.3"/>
    <d v="2024-03-07T00:00:00"/>
    <d v="2024-03-14T00:00:00"/>
    <s v="Delivered"/>
  </r>
  <r>
    <s v="SHP0920"/>
    <s v="Clothing"/>
    <d v="2024-06-06T00:00:00"/>
    <n v="1225"/>
    <x v="3"/>
    <s v="Central"/>
    <s v="South"/>
    <n v="13361"/>
    <n v="4.8"/>
    <n v="65.92"/>
    <d v="2024-06-06T00:00:00"/>
    <d v="2024-06-15T00:00:00"/>
    <s v="Delivered"/>
  </r>
  <r>
    <s v="SHP0921"/>
    <s v="Books"/>
    <d v="2024-01-31T00:00:00"/>
    <n v="2435"/>
    <x v="3"/>
    <s v="Central"/>
    <s v="West"/>
    <n v="33934"/>
    <n v="1.8"/>
    <n v="63.17"/>
    <d v="2024-02-01T00:00:00"/>
    <d v="2024-02-07T00:00:00"/>
    <s v="Delivered"/>
  </r>
  <r>
    <s v="SHP0922"/>
    <s v="Books"/>
    <d v="2024-05-06T00:00:00"/>
    <n v="1290"/>
    <x v="2"/>
    <s v="East"/>
    <s v="North"/>
    <n v="17167"/>
    <n v="3.9"/>
    <n v="81.39"/>
    <d v="2024-05-09T00:00:00"/>
    <d v="2024-05-19T00:00:00"/>
    <s v="Delayed"/>
  </r>
  <r>
    <s v="SHP0923"/>
    <s v="Books"/>
    <d v="2024-06-16T00:00:00"/>
    <n v="1105"/>
    <x v="2"/>
    <s v="Central"/>
    <s v="East"/>
    <n v="6340"/>
    <n v="3.7"/>
    <n v="76.150000000000006"/>
    <d v="2024-06-16T00:00:00"/>
    <d v="2024-06-25T00:00:00"/>
    <s v="Delivered"/>
  </r>
  <r>
    <s v="SHP0924"/>
    <s v="Clothing"/>
    <d v="2024-03-08T00:00:00"/>
    <n v="135"/>
    <x v="2"/>
    <s v="West"/>
    <s v="East"/>
    <n v="4065"/>
    <n v="2.4"/>
    <n v="46.43"/>
    <d v="2024-03-09T00:00:00"/>
    <d v="2024-03-19T00:00:00"/>
    <s v="Delivered"/>
  </r>
  <r>
    <s v="SHP0925"/>
    <s v="Clothing"/>
    <d v="2024-05-01T00:00:00"/>
    <n v="843"/>
    <x v="3"/>
    <s v="South"/>
    <s v="West"/>
    <n v="43694"/>
    <n v="1.1000000000000001"/>
    <n v="70.489999999999995"/>
    <d v="2024-05-04T00:00:00"/>
    <d v="2024-05-07T00:00:00"/>
    <s v="Delivered"/>
  </r>
  <r>
    <s v="SHP0926"/>
    <s v="Pharmaceuticals"/>
    <d v="2024-05-13T00:00:00"/>
    <n v="1864"/>
    <x v="3"/>
    <s v="North"/>
    <s v="East"/>
    <n v="21477"/>
    <n v="3.8"/>
    <n v="84.13"/>
    <d v="2024-05-13T00:00:00"/>
    <d v="2024-05-15T00:00:00"/>
    <s v="Delivered"/>
  </r>
  <r>
    <s v="SHP0927"/>
    <s v="Furniture"/>
    <d v="2024-05-03T00:00:00"/>
    <n v="452"/>
    <x v="1"/>
    <s v="East"/>
    <s v="Central"/>
    <n v="21618"/>
    <n v="4.8"/>
    <n v="99.52"/>
    <d v="2024-05-06T00:00:00"/>
    <d v="2024-05-10T00:00:00"/>
    <s v="Delivered"/>
  </r>
  <r>
    <s v="SHP0928"/>
    <s v="Electronics"/>
    <d v="2024-05-24T00:00:00"/>
    <n v="2022"/>
    <x v="2"/>
    <s v="Central"/>
    <s v="West"/>
    <n v="23141"/>
    <n v="3.5"/>
    <n v="77.75"/>
    <d v="2024-05-24T00:00:00"/>
    <d v="2024-05-27T00:00:00"/>
    <s v="Delayed"/>
  </r>
  <r>
    <s v="SHP0929"/>
    <s v="Books"/>
    <d v="2024-01-23T00:00:00"/>
    <n v="172"/>
    <x v="3"/>
    <s v="Central"/>
    <s v="North"/>
    <n v="7866"/>
    <n v="2.7"/>
    <n v="62.22"/>
    <d v="2024-01-24T00:00:00"/>
    <d v="2024-01-26T00:00:00"/>
    <s v="Delivered"/>
  </r>
  <r>
    <s v="SHP0930"/>
    <s v="Pharmaceuticals"/>
    <d v="2024-05-26T00:00:00"/>
    <n v="1476"/>
    <x v="3"/>
    <s v="South"/>
    <s v="West"/>
    <n v="27136"/>
    <n v="3.1"/>
    <n v="53.57"/>
    <d v="2024-05-28T00:00:00"/>
    <d v="2024-06-03T00:00:00"/>
    <s v="Delivered"/>
  </r>
  <r>
    <s v="SHP0931"/>
    <s v="Electronics"/>
    <d v="2024-01-18T00:00:00"/>
    <n v="2014"/>
    <x v="3"/>
    <s v="South"/>
    <s v="South"/>
    <n v="16130"/>
    <n v="1.8"/>
    <n v="92.37"/>
    <d v="2024-01-18T00:00:00"/>
    <d v="2024-01-27T00:00:00"/>
    <s v="Delivered"/>
  </r>
  <r>
    <s v="SHP0932"/>
    <s v="Pharmaceuticals"/>
    <d v="2024-04-24T00:00:00"/>
    <n v="1193"/>
    <x v="1"/>
    <s v="East"/>
    <s v="West"/>
    <n v="20556"/>
    <n v="4"/>
    <n v="88.87"/>
    <d v="2024-04-24T00:00:00"/>
    <d v="2024-04-28T00:00:00"/>
    <s v="Delivered"/>
  </r>
  <r>
    <s v="SHP0933"/>
    <s v="Clothing"/>
    <d v="2024-06-02T00:00:00"/>
    <n v="807"/>
    <x v="3"/>
    <s v="North"/>
    <s v="East"/>
    <n v="7882"/>
    <n v="4"/>
    <n v="54.04"/>
    <d v="2024-06-05T00:00:00"/>
    <d v="2024-06-10T00:00:00"/>
    <s v="Delivered"/>
  </r>
  <r>
    <s v="SHP0934"/>
    <s v="Books"/>
    <d v="2024-01-06T00:00:00"/>
    <n v="1904"/>
    <x v="1"/>
    <s v="Central"/>
    <s v="East"/>
    <n v="16649"/>
    <n v="1.6"/>
    <n v="52.04"/>
    <d v="2024-01-07T00:00:00"/>
    <d v="2024-01-12T00:00:00"/>
    <s v="Delivered"/>
  </r>
  <r>
    <s v="SHP0935"/>
    <s v="Electronics"/>
    <d v="2024-02-21T00:00:00"/>
    <n v="1055"/>
    <x v="2"/>
    <s v="East"/>
    <s v="Central"/>
    <n v="49139"/>
    <n v="4.5"/>
    <n v="82.91"/>
    <d v="2024-02-24T00:00:00"/>
    <d v="2024-02-29T00:00:00"/>
    <s v="Delivered"/>
  </r>
  <r>
    <s v="SHP0936"/>
    <s v="Electronics"/>
    <d v="2024-02-13T00:00:00"/>
    <n v="259"/>
    <x v="3"/>
    <s v="West"/>
    <s v="Central"/>
    <n v="46541"/>
    <n v="2.1"/>
    <n v="58.9"/>
    <d v="2024-02-16T00:00:00"/>
    <d v="2024-02-23T00:00:00"/>
    <s v="Delivered"/>
  </r>
  <r>
    <s v="SHP0937"/>
    <s v="Electronics"/>
    <d v="2024-05-24T00:00:00"/>
    <n v="2296"/>
    <x v="1"/>
    <s v="West"/>
    <s v="Central"/>
    <n v="1492"/>
    <n v="4.9000000000000004"/>
    <n v="58.38"/>
    <d v="2024-05-26T00:00:00"/>
    <d v="2024-05-29T00:00:00"/>
    <s v="Cancelled"/>
  </r>
  <r>
    <s v="SHP0938"/>
    <s v="Electronics"/>
    <d v="2024-06-18T00:00:00"/>
    <n v="1835"/>
    <x v="3"/>
    <s v="East"/>
    <s v="North"/>
    <n v="7358"/>
    <n v="2.5"/>
    <n v="49.14"/>
    <d v="2024-06-18T00:00:00"/>
    <d v="2024-06-28T00:00:00"/>
    <s v="Delivered"/>
  </r>
  <r>
    <s v="SHP0939"/>
    <s v="Electronics"/>
    <d v="2024-04-14T00:00:00"/>
    <n v="1685"/>
    <x v="1"/>
    <s v="Central"/>
    <s v="Central"/>
    <n v="2621"/>
    <n v="1.7"/>
    <n v="55.84"/>
    <d v="2024-04-17T00:00:00"/>
    <d v="2024-04-23T00:00:00"/>
    <s v="Delivered"/>
  </r>
  <r>
    <s v="SHP0940"/>
    <s v="Pharmaceuticals"/>
    <d v="2024-05-13T00:00:00"/>
    <n v="166"/>
    <x v="3"/>
    <s v="East"/>
    <s v="North"/>
    <n v="27660"/>
    <n v="2.4"/>
    <n v="65.650000000000006"/>
    <d v="2024-05-15T00:00:00"/>
    <d v="2024-05-24T00:00:00"/>
    <s v="Delayed"/>
  </r>
  <r>
    <s v="SHP0941"/>
    <s v="Books"/>
    <d v="2024-05-06T00:00:00"/>
    <n v="157"/>
    <x v="2"/>
    <s v="Central"/>
    <s v="Central"/>
    <n v="45656"/>
    <n v="2.8"/>
    <n v="83.97"/>
    <d v="2024-05-06T00:00:00"/>
    <d v="2024-05-12T00:00:00"/>
    <s v="Delivered"/>
  </r>
  <r>
    <s v="SHP0942"/>
    <s v="Clothing"/>
    <d v="2024-01-10T00:00:00"/>
    <n v="441"/>
    <x v="1"/>
    <s v="South"/>
    <s v="North"/>
    <n v="21406"/>
    <n v="1.3"/>
    <n v="60.18"/>
    <d v="2024-01-12T00:00:00"/>
    <d v="2024-01-14T00:00:00"/>
    <s v="Delivered"/>
  </r>
  <r>
    <s v="SHP0943"/>
    <s v="Clothing"/>
    <d v="2024-06-02T00:00:00"/>
    <n v="1253"/>
    <x v="2"/>
    <s v="East"/>
    <s v="West"/>
    <n v="20072"/>
    <n v="3.3"/>
    <n v="59.72"/>
    <d v="2024-06-02T00:00:00"/>
    <d v="2024-06-11T00:00:00"/>
    <s v="Delivered"/>
  </r>
  <r>
    <s v="SHP0944"/>
    <s v="Clothing"/>
    <d v="2024-01-18T00:00:00"/>
    <n v="1295"/>
    <x v="1"/>
    <s v="Central"/>
    <s v="West"/>
    <n v="4636"/>
    <n v="3.4"/>
    <n v="57.09"/>
    <d v="2024-01-21T00:00:00"/>
    <d v="2024-01-27T00:00:00"/>
    <s v="Delayed"/>
  </r>
  <r>
    <s v="SHP0945"/>
    <s v="Clothing"/>
    <d v="2024-05-13T00:00:00"/>
    <n v="1332"/>
    <x v="3"/>
    <s v="East"/>
    <s v="East"/>
    <n v="17227"/>
    <n v="4"/>
    <n v="68.7"/>
    <d v="2024-05-15T00:00:00"/>
    <d v="2024-05-17T00:00:00"/>
    <s v="Delivered"/>
  </r>
  <r>
    <s v="SHP0946"/>
    <s v="Pharmaceuticals"/>
    <d v="2024-03-19T00:00:00"/>
    <n v="1594"/>
    <x v="2"/>
    <s v="East"/>
    <s v="North"/>
    <n v="32667"/>
    <n v="1.1000000000000001"/>
    <n v="50.84"/>
    <d v="2024-03-22T00:00:00"/>
    <d v="2024-03-30T00:00:00"/>
    <s v="Delivered"/>
  </r>
  <r>
    <s v="SHP0947"/>
    <s v="Furniture"/>
    <d v="2024-02-23T00:00:00"/>
    <n v="1921"/>
    <x v="3"/>
    <s v="Central"/>
    <s v="South"/>
    <n v="45921"/>
    <n v="3.2"/>
    <n v="69.14"/>
    <d v="2024-02-23T00:00:00"/>
    <d v="2024-02-29T00:00:00"/>
    <s v="Delivered"/>
  </r>
  <r>
    <s v="SHP0948"/>
    <s v="Books"/>
    <d v="2024-05-13T00:00:00"/>
    <n v="215"/>
    <x v="1"/>
    <s v="Central"/>
    <s v="East"/>
    <n v="15979"/>
    <n v="1.2"/>
    <n v="82.25"/>
    <d v="2024-05-14T00:00:00"/>
    <d v="2024-05-22T00:00:00"/>
    <s v="Delivered"/>
  </r>
  <r>
    <s v="SHP0949"/>
    <s v="Electronics"/>
    <d v="2024-05-28T00:00:00"/>
    <n v="761"/>
    <x v="3"/>
    <s v="North"/>
    <s v="West"/>
    <n v="31876"/>
    <n v="3.8"/>
    <n v="41.79"/>
    <d v="2024-05-30T00:00:00"/>
    <d v="2024-06-05T00:00:00"/>
    <s v="Delivered"/>
  </r>
  <r>
    <s v="SHP0950"/>
    <s v="Furniture"/>
    <d v="2024-05-27T00:00:00"/>
    <n v="1565"/>
    <x v="3"/>
    <s v="East"/>
    <s v="North"/>
    <n v="5323"/>
    <n v="1.2"/>
    <n v="40.590000000000003"/>
    <d v="2024-05-27T00:00:00"/>
    <d v="2024-06-04T00:00:00"/>
    <s v="Delivered"/>
  </r>
  <r>
    <s v="SHP0951"/>
    <s v="Clothing"/>
    <d v="2024-06-09T00:00:00"/>
    <n v="1968"/>
    <x v="2"/>
    <s v="West"/>
    <s v="Central"/>
    <n v="5420"/>
    <n v="4.5999999999999996"/>
    <n v="44.51"/>
    <d v="2024-06-12T00:00:00"/>
    <d v="2024-06-18T00:00:00"/>
    <s v="Delivered"/>
  </r>
  <r>
    <s v="SHP0952"/>
    <s v="Furniture"/>
    <d v="2024-04-04T00:00:00"/>
    <n v="2434"/>
    <x v="3"/>
    <s v="East"/>
    <s v="South"/>
    <n v="20085"/>
    <n v="3.8"/>
    <n v="72.14"/>
    <d v="2024-04-07T00:00:00"/>
    <d v="2024-04-13T00:00:00"/>
    <s v="Delivered"/>
  </r>
  <r>
    <s v="SHP0953"/>
    <s v="Books"/>
    <d v="2024-02-14T00:00:00"/>
    <n v="1116"/>
    <x v="2"/>
    <s v="East"/>
    <s v="West"/>
    <n v="38739"/>
    <n v="3"/>
    <n v="91.27"/>
    <d v="2024-02-17T00:00:00"/>
    <d v="2024-02-22T00:00:00"/>
    <s v="Delivered"/>
  </r>
  <r>
    <s v="SHP0954"/>
    <s v="Electronics"/>
    <d v="2024-01-13T00:00:00"/>
    <n v="410"/>
    <x v="2"/>
    <s v="Central"/>
    <s v="East"/>
    <n v="17772"/>
    <n v="2.8"/>
    <n v="40.29"/>
    <d v="2024-01-16T00:00:00"/>
    <d v="2024-01-18T00:00:00"/>
    <s v="Delivered"/>
  </r>
  <r>
    <s v="SHP0955"/>
    <s v="Electronics"/>
    <d v="2024-02-16T00:00:00"/>
    <n v="307"/>
    <x v="3"/>
    <s v="East"/>
    <s v="North"/>
    <n v="27119"/>
    <n v="1.5"/>
    <n v="96.2"/>
    <d v="2024-02-18T00:00:00"/>
    <d v="2024-02-25T00:00:00"/>
    <s v="Delivered"/>
  </r>
  <r>
    <s v="SHP0956"/>
    <s v="Books"/>
    <d v="2024-02-24T00:00:00"/>
    <n v="732"/>
    <x v="0"/>
    <s v="East"/>
    <s v="South"/>
    <n v="10033"/>
    <n v="2.2000000000000002"/>
    <n v="46.38"/>
    <d v="2024-02-26T00:00:00"/>
    <d v="2024-03-02T00:00:00"/>
    <s v="Delivered"/>
  </r>
  <r>
    <s v="SHP0957"/>
    <s v="Books"/>
    <d v="2024-04-08T00:00:00"/>
    <n v="2202"/>
    <x v="3"/>
    <s v="West"/>
    <s v="North"/>
    <n v="40395"/>
    <n v="4.5"/>
    <n v="90.52"/>
    <d v="2024-04-11T00:00:00"/>
    <d v="2024-04-15T00:00:00"/>
    <s v="Delayed"/>
  </r>
  <r>
    <s v="SHP0958"/>
    <s v="Clothing"/>
    <d v="2024-05-11T00:00:00"/>
    <n v="756"/>
    <x v="0"/>
    <s v="Central"/>
    <s v="Central"/>
    <n v="4220"/>
    <n v="4.5999999999999996"/>
    <n v="68.97"/>
    <d v="2024-05-13T00:00:00"/>
    <d v="2024-05-15T00:00:00"/>
    <s v="Delivered"/>
  </r>
  <r>
    <s v="SHP0959"/>
    <s v="Electronics"/>
    <d v="2024-06-04T00:00:00"/>
    <n v="1523"/>
    <x v="1"/>
    <s v="East"/>
    <s v="East"/>
    <n v="19767"/>
    <n v="1"/>
    <n v="79.56"/>
    <d v="2024-06-04T00:00:00"/>
    <d v="2024-06-08T00:00:00"/>
    <s v="Delivered"/>
  </r>
  <r>
    <s v="SHP0960"/>
    <s v="Furniture"/>
    <d v="2024-01-08T00:00:00"/>
    <n v="2031"/>
    <x v="3"/>
    <s v="South"/>
    <s v="North"/>
    <n v="16196"/>
    <n v="3.4"/>
    <n v="70.64"/>
    <d v="2024-01-11T00:00:00"/>
    <d v="2024-01-21T00:00:00"/>
    <s v="Delayed"/>
  </r>
  <r>
    <s v="SHP0961"/>
    <s v="Pharmaceuticals"/>
    <d v="2024-04-25T00:00:00"/>
    <n v="1779"/>
    <x v="3"/>
    <s v="North"/>
    <s v="West"/>
    <n v="30468"/>
    <n v="3.9"/>
    <n v="68.62"/>
    <d v="2024-04-28T00:00:00"/>
    <d v="2024-05-04T00:00:00"/>
    <s v="Delivered"/>
  </r>
  <r>
    <s v="SHP0962"/>
    <s v="Pharmaceuticals"/>
    <d v="2024-02-22T00:00:00"/>
    <n v="336"/>
    <x v="3"/>
    <s v="West"/>
    <s v="East"/>
    <n v="23845"/>
    <n v="3.5"/>
    <n v="90.09"/>
    <d v="2024-02-25T00:00:00"/>
    <d v="2024-03-06T00:00:00"/>
    <s v="Delivered"/>
  </r>
  <r>
    <s v="SHP0963"/>
    <s v="Books"/>
    <d v="2024-01-23T00:00:00"/>
    <n v="447"/>
    <x v="3"/>
    <s v="East"/>
    <s v="West"/>
    <n v="26193"/>
    <n v="1.3"/>
    <n v="85.35"/>
    <d v="2024-01-24T00:00:00"/>
    <d v="2024-01-30T00:00:00"/>
    <s v="Delivered"/>
  </r>
  <r>
    <s v="SHP0964"/>
    <s v="Clothing"/>
    <d v="2024-01-11T00:00:00"/>
    <n v="729"/>
    <x v="2"/>
    <s v="South"/>
    <s v="North"/>
    <n v="19885"/>
    <n v="1.9"/>
    <n v="69"/>
    <d v="2024-01-11T00:00:00"/>
    <d v="2024-01-14T00:00:00"/>
    <s v="Delivered"/>
  </r>
  <r>
    <s v="SHP0965"/>
    <s v="Pharmaceuticals"/>
    <d v="2024-02-10T00:00:00"/>
    <n v="1640"/>
    <x v="1"/>
    <s v="East"/>
    <s v="East"/>
    <n v="18622"/>
    <n v="2"/>
    <n v="46.7"/>
    <d v="2024-02-10T00:00:00"/>
    <d v="2024-02-15T00:00:00"/>
    <s v="Delayed"/>
  </r>
  <r>
    <s v="SHP0966"/>
    <s v="Electronics"/>
    <d v="2024-01-18T00:00:00"/>
    <n v="2103"/>
    <x v="1"/>
    <s v="East"/>
    <s v="West"/>
    <n v="1864"/>
    <n v="4.3"/>
    <n v="46.92"/>
    <d v="2024-01-20T00:00:00"/>
    <d v="2024-01-27T00:00:00"/>
    <s v="Cancelled"/>
  </r>
  <r>
    <s v="SHP0967"/>
    <s v="Books"/>
    <d v="2024-04-15T00:00:00"/>
    <n v="1371"/>
    <x v="2"/>
    <s v="Central"/>
    <s v="Central"/>
    <n v="3208"/>
    <n v="2.9"/>
    <n v="88.09"/>
    <d v="2024-04-16T00:00:00"/>
    <d v="2024-04-24T00:00:00"/>
    <s v="Delivered"/>
  </r>
  <r>
    <s v="SHP0968"/>
    <s v="Furniture"/>
    <d v="2024-01-10T00:00:00"/>
    <n v="463"/>
    <x v="3"/>
    <s v="Central"/>
    <s v="Central"/>
    <n v="13482"/>
    <n v="2.9"/>
    <n v="71.760000000000005"/>
    <d v="2024-01-13T00:00:00"/>
    <d v="2024-01-15T00:00:00"/>
    <s v="Delivered"/>
  </r>
  <r>
    <s v="SHP0969"/>
    <s v="Books"/>
    <d v="2024-04-19T00:00:00"/>
    <n v="2468"/>
    <x v="0"/>
    <s v="Central"/>
    <s v="North"/>
    <n v="17808"/>
    <n v="4.7"/>
    <n v="68.900000000000006"/>
    <d v="2024-04-22T00:00:00"/>
    <d v="2024-05-01T00:00:00"/>
    <s v="Delivered"/>
  </r>
  <r>
    <s v="SHP0970"/>
    <s v="Furniture"/>
    <d v="2024-03-27T00:00:00"/>
    <n v="385"/>
    <x v="2"/>
    <s v="South"/>
    <s v="East"/>
    <n v="33419"/>
    <n v="3.5"/>
    <n v="80.83"/>
    <d v="2024-03-27T00:00:00"/>
    <d v="2024-03-30T00:00:00"/>
    <s v="Delivered"/>
  </r>
  <r>
    <s v="SHP0971"/>
    <s v="Books"/>
    <d v="2024-05-25T00:00:00"/>
    <n v="248"/>
    <x v="0"/>
    <s v="East"/>
    <s v="South"/>
    <n v="25661"/>
    <n v="4.5999999999999996"/>
    <n v="91.53"/>
    <d v="2024-05-28T00:00:00"/>
    <d v="2024-06-03T00:00:00"/>
    <s v="Delayed"/>
  </r>
  <r>
    <s v="SHP0972"/>
    <s v="Books"/>
    <d v="2024-05-05T00:00:00"/>
    <n v="1207"/>
    <x v="2"/>
    <s v="North"/>
    <s v="East"/>
    <n v="35589"/>
    <n v="2.8"/>
    <n v="77.73"/>
    <d v="2024-05-08T00:00:00"/>
    <d v="2024-05-13T00:00:00"/>
    <s v="Delayed"/>
  </r>
  <r>
    <s v="SHP0973"/>
    <s v="Books"/>
    <d v="2024-02-27T00:00:00"/>
    <n v="555"/>
    <x v="3"/>
    <s v="West"/>
    <s v="Central"/>
    <n v="14365"/>
    <n v="1.6"/>
    <n v="85.77"/>
    <d v="2024-02-29T00:00:00"/>
    <d v="2024-03-08T00:00:00"/>
    <s v="Delivered"/>
  </r>
  <r>
    <s v="SHP0974"/>
    <s v="Furniture"/>
    <d v="2024-06-15T00:00:00"/>
    <n v="1866"/>
    <x v="1"/>
    <s v="Central"/>
    <s v="West"/>
    <n v="995"/>
    <n v="4.7"/>
    <n v="85.92"/>
    <d v="2024-06-16T00:00:00"/>
    <d v="2024-06-24T00:00:00"/>
    <s v="Delivered"/>
  </r>
  <r>
    <s v="SHP0975"/>
    <s v="Furniture"/>
    <d v="2024-01-14T00:00:00"/>
    <n v="899"/>
    <x v="2"/>
    <s v="Central"/>
    <s v="South"/>
    <n v="45255"/>
    <n v="2.8"/>
    <n v="61.38"/>
    <d v="2024-01-17T00:00:00"/>
    <d v="2024-01-20T00:00:00"/>
    <s v="Delivered"/>
  </r>
  <r>
    <s v="SHP0976"/>
    <s v="Books"/>
    <d v="2024-06-08T00:00:00"/>
    <n v="1284"/>
    <x v="3"/>
    <s v="East"/>
    <s v="North"/>
    <n v="2648"/>
    <n v="1.7"/>
    <n v="56.44"/>
    <d v="2024-06-08T00:00:00"/>
    <d v="2024-06-18T00:00:00"/>
    <s v="Delivered"/>
  </r>
  <r>
    <s v="SHP0977"/>
    <s v="Pharmaceuticals"/>
    <d v="2024-04-02T00:00:00"/>
    <n v="1112"/>
    <x v="1"/>
    <s v="East"/>
    <s v="South"/>
    <n v="33824"/>
    <n v="2.2000000000000002"/>
    <n v="88.07"/>
    <d v="2024-04-04T00:00:00"/>
    <d v="2024-04-14T00:00:00"/>
    <s v="Delayed"/>
  </r>
  <r>
    <s v="SHP0978"/>
    <s v="Clothing"/>
    <d v="2024-02-17T00:00:00"/>
    <n v="1623"/>
    <x v="3"/>
    <s v="South"/>
    <s v="North"/>
    <n v="13893"/>
    <n v="1.2"/>
    <n v="62.63"/>
    <d v="2024-02-19T00:00:00"/>
    <d v="2024-02-26T00:00:00"/>
    <s v="Delivered"/>
  </r>
  <r>
    <s v="SHP0979"/>
    <s v="Clothing"/>
    <d v="2024-01-18T00:00:00"/>
    <n v="580"/>
    <x v="0"/>
    <s v="South"/>
    <s v="South"/>
    <n v="2052"/>
    <n v="2.9"/>
    <n v="94.2"/>
    <d v="2024-01-20T00:00:00"/>
    <d v="2024-01-26T00:00:00"/>
    <s v="Delayed"/>
  </r>
  <r>
    <s v="SHP0980"/>
    <s v="Clothing"/>
    <d v="2024-05-16T00:00:00"/>
    <n v="1786"/>
    <x v="3"/>
    <s v="Central"/>
    <s v="North"/>
    <n v="36353"/>
    <n v="4.4000000000000004"/>
    <n v="44.18"/>
    <d v="2024-05-16T00:00:00"/>
    <d v="2024-05-23T00:00:00"/>
    <s v="Delivered"/>
  </r>
  <r>
    <s v="SHP0981"/>
    <s v="Furniture"/>
    <d v="2024-03-01T00:00:00"/>
    <n v="2261"/>
    <x v="3"/>
    <s v="East"/>
    <s v="North"/>
    <n v="33424"/>
    <n v="4.7"/>
    <n v="43.49"/>
    <d v="2024-03-02T00:00:00"/>
    <d v="2024-03-04T00:00:00"/>
    <s v="Delivered"/>
  </r>
  <r>
    <s v="SHP0982"/>
    <s v="Furniture"/>
    <d v="2024-06-15T00:00:00"/>
    <n v="1701"/>
    <x v="3"/>
    <s v="North"/>
    <s v="South"/>
    <n v="9426"/>
    <n v="4.7"/>
    <n v="95.62"/>
    <d v="2024-06-18T00:00:00"/>
    <d v="2024-06-26T00:00:00"/>
    <s v="Delivered"/>
  </r>
  <r>
    <s v="SHP0983"/>
    <s v="Pharmaceuticals"/>
    <d v="2024-01-02T00:00:00"/>
    <n v="440"/>
    <x v="3"/>
    <s v="West"/>
    <s v="South"/>
    <n v="31351"/>
    <n v="1.5"/>
    <n v="78.91"/>
    <d v="2024-01-05T00:00:00"/>
    <d v="2024-01-10T00:00:00"/>
    <s v="Delivered"/>
  </r>
  <r>
    <s v="SHP0984"/>
    <s v="Clothing"/>
    <d v="2024-02-29T00:00:00"/>
    <n v="2110"/>
    <x v="3"/>
    <s v="East"/>
    <s v="North"/>
    <n v="24389"/>
    <n v="2.5"/>
    <n v="62.78"/>
    <d v="2024-03-03T00:00:00"/>
    <d v="2024-03-09T00:00:00"/>
    <s v="Delivered"/>
  </r>
  <r>
    <s v="SHP0985"/>
    <s v="Clothing"/>
    <d v="2024-06-18T00:00:00"/>
    <n v="1966"/>
    <x v="3"/>
    <s v="East"/>
    <s v="Central"/>
    <n v="40430"/>
    <n v="1.1000000000000001"/>
    <n v="85.3"/>
    <d v="2024-06-21T00:00:00"/>
    <d v="2024-06-29T00:00:00"/>
    <s v="Delayed"/>
  </r>
  <r>
    <s v="SHP0986"/>
    <s v="Books"/>
    <d v="2024-04-30T00:00:00"/>
    <n v="934"/>
    <x v="1"/>
    <s v="South"/>
    <s v="South"/>
    <n v="8555"/>
    <n v="4.4000000000000004"/>
    <n v="80.34"/>
    <d v="2024-05-02T00:00:00"/>
    <d v="2024-05-11T00:00:00"/>
    <s v="Delivered"/>
  </r>
  <r>
    <s v="SHP0987"/>
    <s v="Furniture"/>
    <d v="2024-02-06T00:00:00"/>
    <n v="1303"/>
    <x v="2"/>
    <s v="West"/>
    <s v="East"/>
    <n v="5154"/>
    <n v="2.4"/>
    <n v="71.87"/>
    <d v="2024-02-06T00:00:00"/>
    <d v="2024-02-08T00:00:00"/>
    <s v="Delivered"/>
  </r>
  <r>
    <s v="SHP0988"/>
    <s v="Clothing"/>
    <d v="2024-06-29T00:00:00"/>
    <n v="1825"/>
    <x v="3"/>
    <s v="Central"/>
    <s v="West"/>
    <n v="23134"/>
    <n v="3.5"/>
    <n v="45.93"/>
    <d v="2024-06-29T00:00:00"/>
    <d v="2024-07-05T00:00:00"/>
    <s v="Delivered"/>
  </r>
  <r>
    <s v="SHP0989"/>
    <s v="Pharmaceuticals"/>
    <d v="2024-05-05T00:00:00"/>
    <n v="1789"/>
    <x v="2"/>
    <s v="East"/>
    <s v="North"/>
    <n v="32863"/>
    <n v="3.9"/>
    <n v="88.73"/>
    <d v="2024-05-07T00:00:00"/>
    <d v="2024-05-13T00:00:00"/>
    <s v="Delivered"/>
  </r>
  <r>
    <s v="SHP0990"/>
    <s v="Pharmaceuticals"/>
    <d v="2024-04-20T00:00:00"/>
    <n v="410"/>
    <x v="2"/>
    <s v="Central"/>
    <s v="North"/>
    <n v="11968"/>
    <n v="2.7"/>
    <n v="91.96"/>
    <d v="2024-04-20T00:00:00"/>
    <d v="2024-04-27T00:00:00"/>
    <s v="Delivered"/>
  </r>
  <r>
    <s v="SHP0991"/>
    <s v="Clothing"/>
    <d v="2024-03-02T00:00:00"/>
    <n v="361"/>
    <x v="3"/>
    <s v="East"/>
    <s v="West"/>
    <n v="33422"/>
    <n v="2.2000000000000002"/>
    <n v="50.33"/>
    <d v="2024-03-02T00:00:00"/>
    <d v="2024-03-06T00:00:00"/>
    <s v="Cancelled"/>
  </r>
  <r>
    <s v="SHP0992"/>
    <s v="Furniture"/>
    <d v="2024-06-14T00:00:00"/>
    <n v="1542"/>
    <x v="3"/>
    <s v="Central"/>
    <s v="Central"/>
    <n v="41218"/>
    <n v="4.8"/>
    <n v="91.03"/>
    <d v="2024-06-17T00:00:00"/>
    <d v="2024-06-23T00:00:00"/>
    <s v="Delivered"/>
  </r>
  <r>
    <s v="SHP0993"/>
    <s v="Pharmaceuticals"/>
    <d v="2024-06-26T00:00:00"/>
    <n v="505"/>
    <x v="3"/>
    <s v="West"/>
    <s v="West"/>
    <n v="48591"/>
    <n v="4.9000000000000004"/>
    <n v="92.67"/>
    <d v="2024-06-29T00:00:00"/>
    <d v="2024-07-07T00:00:00"/>
    <s v="Delivered"/>
  </r>
  <r>
    <s v="SHP0994"/>
    <s v="Books"/>
    <d v="2024-02-12T00:00:00"/>
    <n v="2290"/>
    <x v="2"/>
    <s v="South"/>
    <s v="South"/>
    <n v="17880"/>
    <n v="2.2000000000000002"/>
    <n v="72.97"/>
    <d v="2024-02-12T00:00:00"/>
    <d v="2024-02-19T00:00:00"/>
    <s v="Delivered"/>
  </r>
  <r>
    <s v="SHP0995"/>
    <s v="Pharmaceuticals"/>
    <d v="2024-02-26T00:00:00"/>
    <n v="441"/>
    <x v="3"/>
    <s v="West"/>
    <s v="West"/>
    <n v="27370"/>
    <n v="2.9"/>
    <n v="79.37"/>
    <d v="2024-02-29T00:00:00"/>
    <d v="2024-03-08T00:00:00"/>
    <s v="Delivered"/>
  </r>
  <r>
    <s v="SHP0996"/>
    <s v="Electronics"/>
    <d v="2024-03-10T00:00:00"/>
    <n v="1439"/>
    <x v="3"/>
    <s v="North"/>
    <s v="North"/>
    <n v="37894"/>
    <n v="4.9000000000000004"/>
    <n v="62.93"/>
    <d v="2024-03-12T00:00:00"/>
    <d v="2024-03-16T00:00:00"/>
    <s v="Delivered"/>
  </r>
  <r>
    <s v="SHP0997"/>
    <s v="Electronics"/>
    <d v="2024-05-08T00:00:00"/>
    <n v="343"/>
    <x v="3"/>
    <s v="South"/>
    <s v="West"/>
    <n v="14759"/>
    <n v="1"/>
    <n v="56.91"/>
    <d v="2024-05-10T00:00:00"/>
    <d v="2024-05-15T00:00:00"/>
    <s v="Delivered"/>
  </r>
  <r>
    <s v="SHP0998"/>
    <s v="Furniture"/>
    <d v="2024-06-27T00:00:00"/>
    <n v="589"/>
    <x v="3"/>
    <s v="West"/>
    <s v="East"/>
    <n v="15373"/>
    <n v="2.7"/>
    <n v="83.32"/>
    <d v="2024-06-27T00:00:00"/>
    <d v="2024-07-03T00:00:00"/>
    <s v="Delivered"/>
  </r>
  <r>
    <s v="SHP0999"/>
    <s v="Clothing"/>
    <d v="2024-06-19T00:00:00"/>
    <n v="111"/>
    <x v="1"/>
    <s v="North"/>
    <s v="South"/>
    <n v="13516"/>
    <n v="1.4"/>
    <n v="91.71"/>
    <d v="2024-06-22T00:00:00"/>
    <d v="2024-06-27T00:00:00"/>
    <s v="Deliver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0D43EE-8B86-4467-86A7-DEB42E26E16D}" name="PivotTable1" cacheId="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"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2"/>
    </i>
    <i>
      <x v="3"/>
    </i>
    <i>
      <x/>
    </i>
    <i>
      <x v="4"/>
    </i>
    <i>
      <x v="1"/>
    </i>
    <i t="grand">
      <x/>
    </i>
  </rowItems>
  <colItems count="1">
    <i/>
  </colItems>
  <dataFields count="1">
    <dataField name="Count of Product_Category" fld="1" subtotal="count" baseField="0" baseItem="0"/>
  </dataFields>
  <pivotHierarchies count="9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M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BA24C-9285-4C68-8ADC-86191B83F14A}" name="PivotTable4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26" name="[Range 1].[Quarter].&amp;[Q1]" cap="Q1"/>
  </pageFields>
  <dataFields count="1">
    <dataField name="Sum of Freight_Cost_INR" fld="1" baseField="0" baseItem="0"/>
  </dataFields>
  <pivotHierarchies count="9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N$10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905A5-854E-43A9-8686-AA38E3598393}" name="PivotTable6" cacheId="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9" firstHeaderRow="1" firstDataRow="1" firstDataCol="1"/>
  <pivotFields count="2">
    <pivotField axis="axisRow" allDrilled="1" subtotalTop="0" showAll="0" sortType="descending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6">
    <i>
      <x v="13"/>
    </i>
    <i>
      <x v="5"/>
    </i>
    <i>
      <x v="8"/>
    </i>
    <i>
      <x v="24"/>
    </i>
    <i>
      <x/>
    </i>
    <i>
      <x v="4"/>
    </i>
    <i>
      <x v="10"/>
    </i>
    <i>
      <x v="15"/>
    </i>
    <i>
      <x v="14"/>
    </i>
    <i>
      <x v="7"/>
    </i>
    <i>
      <x v="23"/>
    </i>
    <i>
      <x v="9"/>
    </i>
    <i>
      <x v="2"/>
    </i>
    <i>
      <x v="1"/>
    </i>
    <i>
      <x v="17"/>
    </i>
    <i>
      <x v="6"/>
    </i>
    <i>
      <x v="3"/>
    </i>
    <i>
      <x v="16"/>
    </i>
    <i>
      <x v="18"/>
    </i>
    <i>
      <x v="12"/>
    </i>
    <i>
      <x v="20"/>
    </i>
    <i>
      <x v="22"/>
    </i>
    <i>
      <x v="19"/>
    </i>
    <i>
      <x v="11"/>
    </i>
    <i>
      <x v="21"/>
    </i>
    <i t="grand">
      <x/>
    </i>
  </rowItems>
  <colItems count="1">
    <i/>
  </colItems>
  <dataFields count="1">
    <dataField name="Average of Carrier_Rating" fld="1" subtotal="average" baseField="0" baseItem="0" numFmtId="164"/>
  </dataFields>
  <formats count="1">
    <format dxfId="7">
      <pivotArea outline="0" collapsedLevelsAreSubtotals="1" fieldPosition="0"/>
    </format>
  </formats>
  <pivotHierarchies count="9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Carrier_Rating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O$1001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83741-7EDE-42C4-8954-D9857CC446B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3">
    <pivotField showAll="0"/>
    <pivotField showAll="0"/>
    <pivotField numFmtId="14"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dataField="1" showAll="0"/>
    <pivotField showAll="0"/>
    <pivotField showAll="0"/>
    <pivotField numFmtId="14" showAll="0"/>
    <pivotField numFmtId="1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Freight_Cost_INR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C9C58-AB98-4FC2-95AB-EC25E8F5CB77}" name="PivotTable2" cacheId="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0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2" hier="5" name="[Range].[Origin_Region].[All]" cap="All"/>
    <pageField fld="3" hier="6" name="[Range].[Destination_Region].[All]" cap="All"/>
  </pageFields>
  <dataFields count="1">
    <dataField name="Count of Shipment_ID" fld="1" subtotal="count" baseField="0" baseItem="0"/>
  </dataFields>
  <pivotHierarchies count="91"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M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C8A0FD-CED3-4812-A035-6F565AC082C9}" name="PivotTable3" cacheId="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2"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Freight_Cost_INR" fld="1" subtotal="average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Freight_Cost_INR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O$10011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E4A4E-89DB-4798-AE95-C0406CE3156B}" name="PivotTable4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ivery_Status" fld="1" subtotal="count" baseField="0" baseItem="0"/>
    <dataField name="Count of Shipment_ID" fld="2" subtotal="count" baseField="0" baseItem="0"/>
  </dataFields>
  <pivotHierarchies count="9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R$1001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209FD-8BA0-4E49-8172-208BC1321B91}" name="PivotTable5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61" name="[Range 4].[Transport_Mode].&amp;[Air]" cap="Air"/>
  </pageFields>
  <dataFields count="1">
    <dataField name="Count of Shipment_ID" fld="2" subtotal="count" baseField="0" baseItem="0"/>
  </dataFields>
  <pivotHierarchies count="9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 4].[Transport_Mode].&amp;[Ai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R$1001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abSelected="1" workbookViewId="0">
      <selection activeCell="A20" sqref="A20"/>
    </sheetView>
  </sheetViews>
  <sheetFormatPr defaultColWidth="12.6640625" defaultRowHeight="15" customHeight="1" x14ac:dyDescent="0.3"/>
  <cols>
    <col min="1" max="26" width="8.6640625" customWidth="1"/>
  </cols>
  <sheetData>
    <row r="1" spans="1:1" ht="14.4" x14ac:dyDescent="0.3">
      <c r="A1" s="1" t="s">
        <v>0</v>
      </c>
    </row>
    <row r="2" spans="1:1" ht="14.4" x14ac:dyDescent="0.3">
      <c r="A2" s="1" t="s">
        <v>1</v>
      </c>
    </row>
    <row r="3" spans="1:1" ht="14.4" x14ac:dyDescent="0.3">
      <c r="A3" s="1" t="s">
        <v>2</v>
      </c>
    </row>
    <row r="4" spans="1:1" ht="14.4" x14ac:dyDescent="0.3">
      <c r="A4" s="1" t="s">
        <v>3</v>
      </c>
    </row>
    <row r="5" spans="1:1" ht="14.4" x14ac:dyDescent="0.3">
      <c r="A5" s="1" t="s">
        <v>4</v>
      </c>
    </row>
    <row r="6" spans="1:1" ht="14.4" x14ac:dyDescent="0.3">
      <c r="A6" s="8" t="s">
        <v>5</v>
      </c>
    </row>
    <row r="7" spans="1:1" ht="14.4" x14ac:dyDescent="0.3">
      <c r="A7" s="8" t="s">
        <v>6</v>
      </c>
    </row>
    <row r="8" spans="1:1" ht="14.4" x14ac:dyDescent="0.3">
      <c r="A8" s="8" t="s">
        <v>7</v>
      </c>
    </row>
    <row r="9" spans="1:1" ht="14.4" x14ac:dyDescent="0.3">
      <c r="A9" s="8" t="s">
        <v>8</v>
      </c>
    </row>
    <row r="10" spans="1:1" ht="14.4" x14ac:dyDescent="0.3">
      <c r="A10" s="8" t="s">
        <v>9</v>
      </c>
    </row>
    <row r="11" spans="1:1" ht="14.4" x14ac:dyDescent="0.3">
      <c r="A11" t="s">
        <v>10</v>
      </c>
    </row>
    <row r="12" spans="1:1" ht="14.4" x14ac:dyDescent="0.3">
      <c r="A12" s="8" t="s">
        <v>11</v>
      </c>
    </row>
    <row r="13" spans="1:1" ht="14.4" x14ac:dyDescent="0.3">
      <c r="A13" s="8" t="s">
        <v>12</v>
      </c>
    </row>
    <row r="14" spans="1:1" ht="14.4" x14ac:dyDescent="0.3">
      <c r="A14" s="21" t="s">
        <v>13</v>
      </c>
    </row>
    <row r="15" spans="1:1" ht="14.4" x14ac:dyDescent="0.3">
      <c r="A15" s="21" t="s">
        <v>14</v>
      </c>
    </row>
    <row r="16" spans="1:1" ht="14.4" x14ac:dyDescent="0.3">
      <c r="A16" s="21" t="s">
        <v>15</v>
      </c>
    </row>
    <row r="17" spans="1:1" ht="14.4" x14ac:dyDescent="0.3">
      <c r="A17" s="21" t="s">
        <v>16</v>
      </c>
    </row>
    <row r="18" spans="1:1" ht="14.4" x14ac:dyDescent="0.3">
      <c r="A18" s="21" t="s">
        <v>17</v>
      </c>
    </row>
    <row r="19" spans="1:1" ht="14.4" x14ac:dyDescent="0.3">
      <c r="A19" s="27" t="s">
        <v>18</v>
      </c>
    </row>
    <row r="20" spans="1:1" ht="14.4" x14ac:dyDescent="0.3">
      <c r="A20" s="27" t="s">
        <v>19</v>
      </c>
    </row>
    <row r="21" spans="1:1" ht="15.75" customHeight="1" x14ac:dyDescent="0.3"/>
    <row r="22" spans="1:1" ht="15.75" customHeight="1" x14ac:dyDescent="0.3"/>
    <row r="23" spans="1:1" ht="15.75" customHeight="1" x14ac:dyDescent="0.3"/>
    <row r="24" spans="1:1" ht="15.75" customHeight="1" x14ac:dyDescent="0.3"/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1325A-9CC5-4D60-A212-5EF33FD0E986}">
  <dimension ref="A3:C7"/>
  <sheetViews>
    <sheetView workbookViewId="0">
      <selection activeCell="A4" sqref="A4"/>
    </sheetView>
  </sheetViews>
  <sheetFormatPr defaultRowHeight="14.4" x14ac:dyDescent="0.3"/>
  <cols>
    <col min="1" max="1" width="12.44140625" bestFit="1" customWidth="1"/>
    <col min="2" max="2" width="21.33203125" bestFit="1" customWidth="1"/>
    <col min="3" max="3" width="19" bestFit="1" customWidth="1"/>
  </cols>
  <sheetData>
    <row r="3" spans="1:3" x14ac:dyDescent="0.3">
      <c r="A3" s="13" t="s">
        <v>1073</v>
      </c>
      <c r="B3" t="s">
        <v>1127</v>
      </c>
      <c r="C3" t="s">
        <v>1113</v>
      </c>
    </row>
    <row r="4" spans="1:3" x14ac:dyDescent="0.3">
      <c r="A4" s="14" t="s">
        <v>1124</v>
      </c>
      <c r="B4" s="24">
        <v>328</v>
      </c>
      <c r="C4" s="24">
        <v>328</v>
      </c>
    </row>
    <row r="5" spans="1:3" x14ac:dyDescent="0.3">
      <c r="A5" s="14" t="s">
        <v>1125</v>
      </c>
      <c r="B5" s="24">
        <v>335</v>
      </c>
      <c r="C5" s="24">
        <v>335</v>
      </c>
    </row>
    <row r="6" spans="1:3" x14ac:dyDescent="0.3">
      <c r="A6" s="14" t="s">
        <v>1126</v>
      </c>
      <c r="B6" s="24">
        <v>337</v>
      </c>
      <c r="C6" s="24">
        <v>337</v>
      </c>
    </row>
    <row r="7" spans="1:3" x14ac:dyDescent="0.3">
      <c r="A7" s="14" t="s">
        <v>1074</v>
      </c>
      <c r="B7" s="24">
        <v>1000</v>
      </c>
      <c r="C7" s="24">
        <v>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6B25D-9142-44C4-A061-790D1648F25E}">
  <dimension ref="A1:B9"/>
  <sheetViews>
    <sheetView workbookViewId="0">
      <selection activeCell="A3" sqref="A3"/>
    </sheetView>
  </sheetViews>
  <sheetFormatPr defaultRowHeight="14.4" x14ac:dyDescent="0.3"/>
  <cols>
    <col min="1" max="1" width="14" bestFit="1" customWidth="1"/>
    <col min="2" max="2" width="19" bestFit="1" customWidth="1"/>
  </cols>
  <sheetData>
    <row r="1" spans="1:2" x14ac:dyDescent="0.3">
      <c r="A1" s="13" t="s">
        <v>34</v>
      </c>
      <c r="B1" t="s" vm="4">
        <v>56</v>
      </c>
    </row>
    <row r="3" spans="1:2" x14ac:dyDescent="0.3">
      <c r="A3" s="13" t="s">
        <v>1073</v>
      </c>
      <c r="B3" t="s">
        <v>1113</v>
      </c>
    </row>
    <row r="4" spans="1:2" x14ac:dyDescent="0.3">
      <c r="A4" s="14" t="s">
        <v>61</v>
      </c>
      <c r="B4" s="24">
        <v>43</v>
      </c>
    </row>
    <row r="5" spans="1:2" x14ac:dyDescent="0.3">
      <c r="A5" s="14" t="s">
        <v>52</v>
      </c>
      <c r="B5" s="24">
        <v>42</v>
      </c>
    </row>
    <row r="6" spans="1:2" x14ac:dyDescent="0.3">
      <c r="A6" s="14" t="s">
        <v>70</v>
      </c>
      <c r="B6" s="24">
        <v>34</v>
      </c>
    </row>
    <row r="7" spans="1:2" x14ac:dyDescent="0.3">
      <c r="A7" s="14" t="s">
        <v>57</v>
      </c>
      <c r="B7" s="24">
        <v>41</v>
      </c>
    </row>
    <row r="8" spans="1:2" x14ac:dyDescent="0.3">
      <c r="A8" s="14" t="s">
        <v>51</v>
      </c>
      <c r="B8" s="24">
        <v>42</v>
      </c>
    </row>
    <row r="9" spans="1:2" x14ac:dyDescent="0.3">
      <c r="A9" s="14" t="s">
        <v>1074</v>
      </c>
      <c r="B9" s="24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9" sqref="A9"/>
    </sheetView>
  </sheetViews>
  <sheetFormatPr defaultColWidth="12.6640625" defaultRowHeight="15" customHeight="1" x14ac:dyDescent="0.3"/>
  <cols>
    <col min="1" max="1" width="23.77734375" customWidth="1"/>
    <col min="2" max="2" width="37" customWidth="1"/>
    <col min="3" max="26" width="8.6640625" customWidth="1"/>
  </cols>
  <sheetData>
    <row r="1" spans="1:2" ht="14.4" x14ac:dyDescent="0.3">
      <c r="A1" s="1" t="s">
        <v>20</v>
      </c>
      <c r="B1" s="1" t="s">
        <v>21</v>
      </c>
    </row>
    <row r="2" spans="1:2" ht="14.4" x14ac:dyDescent="0.3">
      <c r="A2" s="1" t="s">
        <v>22</v>
      </c>
      <c r="B2" s="1" t="s">
        <v>23</v>
      </c>
    </row>
    <row r="3" spans="1:2" ht="14.4" x14ac:dyDescent="0.3">
      <c r="A3" s="1" t="s">
        <v>24</v>
      </c>
      <c r="B3" s="1" t="s">
        <v>25</v>
      </c>
    </row>
    <row r="4" spans="1:2" ht="14.4" x14ac:dyDescent="0.3">
      <c r="A4" s="1" t="s">
        <v>26</v>
      </c>
      <c r="B4" s="1" t="s">
        <v>27</v>
      </c>
    </row>
    <row r="5" spans="1:2" ht="14.4" x14ac:dyDescent="0.3">
      <c r="A5" s="1" t="s">
        <v>28</v>
      </c>
      <c r="B5" s="1" t="s">
        <v>29</v>
      </c>
    </row>
    <row r="6" spans="1:2" ht="14.4" x14ac:dyDescent="0.3">
      <c r="A6" s="1" t="s">
        <v>30</v>
      </c>
      <c r="B6" s="1" t="s">
        <v>31</v>
      </c>
    </row>
    <row r="7" spans="1:2" ht="14.4" x14ac:dyDescent="0.3">
      <c r="A7" s="1" t="s">
        <v>32</v>
      </c>
      <c r="B7" s="1" t="s">
        <v>33</v>
      </c>
    </row>
    <row r="8" spans="1:2" ht="14.4" x14ac:dyDescent="0.3">
      <c r="A8" s="1" t="s">
        <v>34</v>
      </c>
      <c r="B8" s="1" t="s">
        <v>35</v>
      </c>
    </row>
    <row r="9" spans="1:2" ht="14.4" x14ac:dyDescent="0.3">
      <c r="A9" s="1" t="s">
        <v>36</v>
      </c>
      <c r="B9" s="1" t="s">
        <v>37</v>
      </c>
    </row>
    <row r="10" spans="1:2" ht="14.4" x14ac:dyDescent="0.3">
      <c r="A10" s="1" t="s">
        <v>38</v>
      </c>
      <c r="B10" s="1" t="s">
        <v>39</v>
      </c>
    </row>
    <row r="11" spans="1:2" ht="14.4" x14ac:dyDescent="0.3">
      <c r="A11" s="1" t="s">
        <v>40</v>
      </c>
      <c r="B11" s="1" t="s">
        <v>41</v>
      </c>
    </row>
    <row r="12" spans="1:2" ht="14.4" x14ac:dyDescent="0.3">
      <c r="A12" s="1" t="s">
        <v>42</v>
      </c>
      <c r="B12" s="1" t="s">
        <v>43</v>
      </c>
    </row>
    <row r="13" spans="1:2" ht="14.4" x14ac:dyDescent="0.3">
      <c r="A13" s="1" t="s">
        <v>44</v>
      </c>
      <c r="B13" s="1" t="s">
        <v>45</v>
      </c>
    </row>
    <row r="14" spans="1:2" ht="14.4" x14ac:dyDescent="0.3">
      <c r="A14" s="1" t="s">
        <v>46</v>
      </c>
      <c r="B14" s="1" t="s">
        <v>47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001"/>
  <sheetViews>
    <sheetView workbookViewId="0">
      <selection sqref="A1:R1001"/>
    </sheetView>
  </sheetViews>
  <sheetFormatPr defaultColWidth="12.6640625" defaultRowHeight="15" customHeight="1" x14ac:dyDescent="0.3"/>
  <cols>
    <col min="1" max="1" width="11.88671875" bestFit="1" customWidth="1"/>
    <col min="2" max="2" width="16.33203125" bestFit="1" customWidth="1"/>
    <col min="3" max="3" width="10.6640625" style="7" bestFit="1" customWidth="1"/>
    <col min="4" max="4" width="11.77734375" bestFit="1" customWidth="1"/>
    <col min="5" max="5" width="15.21875" bestFit="1" customWidth="1"/>
    <col min="6" max="6" width="12.77734375" bestFit="1" customWidth="1"/>
    <col min="7" max="7" width="17.5546875" bestFit="1" customWidth="1"/>
    <col min="8" max="8" width="15.5546875" bestFit="1" customWidth="1"/>
    <col min="9" max="9" width="12.88671875" bestFit="1" customWidth="1"/>
    <col min="10" max="10" width="22.77734375" bestFit="1" customWidth="1"/>
    <col min="11" max="11" width="13.21875" style="7" bestFit="1" customWidth="1"/>
    <col min="12" max="12" width="12.6640625" style="7" bestFit="1" customWidth="1"/>
    <col min="13" max="13" width="14.109375" bestFit="1" customWidth="1"/>
    <col min="14" max="17" width="14.109375" customWidth="1"/>
    <col min="18" max="18" width="17.5546875" bestFit="1" customWidth="1"/>
    <col min="19" max="19" width="12" bestFit="1" customWidth="1"/>
    <col min="20" max="20" width="5.109375" bestFit="1" customWidth="1"/>
    <col min="21" max="21" width="4" bestFit="1" customWidth="1"/>
    <col min="22" max="22" width="12" bestFit="1" customWidth="1"/>
    <col min="23" max="23" width="5.6640625" bestFit="1" customWidth="1"/>
    <col min="24" max="24" width="6.88671875" bestFit="1" customWidth="1"/>
    <col min="25" max="25" width="7.44140625" bestFit="1" customWidth="1"/>
    <col min="26" max="26" width="9.109375" bestFit="1" customWidth="1"/>
    <col min="27" max="27" width="10.44140625" bestFit="1" customWidth="1"/>
    <col min="28" max="31" width="8.6640625" customWidth="1"/>
    <col min="38" max="38" width="18" bestFit="1" customWidth="1"/>
  </cols>
  <sheetData>
    <row r="1" spans="1:39" ht="14.4" x14ac:dyDescent="0.3">
      <c r="A1" s="2" t="s">
        <v>22</v>
      </c>
      <c r="B1" s="2" t="s">
        <v>24</v>
      </c>
      <c r="C1" s="5" t="s">
        <v>26</v>
      </c>
      <c r="D1" s="2" t="s">
        <v>40</v>
      </c>
      <c r="E1" s="9" t="s">
        <v>34</v>
      </c>
      <c r="F1" s="9" t="s">
        <v>36</v>
      </c>
      <c r="G1" s="16" t="s">
        <v>38</v>
      </c>
      <c r="H1" s="2" t="s">
        <v>42</v>
      </c>
      <c r="I1" s="2" t="s">
        <v>44</v>
      </c>
      <c r="J1" s="2" t="s">
        <v>46</v>
      </c>
      <c r="K1" s="5" t="s">
        <v>28</v>
      </c>
      <c r="L1" s="5" t="s">
        <v>30</v>
      </c>
      <c r="M1" s="9" t="s">
        <v>32</v>
      </c>
      <c r="N1" s="22" t="s">
        <v>1109</v>
      </c>
      <c r="O1" s="26" t="s">
        <v>1115</v>
      </c>
      <c r="P1" s="10" t="s">
        <v>1080</v>
      </c>
      <c r="Q1" s="10" t="s">
        <v>1082</v>
      </c>
      <c r="R1" s="10" t="s">
        <v>1123</v>
      </c>
      <c r="S1" s="10" t="s">
        <v>1065</v>
      </c>
      <c r="T1" s="18" t="s">
        <v>1066</v>
      </c>
      <c r="U1" s="18"/>
      <c r="V1" s="11" t="s">
        <v>1067</v>
      </c>
      <c r="W1" s="11" t="s">
        <v>1068</v>
      </c>
      <c r="X1" s="19" t="s">
        <v>1069</v>
      </c>
      <c r="Y1" s="19"/>
      <c r="Z1" s="19"/>
      <c r="AA1" s="19" t="s">
        <v>1070</v>
      </c>
      <c r="AB1" s="19"/>
      <c r="AC1" s="19"/>
      <c r="AD1" s="19" t="s">
        <v>1071</v>
      </c>
      <c r="AE1" s="19"/>
      <c r="AF1" s="20" t="s">
        <v>1072</v>
      </c>
      <c r="AG1" s="20"/>
      <c r="AH1" s="15" t="s">
        <v>1076</v>
      </c>
      <c r="AI1" s="12" t="s">
        <v>1077</v>
      </c>
      <c r="AK1" s="11" t="s">
        <v>1110</v>
      </c>
      <c r="AL1" s="11" t="s">
        <v>1111</v>
      </c>
      <c r="AM1" s="23" t="s">
        <v>1112</v>
      </c>
    </row>
    <row r="2" spans="1:39" ht="14.4" x14ac:dyDescent="0.3">
      <c r="A2" s="3" t="s">
        <v>48</v>
      </c>
      <c r="B2" s="3" t="s">
        <v>49</v>
      </c>
      <c r="C2" s="6">
        <v>45420</v>
      </c>
      <c r="D2" s="4">
        <v>455</v>
      </c>
      <c r="E2" s="3" t="s">
        <v>50</v>
      </c>
      <c r="F2" s="3" t="s">
        <v>51</v>
      </c>
      <c r="G2" s="3" t="s">
        <v>52</v>
      </c>
      <c r="H2" s="4">
        <v>10810</v>
      </c>
      <c r="I2" s="4">
        <v>3.8</v>
      </c>
      <c r="J2" s="4">
        <v>70.55</v>
      </c>
      <c r="K2" s="6">
        <v>45420</v>
      </c>
      <c r="L2" s="6">
        <v>45422</v>
      </c>
      <c r="M2" s="3" t="s">
        <v>53</v>
      </c>
      <c r="N2">
        <f>L2-K2</f>
        <v>2</v>
      </c>
      <c r="O2" t="str">
        <f>TEXT(C2,"MMM-YYYY")</f>
        <v>May-2024</v>
      </c>
      <c r="P2" t="str">
        <f>CHOOSE(MATCH(MONTH(C2),{1,4,7,10}),"Q1","Q2","Q3","Q4")</f>
        <v>Q2</v>
      </c>
      <c r="Q2" t="str">
        <f>F2 &amp; " → " &amp; G2</f>
        <v>West → East</v>
      </c>
      <c r="R2" t="str">
        <f>IF(J2&lt;=60,"40-60%",IF(J2&lt;=80,"60-80%","80-100%"))</f>
        <v>60-80%</v>
      </c>
      <c r="S2">
        <f>AVERAGEIF(B2:B1001,"Furniture",H2:H1001)</f>
        <v>23680.475728155339</v>
      </c>
      <c r="T2" t="s">
        <v>50</v>
      </c>
      <c r="U2">
        <f>COUNTIFS(E2:E1000,"Sea",M2:M1000,"Delayed")</f>
        <v>19</v>
      </c>
      <c r="V2">
        <f>CORREL(D2:D1001,H2:H1001)</f>
        <v>2.7670525885156342E-2</v>
      </c>
      <c r="W2">
        <f ca="1">COUNTIFS(M2:M1001,"Cancelled",L2:L1001,TODAY()-90)</f>
        <v>0</v>
      </c>
      <c r="Y2" t="s">
        <v>71</v>
      </c>
      <c r="Z2" t="s">
        <v>83</v>
      </c>
      <c r="AA2">
        <f>L2-C2</f>
        <v>2</v>
      </c>
      <c r="AB2" t="s">
        <v>50</v>
      </c>
      <c r="AC2">
        <f>AVERAGEIF($E$2:$E$1001,AB2,$AA$2:$AA$1001)</f>
        <v>7.8444444444444441</v>
      </c>
      <c r="AD2">
        <f>L2-K2</f>
        <v>2</v>
      </c>
      <c r="AE2">
        <f>CORREL(J2:J1001,AD2:AD1001)</f>
        <v>-1.046003215555396E-2</v>
      </c>
      <c r="AF2">
        <f>AVERAGEIFS(I2:I1001,M2:M1001,"Delivered")</f>
        <v>2.9371273712737103</v>
      </c>
      <c r="AG2">
        <f>AVERAGEIFS(I2:I1001,M2:M1001,"Cancelled")</f>
        <v>2.7919999999999998</v>
      </c>
      <c r="AH2">
        <f>COUNTIFS(F2:F1001,"North",D2:D1001,"&gt;1000")</f>
        <v>125</v>
      </c>
      <c r="AI2">
        <f>COUNTIFS(B:B,"Pharmaceuticals",E:E,"Air")</f>
        <v>33</v>
      </c>
      <c r="AJ2">
        <f>AVERAGEIFS(I:I, F:F, "West", G:G, "North")</f>
        <v>2.7937499999999993</v>
      </c>
      <c r="AK2">
        <f>CORREL(I2:I1001,N2:N1001)</f>
        <v>-1.3773331538835755E-2</v>
      </c>
      <c r="AL2">
        <f>IF(AND(M2="Delivered",(L2-C2)&lt;7),1,0)</f>
        <v>1</v>
      </c>
      <c r="AM2">
        <f>COUNTIF(AL2:AL1001,1)</f>
        <v>258</v>
      </c>
    </row>
    <row r="3" spans="1:39" ht="14.4" x14ac:dyDescent="0.3">
      <c r="A3" s="3" t="s">
        <v>54</v>
      </c>
      <c r="B3" s="3" t="s">
        <v>55</v>
      </c>
      <c r="C3" s="6">
        <v>45298</v>
      </c>
      <c r="D3" s="4">
        <v>1447</v>
      </c>
      <c r="E3" s="3" t="s">
        <v>56</v>
      </c>
      <c r="F3" s="3" t="s">
        <v>57</v>
      </c>
      <c r="G3" s="3" t="s">
        <v>52</v>
      </c>
      <c r="H3" s="4">
        <v>46012</v>
      </c>
      <c r="I3" s="4">
        <v>2</v>
      </c>
      <c r="J3" s="4">
        <v>41.48</v>
      </c>
      <c r="K3" s="6">
        <v>45298</v>
      </c>
      <c r="L3" s="6">
        <v>45307</v>
      </c>
      <c r="M3" s="3" t="s">
        <v>53</v>
      </c>
      <c r="N3">
        <f t="shared" ref="N3:N66" si="0">L3-K3</f>
        <v>9</v>
      </c>
      <c r="O3" t="str">
        <f t="shared" ref="O3:O66" si="1">TEXT(C3,"MMM-YYYY")</f>
        <v>Jan-2024</v>
      </c>
      <c r="P3" t="str">
        <f>CHOOSE(MATCH(MONTH(C3),{1,4,7,10}),"Q1","Q2","Q3","Q4")</f>
        <v>Q1</v>
      </c>
      <c r="Q3" t="str">
        <f t="shared" ref="Q3:Q66" si="2">F3 &amp; " → " &amp; G3</f>
        <v>South → East</v>
      </c>
      <c r="R3" t="str">
        <f t="shared" ref="R3:R66" si="3">IF(J3&lt;=60,"40-60%",IF(J3&lt;=80,"60-80%","80-100%"))</f>
        <v>40-60%</v>
      </c>
      <c r="T3" t="s">
        <v>56</v>
      </c>
      <c r="U3">
        <f>COUNTIFS(E2:E1001,"Air",M2:M1001,"Delayed")</f>
        <v>44</v>
      </c>
      <c r="X3" t="s">
        <v>70</v>
      </c>
      <c r="Y3">
        <f>COUNTIFS(F2:F1001,X3,M2:M1001,"Delayed")</f>
        <v>44</v>
      </c>
      <c r="Z3">
        <f>COUNTIFS(F2:F1001,X3,M2:M1001,"Cancelled")</f>
        <v>5</v>
      </c>
      <c r="AA3">
        <f t="shared" ref="AA3:AA66" si="4">L3-C3</f>
        <v>9</v>
      </c>
      <c r="AB3" t="s">
        <v>56</v>
      </c>
      <c r="AC3">
        <f t="shared" ref="AC3:AC5" si="5">AVERAGEIF($E$2:$E$1001,AB3,$AA$2:$AA$1001)</f>
        <v>7.6633663366336631</v>
      </c>
      <c r="AD3">
        <f t="shared" ref="AD3:AD66" si="6">L3-K3</f>
        <v>9</v>
      </c>
      <c r="AH3">
        <f>COUNTIFS(F2:F1001,"West",D2:D1001,"&gt;1000")</f>
        <v>121</v>
      </c>
      <c r="AI3">
        <f>COUNTIFS(B:B,"Pharmaceuticals",E:E,"Road")</f>
        <v>100</v>
      </c>
      <c r="AL3">
        <f t="shared" ref="AL3:AL66" si="7">IF(AND(M3="Delivered",(L3-C3)&lt;7),1,0)</f>
        <v>0</v>
      </c>
    </row>
    <row r="4" spans="1:39" ht="14.4" x14ac:dyDescent="0.3">
      <c r="A4" s="3" t="s">
        <v>58</v>
      </c>
      <c r="B4" s="3" t="s">
        <v>59</v>
      </c>
      <c r="C4" s="6">
        <v>45407</v>
      </c>
      <c r="D4" s="4">
        <v>1963</v>
      </c>
      <c r="E4" s="3" t="s">
        <v>60</v>
      </c>
      <c r="F4" s="3" t="s">
        <v>52</v>
      </c>
      <c r="G4" s="3" t="s">
        <v>61</v>
      </c>
      <c r="H4" s="4">
        <v>31408</v>
      </c>
      <c r="I4" s="4">
        <v>3.5</v>
      </c>
      <c r="J4" s="4">
        <v>64.41</v>
      </c>
      <c r="K4" s="6">
        <v>45410</v>
      </c>
      <c r="L4" s="6">
        <v>45418</v>
      </c>
      <c r="M4" s="3" t="s">
        <v>53</v>
      </c>
      <c r="N4">
        <f t="shared" si="0"/>
        <v>8</v>
      </c>
      <c r="O4" t="str">
        <f t="shared" si="1"/>
        <v>Apr-2024</v>
      </c>
      <c r="P4" t="str">
        <f>CHOOSE(MATCH(MONTH(C4),{1,4,7,10}),"Q1","Q2","Q3","Q4")</f>
        <v>Q2</v>
      </c>
      <c r="Q4" t="str">
        <f t="shared" si="2"/>
        <v>East → Central</v>
      </c>
      <c r="R4" t="str">
        <f t="shared" si="3"/>
        <v>60-80%</v>
      </c>
      <c r="T4" t="s">
        <v>60</v>
      </c>
      <c r="U4">
        <f>COUNTIFS(E2:E1001,"Rail",M2:M1001,"Delayed")</f>
        <v>46</v>
      </c>
      <c r="X4" t="s">
        <v>51</v>
      </c>
      <c r="Y4">
        <f>COUNTIFS(F2:F1001,X4,M2:M1001,"Delayed")</f>
        <v>42</v>
      </c>
      <c r="Z4">
        <f>COUNTIFS(F2:F1001,X4,M2:M1001,"Cancelled")</f>
        <v>14</v>
      </c>
      <c r="AA4">
        <f t="shared" si="4"/>
        <v>11</v>
      </c>
      <c r="AB4" t="s">
        <v>60</v>
      </c>
      <c r="AC4">
        <f t="shared" si="5"/>
        <v>7.8899521531100483</v>
      </c>
      <c r="AD4">
        <f t="shared" si="6"/>
        <v>8</v>
      </c>
      <c r="AH4">
        <f>COUNTIFS(F2:F1001,"East",D2:D1001,"&gt;1000")</f>
        <v>127</v>
      </c>
      <c r="AI4">
        <f>COUNTIFS(B:B,"Pharmaceuticals",E:E,"Rail")</f>
        <v>37</v>
      </c>
      <c r="AL4">
        <f t="shared" si="7"/>
        <v>0</v>
      </c>
    </row>
    <row r="5" spans="1:39" ht="14.4" x14ac:dyDescent="0.3">
      <c r="A5" s="3" t="s">
        <v>62</v>
      </c>
      <c r="B5" s="3" t="s">
        <v>55</v>
      </c>
      <c r="C5" s="6">
        <v>45396</v>
      </c>
      <c r="D5" s="4">
        <v>226</v>
      </c>
      <c r="E5" s="3" t="s">
        <v>63</v>
      </c>
      <c r="F5" s="3" t="s">
        <v>51</v>
      </c>
      <c r="G5" s="3" t="s">
        <v>57</v>
      </c>
      <c r="H5" s="4">
        <v>4886</v>
      </c>
      <c r="I5" s="4">
        <v>4.3</v>
      </c>
      <c r="J5" s="4">
        <v>53.24</v>
      </c>
      <c r="K5" s="6">
        <v>45396</v>
      </c>
      <c r="L5" s="6">
        <v>45400</v>
      </c>
      <c r="M5" s="3" t="s">
        <v>53</v>
      </c>
      <c r="N5">
        <f t="shared" si="0"/>
        <v>4</v>
      </c>
      <c r="O5" t="str">
        <f t="shared" si="1"/>
        <v>Apr-2024</v>
      </c>
      <c r="P5" t="str">
        <f>CHOOSE(MATCH(MONTH(C5),{1,4,7,10}),"Q1","Q2","Q3","Q4")</f>
        <v>Q2</v>
      </c>
      <c r="Q5" t="str">
        <f t="shared" si="2"/>
        <v>West → South</v>
      </c>
      <c r="R5" t="str">
        <f t="shared" si="3"/>
        <v>40-60%</v>
      </c>
      <c r="T5" t="s">
        <v>63</v>
      </c>
      <c r="U5">
        <f>COUNTIFS(E2:E1001,"Road",M2:M1001,"Delayed")</f>
        <v>103</v>
      </c>
      <c r="X5" t="s">
        <v>52</v>
      </c>
      <c r="Y5">
        <f>COUNTIFS(F2:F1001,X5,M2:M1001,"Delayed")</f>
        <v>41</v>
      </c>
      <c r="Z5">
        <f>COUNTIFS(F2:F1001,X5,M2:M1001,"Cancelled")</f>
        <v>10</v>
      </c>
      <c r="AA5">
        <f t="shared" si="4"/>
        <v>4</v>
      </c>
      <c r="AB5" t="s">
        <v>63</v>
      </c>
      <c r="AC5">
        <f t="shared" si="5"/>
        <v>7.6032064128256511</v>
      </c>
      <c r="AD5">
        <f t="shared" si="6"/>
        <v>4</v>
      </c>
      <c r="AH5">
        <f>COUNTIFS(F2:F1001,"South",D2:D1001,"&gt;1000")</f>
        <v>118</v>
      </c>
      <c r="AI5">
        <f>COUNTIFS(B:B,"Pharmaceuticals",E:E,"Sea")</f>
        <v>20</v>
      </c>
      <c r="AL5">
        <f t="shared" si="7"/>
        <v>1</v>
      </c>
    </row>
    <row r="6" spans="1:39" ht="14.4" x14ac:dyDescent="0.3">
      <c r="A6" s="3" t="s">
        <v>64</v>
      </c>
      <c r="B6" s="3" t="s">
        <v>55</v>
      </c>
      <c r="C6" s="6">
        <v>45406</v>
      </c>
      <c r="D6" s="4">
        <v>703</v>
      </c>
      <c r="E6" s="3" t="s">
        <v>60</v>
      </c>
      <c r="F6" s="3" t="s">
        <v>51</v>
      </c>
      <c r="G6" s="3" t="s">
        <v>52</v>
      </c>
      <c r="H6" s="4">
        <v>32763</v>
      </c>
      <c r="I6" s="4">
        <v>1.8</v>
      </c>
      <c r="J6" s="4">
        <v>72</v>
      </c>
      <c r="K6" s="6">
        <v>45409</v>
      </c>
      <c r="L6" s="6">
        <v>45414</v>
      </c>
      <c r="M6" s="3" t="s">
        <v>53</v>
      </c>
      <c r="N6">
        <f t="shared" si="0"/>
        <v>5</v>
      </c>
      <c r="O6" t="str">
        <f t="shared" si="1"/>
        <v>Apr-2024</v>
      </c>
      <c r="P6" t="str">
        <f>CHOOSE(MATCH(MONTH(C6),{1,4,7,10}),"Q1","Q2","Q3","Q4")</f>
        <v>Q2</v>
      </c>
      <c r="Q6" t="str">
        <f t="shared" si="2"/>
        <v>West → East</v>
      </c>
      <c r="R6" t="str">
        <f t="shared" si="3"/>
        <v>60-80%</v>
      </c>
      <c r="X6" t="s">
        <v>57</v>
      </c>
      <c r="Y6">
        <f>COUNTIFS(F2:F1001,X6,M2:M1001,"Delayed")</f>
        <v>49</v>
      </c>
      <c r="Z6">
        <f>COUNTIFS(F2:F1001,X6,M2:M1001,"Cancelled")</f>
        <v>9</v>
      </c>
      <c r="AA6">
        <f t="shared" si="4"/>
        <v>8</v>
      </c>
      <c r="AD6">
        <f t="shared" si="6"/>
        <v>5</v>
      </c>
      <c r="AH6">
        <f>COUNTIFS(F2:F1001,"Central",D2:D1001,"&gt;1000")</f>
        <v>128</v>
      </c>
      <c r="AI6" s="8" t="s">
        <v>1078</v>
      </c>
      <c r="AL6">
        <f t="shared" si="7"/>
        <v>0</v>
      </c>
    </row>
    <row r="7" spans="1:39" ht="14.4" x14ac:dyDescent="0.3">
      <c r="A7" s="3" t="s">
        <v>65</v>
      </c>
      <c r="B7" s="3" t="s">
        <v>66</v>
      </c>
      <c r="C7" s="6">
        <v>45422</v>
      </c>
      <c r="D7" s="4">
        <v>2028</v>
      </c>
      <c r="E7" s="3" t="s">
        <v>60</v>
      </c>
      <c r="F7" s="3" t="s">
        <v>51</v>
      </c>
      <c r="G7" s="3" t="s">
        <v>57</v>
      </c>
      <c r="H7" s="4">
        <v>28912</v>
      </c>
      <c r="I7" s="4">
        <v>4.7</v>
      </c>
      <c r="J7" s="4">
        <v>99.76</v>
      </c>
      <c r="K7" s="6">
        <v>45425</v>
      </c>
      <c r="L7" s="6">
        <v>45434</v>
      </c>
      <c r="M7" s="3" t="s">
        <v>53</v>
      </c>
      <c r="N7">
        <f t="shared" si="0"/>
        <v>9</v>
      </c>
      <c r="O7" t="str">
        <f t="shared" si="1"/>
        <v>May-2024</v>
      </c>
      <c r="P7" t="str">
        <f>CHOOSE(MATCH(MONTH(C7),{1,4,7,10}),"Q1","Q2","Q3","Q4")</f>
        <v>Q2</v>
      </c>
      <c r="Q7" t="str">
        <f t="shared" si="2"/>
        <v>West → South</v>
      </c>
      <c r="R7" t="str">
        <f t="shared" si="3"/>
        <v>80-100%</v>
      </c>
      <c r="X7" t="s">
        <v>61</v>
      </c>
      <c r="Y7">
        <f>COUNTIFS(F2:F1001,X7,M2:M1001,"Delayed")</f>
        <v>36</v>
      </c>
      <c r="Z7">
        <f>COUNTIFS(F2:F1001,X7,M2:M1001,"Cancelled")</f>
        <v>12</v>
      </c>
      <c r="AA7">
        <f t="shared" si="4"/>
        <v>12</v>
      </c>
      <c r="AD7">
        <f t="shared" si="6"/>
        <v>9</v>
      </c>
      <c r="AL7">
        <f t="shared" si="7"/>
        <v>0</v>
      </c>
    </row>
    <row r="8" spans="1:39" ht="14.4" x14ac:dyDescent="0.3">
      <c r="A8" s="3" t="s">
        <v>67</v>
      </c>
      <c r="B8" s="3" t="s">
        <v>59</v>
      </c>
      <c r="C8" s="6">
        <v>45363</v>
      </c>
      <c r="D8" s="4">
        <v>1113</v>
      </c>
      <c r="E8" s="3" t="s">
        <v>60</v>
      </c>
      <c r="F8" s="3" t="s">
        <v>61</v>
      </c>
      <c r="G8" s="3" t="s">
        <v>52</v>
      </c>
      <c r="H8" s="4">
        <v>17803</v>
      </c>
      <c r="I8" s="4">
        <v>3.2</v>
      </c>
      <c r="J8" s="4">
        <v>88.03</v>
      </c>
      <c r="K8" s="6">
        <v>45363</v>
      </c>
      <c r="L8" s="6">
        <v>45367</v>
      </c>
      <c r="M8" s="3" t="s">
        <v>53</v>
      </c>
      <c r="N8">
        <f t="shared" si="0"/>
        <v>4</v>
      </c>
      <c r="O8" t="str">
        <f t="shared" si="1"/>
        <v>Mar-2024</v>
      </c>
      <c r="P8" t="str">
        <f>CHOOSE(MATCH(MONTH(C8),{1,4,7,10}),"Q1","Q2","Q3","Q4")</f>
        <v>Q1</v>
      </c>
      <c r="Q8" t="str">
        <f t="shared" si="2"/>
        <v>Central → East</v>
      </c>
      <c r="R8" t="str">
        <f t="shared" si="3"/>
        <v>80-100%</v>
      </c>
      <c r="AA8">
        <f t="shared" si="4"/>
        <v>4</v>
      </c>
      <c r="AD8">
        <f t="shared" si="6"/>
        <v>4</v>
      </c>
      <c r="AL8">
        <f t="shared" si="7"/>
        <v>1</v>
      </c>
    </row>
    <row r="9" spans="1:39" ht="14.4" x14ac:dyDescent="0.3">
      <c r="A9" s="3" t="s">
        <v>68</v>
      </c>
      <c r="B9" s="3" t="s">
        <v>59</v>
      </c>
      <c r="C9" s="6">
        <v>45403</v>
      </c>
      <c r="D9" s="4">
        <v>150</v>
      </c>
      <c r="E9" s="3" t="s">
        <v>60</v>
      </c>
      <c r="F9" s="3" t="s">
        <v>51</v>
      </c>
      <c r="G9" s="3" t="s">
        <v>61</v>
      </c>
      <c r="H9" s="4">
        <v>12742</v>
      </c>
      <c r="I9" s="4">
        <v>2.2000000000000002</v>
      </c>
      <c r="J9" s="4">
        <v>90.74</v>
      </c>
      <c r="K9" s="6">
        <v>45404</v>
      </c>
      <c r="L9" s="6">
        <v>45409</v>
      </c>
      <c r="M9" s="3" t="s">
        <v>53</v>
      </c>
      <c r="N9">
        <f t="shared" si="0"/>
        <v>5</v>
      </c>
      <c r="O9" t="str">
        <f t="shared" si="1"/>
        <v>Apr-2024</v>
      </c>
      <c r="P9" t="str">
        <f>CHOOSE(MATCH(MONTH(C9),{1,4,7,10}),"Q1","Q2","Q3","Q4")</f>
        <v>Q2</v>
      </c>
      <c r="Q9" t="str">
        <f t="shared" si="2"/>
        <v>West → Central</v>
      </c>
      <c r="R9" t="str">
        <f t="shared" si="3"/>
        <v>80-100%</v>
      </c>
      <c r="AA9">
        <f t="shared" si="4"/>
        <v>6</v>
      </c>
      <c r="AD9">
        <f t="shared" si="6"/>
        <v>5</v>
      </c>
      <c r="AL9">
        <f t="shared" si="7"/>
        <v>1</v>
      </c>
    </row>
    <row r="10" spans="1:39" ht="14.4" x14ac:dyDescent="0.3">
      <c r="A10" s="3" t="s">
        <v>69</v>
      </c>
      <c r="B10" s="3" t="s">
        <v>59</v>
      </c>
      <c r="C10" s="6">
        <v>45383</v>
      </c>
      <c r="D10" s="4">
        <v>1530</v>
      </c>
      <c r="E10" s="3" t="s">
        <v>63</v>
      </c>
      <c r="F10" s="3" t="s">
        <v>70</v>
      </c>
      <c r="G10" s="3" t="s">
        <v>51</v>
      </c>
      <c r="H10" s="4">
        <v>47525</v>
      </c>
      <c r="I10" s="4">
        <v>2.7</v>
      </c>
      <c r="J10" s="4">
        <v>78.12</v>
      </c>
      <c r="K10" s="6">
        <v>45385</v>
      </c>
      <c r="L10" s="6">
        <v>45393</v>
      </c>
      <c r="M10" s="3" t="s">
        <v>71</v>
      </c>
      <c r="N10">
        <f t="shared" si="0"/>
        <v>8</v>
      </c>
      <c r="O10" t="str">
        <f t="shared" si="1"/>
        <v>Apr-2024</v>
      </c>
      <c r="P10" t="str">
        <f>CHOOSE(MATCH(MONTH(C10),{1,4,7,10}),"Q1","Q2","Q3","Q4")</f>
        <v>Q2</v>
      </c>
      <c r="Q10" t="str">
        <f t="shared" si="2"/>
        <v>North → West</v>
      </c>
      <c r="R10" t="str">
        <f t="shared" si="3"/>
        <v>60-80%</v>
      </c>
      <c r="AA10">
        <f t="shared" si="4"/>
        <v>10</v>
      </c>
      <c r="AD10">
        <f t="shared" si="6"/>
        <v>8</v>
      </c>
      <c r="AL10">
        <f t="shared" si="7"/>
        <v>0</v>
      </c>
    </row>
    <row r="11" spans="1:39" ht="14.4" x14ac:dyDescent="0.3">
      <c r="A11" s="3" t="s">
        <v>72</v>
      </c>
      <c r="B11" s="3" t="s">
        <v>55</v>
      </c>
      <c r="C11" s="6">
        <v>45308</v>
      </c>
      <c r="D11" s="4">
        <v>1892</v>
      </c>
      <c r="E11" s="3" t="s">
        <v>56</v>
      </c>
      <c r="F11" s="3" t="s">
        <v>51</v>
      </c>
      <c r="G11" s="3" t="s">
        <v>61</v>
      </c>
      <c r="H11" s="4">
        <v>9447</v>
      </c>
      <c r="I11" s="4">
        <v>2.2000000000000002</v>
      </c>
      <c r="J11" s="4">
        <v>42.49</v>
      </c>
      <c r="K11" s="6">
        <v>45311</v>
      </c>
      <c r="L11" s="6">
        <v>45321</v>
      </c>
      <c r="M11" s="3" t="s">
        <v>53</v>
      </c>
      <c r="N11">
        <f t="shared" si="0"/>
        <v>10</v>
      </c>
      <c r="O11" t="str">
        <f t="shared" si="1"/>
        <v>Jan-2024</v>
      </c>
      <c r="P11" t="str">
        <f>CHOOSE(MATCH(MONTH(C11),{1,4,7,10}),"Q1","Q2","Q3","Q4")</f>
        <v>Q1</v>
      </c>
      <c r="Q11" t="str">
        <f t="shared" si="2"/>
        <v>West → Central</v>
      </c>
      <c r="R11" t="str">
        <f t="shared" si="3"/>
        <v>40-60%</v>
      </c>
      <c r="AA11">
        <f t="shared" si="4"/>
        <v>13</v>
      </c>
      <c r="AD11">
        <f t="shared" si="6"/>
        <v>10</v>
      </c>
      <c r="AL11">
        <f t="shared" si="7"/>
        <v>0</v>
      </c>
    </row>
    <row r="12" spans="1:39" ht="14.4" x14ac:dyDescent="0.3">
      <c r="A12" s="3" t="s">
        <v>73</v>
      </c>
      <c r="B12" s="3" t="s">
        <v>49</v>
      </c>
      <c r="C12" s="6">
        <v>45306</v>
      </c>
      <c r="D12" s="4">
        <v>1736</v>
      </c>
      <c r="E12" s="3" t="s">
        <v>63</v>
      </c>
      <c r="F12" s="3" t="s">
        <v>61</v>
      </c>
      <c r="G12" s="3" t="s">
        <v>70</v>
      </c>
      <c r="H12" s="4">
        <v>47214</v>
      </c>
      <c r="I12" s="4">
        <v>3.9</v>
      </c>
      <c r="J12" s="4">
        <v>52.41</v>
      </c>
      <c r="K12" s="6">
        <v>45307</v>
      </c>
      <c r="L12" s="6">
        <v>45313</v>
      </c>
      <c r="M12" s="3" t="s">
        <v>53</v>
      </c>
      <c r="N12">
        <f t="shared" si="0"/>
        <v>6</v>
      </c>
      <c r="O12" t="str">
        <f t="shared" si="1"/>
        <v>Jan-2024</v>
      </c>
      <c r="P12" t="str">
        <f>CHOOSE(MATCH(MONTH(C12),{1,4,7,10}),"Q1","Q2","Q3","Q4")</f>
        <v>Q1</v>
      </c>
      <c r="Q12" t="str">
        <f t="shared" si="2"/>
        <v>Central → North</v>
      </c>
      <c r="R12" t="str">
        <f t="shared" si="3"/>
        <v>40-60%</v>
      </c>
      <c r="AA12">
        <f t="shared" si="4"/>
        <v>7</v>
      </c>
      <c r="AD12">
        <f t="shared" si="6"/>
        <v>6</v>
      </c>
      <c r="AL12">
        <f t="shared" si="7"/>
        <v>0</v>
      </c>
    </row>
    <row r="13" spans="1:39" ht="14.4" x14ac:dyDescent="0.3">
      <c r="A13" s="3" t="s">
        <v>74</v>
      </c>
      <c r="B13" s="3" t="s">
        <v>59</v>
      </c>
      <c r="C13" s="6">
        <v>45441</v>
      </c>
      <c r="D13" s="4">
        <v>1745</v>
      </c>
      <c r="E13" s="3" t="s">
        <v>56</v>
      </c>
      <c r="F13" s="3" t="s">
        <v>51</v>
      </c>
      <c r="G13" s="3" t="s">
        <v>52</v>
      </c>
      <c r="H13" s="4">
        <v>6430</v>
      </c>
      <c r="I13" s="4">
        <v>4.2</v>
      </c>
      <c r="J13" s="4">
        <v>95.5</v>
      </c>
      <c r="K13" s="6">
        <v>45442</v>
      </c>
      <c r="L13" s="6">
        <v>45450</v>
      </c>
      <c r="M13" s="3" t="s">
        <v>53</v>
      </c>
      <c r="N13">
        <f t="shared" si="0"/>
        <v>8</v>
      </c>
      <c r="O13" t="str">
        <f t="shared" si="1"/>
        <v>May-2024</v>
      </c>
      <c r="P13" t="str">
        <f>CHOOSE(MATCH(MONTH(C13),{1,4,7,10}),"Q1","Q2","Q3","Q4")</f>
        <v>Q2</v>
      </c>
      <c r="Q13" t="str">
        <f t="shared" si="2"/>
        <v>West → East</v>
      </c>
      <c r="R13" t="str">
        <f t="shared" si="3"/>
        <v>80-100%</v>
      </c>
      <c r="AA13">
        <f t="shared" si="4"/>
        <v>9</v>
      </c>
      <c r="AD13">
        <f t="shared" si="6"/>
        <v>8</v>
      </c>
      <c r="AL13">
        <f t="shared" si="7"/>
        <v>0</v>
      </c>
    </row>
    <row r="14" spans="1:39" ht="14.4" x14ac:dyDescent="0.3">
      <c r="A14" s="3" t="s">
        <v>75</v>
      </c>
      <c r="B14" s="3" t="s">
        <v>55</v>
      </c>
      <c r="C14" s="6">
        <v>45420</v>
      </c>
      <c r="D14" s="4">
        <v>1305</v>
      </c>
      <c r="E14" s="3" t="s">
        <v>63</v>
      </c>
      <c r="F14" s="3" t="s">
        <v>52</v>
      </c>
      <c r="G14" s="3" t="s">
        <v>70</v>
      </c>
      <c r="H14" s="4">
        <v>38670</v>
      </c>
      <c r="I14" s="4">
        <v>4.3</v>
      </c>
      <c r="J14" s="4">
        <v>61.97</v>
      </c>
      <c r="K14" s="6">
        <v>45420</v>
      </c>
      <c r="L14" s="6">
        <v>45424</v>
      </c>
      <c r="M14" s="3" t="s">
        <v>53</v>
      </c>
      <c r="N14">
        <f t="shared" si="0"/>
        <v>4</v>
      </c>
      <c r="O14" t="str">
        <f t="shared" si="1"/>
        <v>May-2024</v>
      </c>
      <c r="P14" t="str">
        <f>CHOOSE(MATCH(MONTH(C14),{1,4,7,10}),"Q1","Q2","Q3","Q4")</f>
        <v>Q2</v>
      </c>
      <c r="Q14" t="str">
        <f t="shared" si="2"/>
        <v>East → North</v>
      </c>
      <c r="R14" t="str">
        <f t="shared" si="3"/>
        <v>60-80%</v>
      </c>
      <c r="AA14">
        <f t="shared" si="4"/>
        <v>4</v>
      </c>
      <c r="AD14">
        <f t="shared" si="6"/>
        <v>4</v>
      </c>
      <c r="AL14">
        <f t="shared" si="7"/>
        <v>1</v>
      </c>
    </row>
    <row r="15" spans="1:39" ht="14.4" x14ac:dyDescent="0.3">
      <c r="A15" s="3" t="s">
        <v>76</v>
      </c>
      <c r="B15" s="3" t="s">
        <v>66</v>
      </c>
      <c r="C15" s="6">
        <v>45381</v>
      </c>
      <c r="D15" s="4">
        <v>1954</v>
      </c>
      <c r="E15" s="3" t="s">
        <v>63</v>
      </c>
      <c r="F15" s="3" t="s">
        <v>52</v>
      </c>
      <c r="G15" s="3" t="s">
        <v>70</v>
      </c>
      <c r="H15" s="4">
        <v>49285</v>
      </c>
      <c r="I15" s="4">
        <v>4.9000000000000004</v>
      </c>
      <c r="J15" s="4">
        <v>46.22</v>
      </c>
      <c r="K15" s="6">
        <v>45382</v>
      </c>
      <c r="L15" s="6">
        <v>45388</v>
      </c>
      <c r="M15" s="3" t="s">
        <v>53</v>
      </c>
      <c r="N15">
        <f t="shared" si="0"/>
        <v>6</v>
      </c>
      <c r="O15" t="str">
        <f t="shared" si="1"/>
        <v>Mar-2024</v>
      </c>
      <c r="P15" t="str">
        <f>CHOOSE(MATCH(MONTH(C15),{1,4,7,10}),"Q1","Q2","Q3","Q4")</f>
        <v>Q1</v>
      </c>
      <c r="Q15" t="str">
        <f t="shared" si="2"/>
        <v>East → North</v>
      </c>
      <c r="R15" t="str">
        <f t="shared" si="3"/>
        <v>40-60%</v>
      </c>
      <c r="AA15">
        <f t="shared" si="4"/>
        <v>7</v>
      </c>
      <c r="AD15">
        <f t="shared" si="6"/>
        <v>6</v>
      </c>
      <c r="AL15">
        <f t="shared" si="7"/>
        <v>0</v>
      </c>
    </row>
    <row r="16" spans="1:39" ht="14.4" x14ac:dyDescent="0.3">
      <c r="A16" s="3" t="s">
        <v>77</v>
      </c>
      <c r="B16" s="3" t="s">
        <v>49</v>
      </c>
      <c r="C16" s="6">
        <v>45397</v>
      </c>
      <c r="D16" s="4">
        <v>666</v>
      </c>
      <c r="E16" s="3" t="s">
        <v>50</v>
      </c>
      <c r="F16" s="3" t="s">
        <v>61</v>
      </c>
      <c r="G16" s="3" t="s">
        <v>57</v>
      </c>
      <c r="H16" s="4">
        <v>1007</v>
      </c>
      <c r="I16" s="4">
        <v>4.2</v>
      </c>
      <c r="J16" s="4">
        <v>82.14</v>
      </c>
      <c r="K16" s="6">
        <v>45400</v>
      </c>
      <c r="L16" s="6">
        <v>45406</v>
      </c>
      <c r="M16" s="3" t="s">
        <v>53</v>
      </c>
      <c r="N16">
        <f t="shared" si="0"/>
        <v>6</v>
      </c>
      <c r="O16" t="str">
        <f t="shared" si="1"/>
        <v>Apr-2024</v>
      </c>
      <c r="P16" t="str">
        <f>CHOOSE(MATCH(MONTH(C16),{1,4,7,10}),"Q1","Q2","Q3","Q4")</f>
        <v>Q2</v>
      </c>
      <c r="Q16" t="str">
        <f t="shared" si="2"/>
        <v>Central → South</v>
      </c>
      <c r="R16" t="str">
        <f t="shared" si="3"/>
        <v>80-100%</v>
      </c>
      <c r="AA16">
        <f t="shared" si="4"/>
        <v>9</v>
      </c>
      <c r="AD16">
        <f t="shared" si="6"/>
        <v>6</v>
      </c>
      <c r="AL16">
        <f t="shared" si="7"/>
        <v>0</v>
      </c>
    </row>
    <row r="17" spans="1:38" ht="14.4" x14ac:dyDescent="0.3">
      <c r="A17" s="3" t="s">
        <v>78</v>
      </c>
      <c r="B17" s="3" t="s">
        <v>66</v>
      </c>
      <c r="C17" s="6">
        <v>45392</v>
      </c>
      <c r="D17" s="4">
        <v>1035</v>
      </c>
      <c r="E17" s="3" t="s">
        <v>63</v>
      </c>
      <c r="F17" s="3" t="s">
        <v>70</v>
      </c>
      <c r="G17" s="3" t="s">
        <v>52</v>
      </c>
      <c r="H17" s="4">
        <v>1936</v>
      </c>
      <c r="I17" s="4">
        <v>3.4</v>
      </c>
      <c r="J17" s="4">
        <v>57.97</v>
      </c>
      <c r="K17" s="6">
        <v>45393</v>
      </c>
      <c r="L17" s="6">
        <v>45398</v>
      </c>
      <c r="M17" s="3" t="s">
        <v>71</v>
      </c>
      <c r="N17">
        <f t="shared" si="0"/>
        <v>5</v>
      </c>
      <c r="O17" t="str">
        <f t="shared" si="1"/>
        <v>Apr-2024</v>
      </c>
      <c r="P17" t="str">
        <f>CHOOSE(MATCH(MONTH(C17),{1,4,7,10}),"Q1","Q2","Q3","Q4")</f>
        <v>Q2</v>
      </c>
      <c r="Q17" t="str">
        <f t="shared" si="2"/>
        <v>North → East</v>
      </c>
      <c r="R17" t="str">
        <f t="shared" si="3"/>
        <v>40-60%</v>
      </c>
      <c r="AA17">
        <f t="shared" si="4"/>
        <v>6</v>
      </c>
      <c r="AD17">
        <f t="shared" si="6"/>
        <v>5</v>
      </c>
      <c r="AL17">
        <f t="shared" si="7"/>
        <v>0</v>
      </c>
    </row>
    <row r="18" spans="1:38" ht="14.4" x14ac:dyDescent="0.3">
      <c r="A18" s="3" t="s">
        <v>79</v>
      </c>
      <c r="B18" s="3" t="s">
        <v>49</v>
      </c>
      <c r="C18" s="6">
        <v>45436</v>
      </c>
      <c r="D18" s="4">
        <v>2034</v>
      </c>
      <c r="E18" s="3" t="s">
        <v>60</v>
      </c>
      <c r="F18" s="3" t="s">
        <v>70</v>
      </c>
      <c r="G18" s="3" t="s">
        <v>70</v>
      </c>
      <c r="H18" s="4">
        <v>27651</v>
      </c>
      <c r="I18" s="4">
        <v>2.4</v>
      </c>
      <c r="J18" s="4">
        <v>56.13</v>
      </c>
      <c r="K18" s="6">
        <v>45438</v>
      </c>
      <c r="L18" s="6">
        <v>45447</v>
      </c>
      <c r="M18" s="3" t="s">
        <v>53</v>
      </c>
      <c r="N18">
        <f t="shared" si="0"/>
        <v>9</v>
      </c>
      <c r="O18" t="str">
        <f t="shared" si="1"/>
        <v>May-2024</v>
      </c>
      <c r="P18" t="str">
        <f>CHOOSE(MATCH(MONTH(C18),{1,4,7,10}),"Q1","Q2","Q3","Q4")</f>
        <v>Q2</v>
      </c>
      <c r="Q18" t="str">
        <f t="shared" si="2"/>
        <v>North → North</v>
      </c>
      <c r="R18" t="str">
        <f t="shared" si="3"/>
        <v>40-60%</v>
      </c>
      <c r="AA18">
        <f t="shared" si="4"/>
        <v>11</v>
      </c>
      <c r="AD18">
        <f t="shared" si="6"/>
        <v>9</v>
      </c>
      <c r="AL18">
        <f t="shared" si="7"/>
        <v>0</v>
      </c>
    </row>
    <row r="19" spans="1:38" ht="14.4" x14ac:dyDescent="0.3">
      <c r="A19" s="3" t="s">
        <v>80</v>
      </c>
      <c r="B19" s="3" t="s">
        <v>55</v>
      </c>
      <c r="C19" s="6">
        <v>45394</v>
      </c>
      <c r="D19" s="4">
        <v>1432</v>
      </c>
      <c r="E19" s="3" t="s">
        <v>56</v>
      </c>
      <c r="F19" s="3" t="s">
        <v>57</v>
      </c>
      <c r="G19" s="3" t="s">
        <v>51</v>
      </c>
      <c r="H19" s="4">
        <v>12118</v>
      </c>
      <c r="I19" s="4">
        <v>3.2</v>
      </c>
      <c r="J19" s="4">
        <v>99.88</v>
      </c>
      <c r="K19" s="6">
        <v>45397</v>
      </c>
      <c r="L19" s="6">
        <v>45401</v>
      </c>
      <c r="M19" s="3" t="s">
        <v>53</v>
      </c>
      <c r="N19">
        <f t="shared" si="0"/>
        <v>4</v>
      </c>
      <c r="O19" t="str">
        <f t="shared" si="1"/>
        <v>Apr-2024</v>
      </c>
      <c r="P19" t="str">
        <f>CHOOSE(MATCH(MONTH(C19),{1,4,7,10}),"Q1","Q2","Q3","Q4")</f>
        <v>Q2</v>
      </c>
      <c r="Q19" t="str">
        <f t="shared" si="2"/>
        <v>South → West</v>
      </c>
      <c r="R19" t="str">
        <f t="shared" si="3"/>
        <v>80-100%</v>
      </c>
      <c r="AA19">
        <f t="shared" si="4"/>
        <v>7</v>
      </c>
      <c r="AD19">
        <f t="shared" si="6"/>
        <v>4</v>
      </c>
      <c r="AL19">
        <f t="shared" si="7"/>
        <v>0</v>
      </c>
    </row>
    <row r="20" spans="1:38" ht="14.4" x14ac:dyDescent="0.3">
      <c r="A20" s="3" t="s">
        <v>81</v>
      </c>
      <c r="B20" s="3" t="s">
        <v>82</v>
      </c>
      <c r="C20" s="6">
        <v>45444</v>
      </c>
      <c r="D20" s="4">
        <v>301</v>
      </c>
      <c r="E20" s="3" t="s">
        <v>60</v>
      </c>
      <c r="F20" s="3" t="s">
        <v>61</v>
      </c>
      <c r="G20" s="3" t="s">
        <v>70</v>
      </c>
      <c r="H20" s="4">
        <v>9250</v>
      </c>
      <c r="I20" s="4">
        <v>1.2</v>
      </c>
      <c r="J20" s="4">
        <v>91.49</v>
      </c>
      <c r="K20" s="6">
        <v>45444</v>
      </c>
      <c r="L20" s="6">
        <v>45453</v>
      </c>
      <c r="M20" s="3" t="s">
        <v>83</v>
      </c>
      <c r="N20">
        <f t="shared" si="0"/>
        <v>9</v>
      </c>
      <c r="O20" t="str">
        <f t="shared" si="1"/>
        <v>Jun-2024</v>
      </c>
      <c r="P20" t="str">
        <f>CHOOSE(MATCH(MONTH(C20),{1,4,7,10}),"Q1","Q2","Q3","Q4")</f>
        <v>Q2</v>
      </c>
      <c r="Q20" t="str">
        <f t="shared" si="2"/>
        <v>Central → North</v>
      </c>
      <c r="R20" t="str">
        <f t="shared" si="3"/>
        <v>80-100%</v>
      </c>
      <c r="AA20">
        <f t="shared" si="4"/>
        <v>9</v>
      </c>
      <c r="AD20">
        <f t="shared" si="6"/>
        <v>9</v>
      </c>
      <c r="AL20">
        <f t="shared" si="7"/>
        <v>0</v>
      </c>
    </row>
    <row r="21" spans="1:38" ht="15.75" customHeight="1" x14ac:dyDescent="0.3">
      <c r="A21" s="3" t="s">
        <v>84</v>
      </c>
      <c r="B21" s="3" t="s">
        <v>49</v>
      </c>
      <c r="C21" s="6">
        <v>45325</v>
      </c>
      <c r="D21" s="4">
        <v>2460</v>
      </c>
      <c r="E21" s="3" t="s">
        <v>50</v>
      </c>
      <c r="F21" s="3" t="s">
        <v>51</v>
      </c>
      <c r="G21" s="3" t="s">
        <v>51</v>
      </c>
      <c r="H21" s="4">
        <v>16622</v>
      </c>
      <c r="I21" s="4">
        <v>4</v>
      </c>
      <c r="J21" s="4">
        <v>64.48</v>
      </c>
      <c r="K21" s="6">
        <v>45326</v>
      </c>
      <c r="L21" s="6">
        <v>45331</v>
      </c>
      <c r="M21" s="3" t="s">
        <v>71</v>
      </c>
      <c r="N21">
        <f t="shared" si="0"/>
        <v>5</v>
      </c>
      <c r="O21" t="str">
        <f t="shared" si="1"/>
        <v>Feb-2024</v>
      </c>
      <c r="P21" t="str">
        <f>CHOOSE(MATCH(MONTH(C21),{1,4,7,10}),"Q1","Q2","Q3","Q4")</f>
        <v>Q1</v>
      </c>
      <c r="Q21" t="str">
        <f t="shared" si="2"/>
        <v>West → West</v>
      </c>
      <c r="R21" t="str">
        <f t="shared" si="3"/>
        <v>60-80%</v>
      </c>
      <c r="AA21">
        <f t="shared" si="4"/>
        <v>6</v>
      </c>
      <c r="AD21">
        <f t="shared" si="6"/>
        <v>5</v>
      </c>
      <c r="AL21">
        <f t="shared" si="7"/>
        <v>0</v>
      </c>
    </row>
    <row r="22" spans="1:38" ht="15.75" customHeight="1" x14ac:dyDescent="0.3">
      <c r="A22" s="3" t="s">
        <v>85</v>
      </c>
      <c r="B22" s="3" t="s">
        <v>66</v>
      </c>
      <c r="C22" s="6">
        <v>45388</v>
      </c>
      <c r="D22" s="4">
        <v>216</v>
      </c>
      <c r="E22" s="3" t="s">
        <v>63</v>
      </c>
      <c r="F22" s="3" t="s">
        <v>61</v>
      </c>
      <c r="G22" s="3" t="s">
        <v>57</v>
      </c>
      <c r="H22" s="4">
        <v>7854</v>
      </c>
      <c r="I22" s="4">
        <v>2.8</v>
      </c>
      <c r="J22" s="4">
        <v>98.82</v>
      </c>
      <c r="K22" s="6">
        <v>45391</v>
      </c>
      <c r="L22" s="6">
        <v>45393</v>
      </c>
      <c r="M22" s="3" t="s">
        <v>53</v>
      </c>
      <c r="N22">
        <f t="shared" si="0"/>
        <v>2</v>
      </c>
      <c r="O22" t="str">
        <f t="shared" si="1"/>
        <v>Apr-2024</v>
      </c>
      <c r="P22" t="str">
        <f>CHOOSE(MATCH(MONTH(C22),{1,4,7,10}),"Q1","Q2","Q3","Q4")</f>
        <v>Q2</v>
      </c>
      <c r="Q22" t="str">
        <f t="shared" si="2"/>
        <v>Central → South</v>
      </c>
      <c r="R22" t="str">
        <f t="shared" si="3"/>
        <v>80-100%</v>
      </c>
      <c r="AA22">
        <f t="shared" si="4"/>
        <v>5</v>
      </c>
      <c r="AD22">
        <f t="shared" si="6"/>
        <v>2</v>
      </c>
      <c r="AL22">
        <f t="shared" si="7"/>
        <v>1</v>
      </c>
    </row>
    <row r="23" spans="1:38" ht="15.75" customHeight="1" x14ac:dyDescent="0.3">
      <c r="A23" s="3" t="s">
        <v>86</v>
      </c>
      <c r="B23" s="3" t="s">
        <v>55</v>
      </c>
      <c r="C23" s="6">
        <v>45295</v>
      </c>
      <c r="D23" s="4">
        <v>1036</v>
      </c>
      <c r="E23" s="3" t="s">
        <v>63</v>
      </c>
      <c r="F23" s="3" t="s">
        <v>57</v>
      </c>
      <c r="G23" s="3" t="s">
        <v>70</v>
      </c>
      <c r="H23" s="4">
        <v>44562</v>
      </c>
      <c r="I23" s="4">
        <v>1.1000000000000001</v>
      </c>
      <c r="J23" s="4">
        <v>79.010000000000005</v>
      </c>
      <c r="K23" s="6">
        <v>45297</v>
      </c>
      <c r="L23" s="6">
        <v>45305</v>
      </c>
      <c r="M23" s="3" t="s">
        <v>71</v>
      </c>
      <c r="N23">
        <f t="shared" si="0"/>
        <v>8</v>
      </c>
      <c r="O23" t="str">
        <f t="shared" si="1"/>
        <v>Jan-2024</v>
      </c>
      <c r="P23" t="str">
        <f>CHOOSE(MATCH(MONTH(C23),{1,4,7,10}),"Q1","Q2","Q3","Q4")</f>
        <v>Q1</v>
      </c>
      <c r="Q23" t="str">
        <f t="shared" si="2"/>
        <v>South → North</v>
      </c>
      <c r="R23" t="str">
        <f t="shared" si="3"/>
        <v>60-80%</v>
      </c>
      <c r="AA23">
        <f t="shared" si="4"/>
        <v>10</v>
      </c>
      <c r="AD23">
        <f t="shared" si="6"/>
        <v>8</v>
      </c>
      <c r="AL23">
        <f t="shared" si="7"/>
        <v>0</v>
      </c>
    </row>
    <row r="24" spans="1:38" ht="15.75" customHeight="1" x14ac:dyDescent="0.3">
      <c r="A24" s="3" t="s">
        <v>87</v>
      </c>
      <c r="B24" s="3" t="s">
        <v>49</v>
      </c>
      <c r="C24" s="6">
        <v>45363</v>
      </c>
      <c r="D24" s="4">
        <v>674</v>
      </c>
      <c r="E24" s="3" t="s">
        <v>60</v>
      </c>
      <c r="F24" s="3" t="s">
        <v>61</v>
      </c>
      <c r="G24" s="3" t="s">
        <v>61</v>
      </c>
      <c r="H24" s="4">
        <v>31479</v>
      </c>
      <c r="I24" s="4">
        <v>1.3</v>
      </c>
      <c r="J24" s="4">
        <v>84.52</v>
      </c>
      <c r="K24" s="6">
        <v>45364</v>
      </c>
      <c r="L24" s="6">
        <v>45374</v>
      </c>
      <c r="M24" s="3" t="s">
        <v>53</v>
      </c>
      <c r="N24">
        <f t="shared" si="0"/>
        <v>10</v>
      </c>
      <c r="O24" t="str">
        <f t="shared" si="1"/>
        <v>Mar-2024</v>
      </c>
      <c r="P24" t="str">
        <f>CHOOSE(MATCH(MONTH(C24),{1,4,7,10}),"Q1","Q2","Q3","Q4")</f>
        <v>Q1</v>
      </c>
      <c r="Q24" t="str">
        <f t="shared" si="2"/>
        <v>Central → Central</v>
      </c>
      <c r="R24" t="str">
        <f t="shared" si="3"/>
        <v>80-100%</v>
      </c>
      <c r="AA24">
        <f t="shared" si="4"/>
        <v>11</v>
      </c>
      <c r="AD24">
        <f t="shared" si="6"/>
        <v>10</v>
      </c>
      <c r="AL24">
        <f t="shared" si="7"/>
        <v>0</v>
      </c>
    </row>
    <row r="25" spans="1:38" ht="15.75" customHeight="1" x14ac:dyDescent="0.3">
      <c r="A25" s="3" t="s">
        <v>88</v>
      </c>
      <c r="B25" s="3" t="s">
        <v>82</v>
      </c>
      <c r="C25" s="6">
        <v>45300</v>
      </c>
      <c r="D25" s="4">
        <v>2391</v>
      </c>
      <c r="E25" s="3" t="s">
        <v>56</v>
      </c>
      <c r="F25" s="3" t="s">
        <v>61</v>
      </c>
      <c r="G25" s="3" t="s">
        <v>57</v>
      </c>
      <c r="H25" s="4">
        <v>21400</v>
      </c>
      <c r="I25" s="4">
        <v>2.5</v>
      </c>
      <c r="J25" s="4">
        <v>41.89</v>
      </c>
      <c r="K25" s="6">
        <v>45300</v>
      </c>
      <c r="L25" s="6">
        <v>45303</v>
      </c>
      <c r="M25" s="3" t="s">
        <v>53</v>
      </c>
      <c r="N25">
        <f t="shared" si="0"/>
        <v>3</v>
      </c>
      <c r="O25" t="str">
        <f t="shared" si="1"/>
        <v>Jan-2024</v>
      </c>
      <c r="P25" t="str">
        <f>CHOOSE(MATCH(MONTH(C25),{1,4,7,10}),"Q1","Q2","Q3","Q4")</f>
        <v>Q1</v>
      </c>
      <c r="Q25" t="str">
        <f t="shared" si="2"/>
        <v>Central → South</v>
      </c>
      <c r="R25" t="str">
        <f t="shared" si="3"/>
        <v>40-60%</v>
      </c>
      <c r="AA25">
        <f t="shared" si="4"/>
        <v>3</v>
      </c>
      <c r="AD25">
        <f t="shared" si="6"/>
        <v>3</v>
      </c>
      <c r="AL25">
        <f t="shared" si="7"/>
        <v>1</v>
      </c>
    </row>
    <row r="26" spans="1:38" ht="15.75" customHeight="1" x14ac:dyDescent="0.3">
      <c r="A26" s="3" t="s">
        <v>89</v>
      </c>
      <c r="B26" s="3" t="s">
        <v>82</v>
      </c>
      <c r="C26" s="6">
        <v>45316</v>
      </c>
      <c r="D26" s="4">
        <v>636</v>
      </c>
      <c r="E26" s="3" t="s">
        <v>63</v>
      </c>
      <c r="F26" s="3" t="s">
        <v>57</v>
      </c>
      <c r="G26" s="3" t="s">
        <v>51</v>
      </c>
      <c r="H26" s="4">
        <v>14340</v>
      </c>
      <c r="I26" s="4">
        <v>3.3</v>
      </c>
      <c r="J26" s="4">
        <v>47.3</v>
      </c>
      <c r="K26" s="6">
        <v>45318</v>
      </c>
      <c r="L26" s="6">
        <v>45321</v>
      </c>
      <c r="M26" s="3" t="s">
        <v>71</v>
      </c>
      <c r="N26">
        <f t="shared" si="0"/>
        <v>3</v>
      </c>
      <c r="O26" t="str">
        <f t="shared" si="1"/>
        <v>Jan-2024</v>
      </c>
      <c r="P26" t="str">
        <f>CHOOSE(MATCH(MONTH(C26),{1,4,7,10}),"Q1","Q2","Q3","Q4")</f>
        <v>Q1</v>
      </c>
      <c r="Q26" t="str">
        <f t="shared" si="2"/>
        <v>South → West</v>
      </c>
      <c r="R26" t="str">
        <f t="shared" si="3"/>
        <v>40-60%</v>
      </c>
      <c r="AA26">
        <f t="shared" si="4"/>
        <v>5</v>
      </c>
      <c r="AD26">
        <f t="shared" si="6"/>
        <v>3</v>
      </c>
      <c r="AL26">
        <f t="shared" si="7"/>
        <v>0</v>
      </c>
    </row>
    <row r="27" spans="1:38" ht="15.75" customHeight="1" x14ac:dyDescent="0.3">
      <c r="A27" s="3" t="s">
        <v>90</v>
      </c>
      <c r="B27" s="3" t="s">
        <v>59</v>
      </c>
      <c r="C27" s="6">
        <v>45470</v>
      </c>
      <c r="D27" s="4">
        <v>1725</v>
      </c>
      <c r="E27" s="3" t="s">
        <v>63</v>
      </c>
      <c r="F27" s="3" t="s">
        <v>70</v>
      </c>
      <c r="G27" s="3" t="s">
        <v>57</v>
      </c>
      <c r="H27" s="4">
        <v>37667</v>
      </c>
      <c r="I27" s="4">
        <v>2.9</v>
      </c>
      <c r="J27" s="4">
        <v>77.989999999999995</v>
      </c>
      <c r="K27" s="6">
        <v>45471</v>
      </c>
      <c r="L27" s="6">
        <v>45480</v>
      </c>
      <c r="M27" s="3" t="s">
        <v>53</v>
      </c>
      <c r="N27">
        <f t="shared" si="0"/>
        <v>9</v>
      </c>
      <c r="O27" t="str">
        <f t="shared" si="1"/>
        <v>Jun-2024</v>
      </c>
      <c r="P27" t="str">
        <f>CHOOSE(MATCH(MONTH(C27),{1,4,7,10}),"Q1","Q2","Q3","Q4")</f>
        <v>Q2</v>
      </c>
      <c r="Q27" t="str">
        <f t="shared" si="2"/>
        <v>North → South</v>
      </c>
      <c r="R27" t="str">
        <f t="shared" si="3"/>
        <v>60-80%</v>
      </c>
      <c r="AA27">
        <f t="shared" si="4"/>
        <v>10</v>
      </c>
      <c r="AD27">
        <f t="shared" si="6"/>
        <v>9</v>
      </c>
      <c r="AL27">
        <f t="shared" si="7"/>
        <v>0</v>
      </c>
    </row>
    <row r="28" spans="1:38" ht="15.75" customHeight="1" x14ac:dyDescent="0.3">
      <c r="A28" s="3" t="s">
        <v>91</v>
      </c>
      <c r="B28" s="3" t="s">
        <v>59</v>
      </c>
      <c r="C28" s="6">
        <v>45336</v>
      </c>
      <c r="D28" s="4">
        <v>2222</v>
      </c>
      <c r="E28" s="3" t="s">
        <v>56</v>
      </c>
      <c r="F28" s="3" t="s">
        <v>51</v>
      </c>
      <c r="G28" s="3" t="s">
        <v>70</v>
      </c>
      <c r="H28" s="4">
        <v>5537</v>
      </c>
      <c r="I28" s="4">
        <v>3.5</v>
      </c>
      <c r="J28" s="4">
        <v>93.94</v>
      </c>
      <c r="K28" s="6">
        <v>45336</v>
      </c>
      <c r="L28" s="6">
        <v>45342</v>
      </c>
      <c r="M28" s="3" t="s">
        <v>53</v>
      </c>
      <c r="N28">
        <f t="shared" si="0"/>
        <v>6</v>
      </c>
      <c r="O28" t="str">
        <f t="shared" si="1"/>
        <v>Feb-2024</v>
      </c>
      <c r="P28" t="str">
        <f>CHOOSE(MATCH(MONTH(C28),{1,4,7,10}),"Q1","Q2","Q3","Q4")</f>
        <v>Q1</v>
      </c>
      <c r="Q28" t="str">
        <f t="shared" si="2"/>
        <v>West → North</v>
      </c>
      <c r="R28" t="str">
        <f t="shared" si="3"/>
        <v>80-100%</v>
      </c>
      <c r="AA28">
        <f t="shared" si="4"/>
        <v>6</v>
      </c>
      <c r="AD28">
        <f t="shared" si="6"/>
        <v>6</v>
      </c>
      <c r="AL28">
        <f t="shared" si="7"/>
        <v>1</v>
      </c>
    </row>
    <row r="29" spans="1:38" ht="15.75" customHeight="1" x14ac:dyDescent="0.3">
      <c r="A29" s="3" t="s">
        <v>92</v>
      </c>
      <c r="B29" s="3" t="s">
        <v>66</v>
      </c>
      <c r="C29" s="6">
        <v>45449</v>
      </c>
      <c r="D29" s="4">
        <v>485</v>
      </c>
      <c r="E29" s="3" t="s">
        <v>63</v>
      </c>
      <c r="F29" s="3" t="s">
        <v>57</v>
      </c>
      <c r="G29" s="3" t="s">
        <v>52</v>
      </c>
      <c r="H29" s="4">
        <v>29133</v>
      </c>
      <c r="I29" s="4">
        <v>2.9</v>
      </c>
      <c r="J29" s="4">
        <v>77.42</v>
      </c>
      <c r="K29" s="6">
        <v>45449</v>
      </c>
      <c r="L29" s="6">
        <v>45453</v>
      </c>
      <c r="M29" s="3" t="s">
        <v>53</v>
      </c>
      <c r="N29">
        <f t="shared" si="0"/>
        <v>4</v>
      </c>
      <c r="O29" t="str">
        <f t="shared" si="1"/>
        <v>Jun-2024</v>
      </c>
      <c r="P29" t="str">
        <f>CHOOSE(MATCH(MONTH(C29),{1,4,7,10}),"Q1","Q2","Q3","Q4")</f>
        <v>Q2</v>
      </c>
      <c r="Q29" t="str">
        <f t="shared" si="2"/>
        <v>South → East</v>
      </c>
      <c r="R29" t="str">
        <f t="shared" si="3"/>
        <v>60-80%</v>
      </c>
      <c r="AA29">
        <f t="shared" si="4"/>
        <v>4</v>
      </c>
      <c r="AD29">
        <f t="shared" si="6"/>
        <v>4</v>
      </c>
      <c r="AL29">
        <f t="shared" si="7"/>
        <v>1</v>
      </c>
    </row>
    <row r="30" spans="1:38" ht="15.75" customHeight="1" x14ac:dyDescent="0.3">
      <c r="A30" s="3" t="s">
        <v>93</v>
      </c>
      <c r="B30" s="3" t="s">
        <v>49</v>
      </c>
      <c r="C30" s="6">
        <v>45312</v>
      </c>
      <c r="D30" s="4">
        <v>574</v>
      </c>
      <c r="E30" s="3" t="s">
        <v>56</v>
      </c>
      <c r="F30" s="3" t="s">
        <v>52</v>
      </c>
      <c r="G30" s="3" t="s">
        <v>52</v>
      </c>
      <c r="H30" s="4">
        <v>24995</v>
      </c>
      <c r="I30" s="4">
        <v>3.6</v>
      </c>
      <c r="J30" s="4">
        <v>48.04</v>
      </c>
      <c r="K30" s="6">
        <v>45312</v>
      </c>
      <c r="L30" s="6">
        <v>45314</v>
      </c>
      <c r="M30" s="3" t="s">
        <v>53</v>
      </c>
      <c r="N30">
        <f t="shared" si="0"/>
        <v>2</v>
      </c>
      <c r="O30" t="str">
        <f t="shared" si="1"/>
        <v>Jan-2024</v>
      </c>
      <c r="P30" t="str">
        <f>CHOOSE(MATCH(MONTH(C30),{1,4,7,10}),"Q1","Q2","Q3","Q4")</f>
        <v>Q1</v>
      </c>
      <c r="Q30" t="str">
        <f t="shared" si="2"/>
        <v>East → East</v>
      </c>
      <c r="R30" t="str">
        <f t="shared" si="3"/>
        <v>40-60%</v>
      </c>
      <c r="AA30">
        <f t="shared" si="4"/>
        <v>2</v>
      </c>
      <c r="AD30">
        <f t="shared" si="6"/>
        <v>2</v>
      </c>
      <c r="AL30">
        <f t="shared" si="7"/>
        <v>1</v>
      </c>
    </row>
    <row r="31" spans="1:38" ht="15.75" customHeight="1" x14ac:dyDescent="0.3">
      <c r="A31" s="3" t="s">
        <v>94</v>
      </c>
      <c r="B31" s="3" t="s">
        <v>49</v>
      </c>
      <c r="C31" s="6">
        <v>45390</v>
      </c>
      <c r="D31" s="4">
        <v>517</v>
      </c>
      <c r="E31" s="3" t="s">
        <v>56</v>
      </c>
      <c r="F31" s="3" t="s">
        <v>70</v>
      </c>
      <c r="G31" s="3" t="s">
        <v>51</v>
      </c>
      <c r="H31" s="4">
        <v>16348</v>
      </c>
      <c r="I31" s="4">
        <v>1.9</v>
      </c>
      <c r="J31" s="4">
        <v>46.95</v>
      </c>
      <c r="K31" s="6">
        <v>45392</v>
      </c>
      <c r="L31" s="6">
        <v>45396</v>
      </c>
      <c r="M31" s="3" t="s">
        <v>53</v>
      </c>
      <c r="N31">
        <f t="shared" si="0"/>
        <v>4</v>
      </c>
      <c r="O31" t="str">
        <f t="shared" si="1"/>
        <v>Apr-2024</v>
      </c>
      <c r="P31" t="str">
        <f>CHOOSE(MATCH(MONTH(C31),{1,4,7,10}),"Q1","Q2","Q3","Q4")</f>
        <v>Q2</v>
      </c>
      <c r="Q31" t="str">
        <f t="shared" si="2"/>
        <v>North → West</v>
      </c>
      <c r="R31" t="str">
        <f t="shared" si="3"/>
        <v>40-60%</v>
      </c>
      <c r="AA31">
        <f t="shared" si="4"/>
        <v>6</v>
      </c>
      <c r="AD31">
        <f t="shared" si="6"/>
        <v>4</v>
      </c>
      <c r="AL31">
        <f t="shared" si="7"/>
        <v>1</v>
      </c>
    </row>
    <row r="32" spans="1:38" ht="15.75" customHeight="1" x14ac:dyDescent="0.3">
      <c r="A32" s="3" t="s">
        <v>95</v>
      </c>
      <c r="B32" s="3" t="s">
        <v>59</v>
      </c>
      <c r="C32" s="6">
        <v>45467</v>
      </c>
      <c r="D32" s="4">
        <v>2494</v>
      </c>
      <c r="E32" s="3" t="s">
        <v>56</v>
      </c>
      <c r="F32" s="3" t="s">
        <v>52</v>
      </c>
      <c r="G32" s="3" t="s">
        <v>51</v>
      </c>
      <c r="H32" s="4">
        <v>36983</v>
      </c>
      <c r="I32" s="4">
        <v>1.5</v>
      </c>
      <c r="J32" s="4">
        <v>90.65</v>
      </c>
      <c r="K32" s="6">
        <v>45468</v>
      </c>
      <c r="L32" s="6">
        <v>45477</v>
      </c>
      <c r="M32" s="3" t="s">
        <v>53</v>
      </c>
      <c r="N32">
        <f t="shared" si="0"/>
        <v>9</v>
      </c>
      <c r="O32" t="str">
        <f t="shared" si="1"/>
        <v>Jun-2024</v>
      </c>
      <c r="P32" t="str">
        <f>CHOOSE(MATCH(MONTH(C32),{1,4,7,10}),"Q1","Q2","Q3","Q4")</f>
        <v>Q2</v>
      </c>
      <c r="Q32" t="str">
        <f t="shared" si="2"/>
        <v>East → West</v>
      </c>
      <c r="R32" t="str">
        <f t="shared" si="3"/>
        <v>80-100%</v>
      </c>
      <c r="AA32">
        <f t="shared" si="4"/>
        <v>10</v>
      </c>
      <c r="AD32">
        <f t="shared" si="6"/>
        <v>9</v>
      </c>
      <c r="AL32">
        <f t="shared" si="7"/>
        <v>0</v>
      </c>
    </row>
    <row r="33" spans="1:38" ht="15.75" customHeight="1" x14ac:dyDescent="0.3">
      <c r="A33" s="3" t="s">
        <v>96</v>
      </c>
      <c r="B33" s="3" t="s">
        <v>49</v>
      </c>
      <c r="C33" s="6">
        <v>45415</v>
      </c>
      <c r="D33" s="4">
        <v>1038</v>
      </c>
      <c r="E33" s="3" t="s">
        <v>50</v>
      </c>
      <c r="F33" s="3" t="s">
        <v>70</v>
      </c>
      <c r="G33" s="3" t="s">
        <v>52</v>
      </c>
      <c r="H33" s="4">
        <v>48145</v>
      </c>
      <c r="I33" s="4">
        <v>3.4</v>
      </c>
      <c r="J33" s="4">
        <v>48.36</v>
      </c>
      <c r="K33" s="6">
        <v>45415</v>
      </c>
      <c r="L33" s="6">
        <v>45422</v>
      </c>
      <c r="M33" s="3" t="s">
        <v>83</v>
      </c>
      <c r="N33">
        <f t="shared" si="0"/>
        <v>7</v>
      </c>
      <c r="O33" t="str">
        <f t="shared" si="1"/>
        <v>May-2024</v>
      </c>
      <c r="P33" t="str">
        <f>CHOOSE(MATCH(MONTH(C33),{1,4,7,10}),"Q1","Q2","Q3","Q4")</f>
        <v>Q2</v>
      </c>
      <c r="Q33" t="str">
        <f t="shared" si="2"/>
        <v>North → East</v>
      </c>
      <c r="R33" t="str">
        <f t="shared" si="3"/>
        <v>40-60%</v>
      </c>
      <c r="AA33">
        <f t="shared" si="4"/>
        <v>7</v>
      </c>
      <c r="AD33">
        <f t="shared" si="6"/>
        <v>7</v>
      </c>
      <c r="AL33">
        <f t="shared" si="7"/>
        <v>0</v>
      </c>
    </row>
    <row r="34" spans="1:38" ht="15.75" customHeight="1" x14ac:dyDescent="0.3">
      <c r="A34" s="3" t="s">
        <v>97</v>
      </c>
      <c r="B34" s="3" t="s">
        <v>49</v>
      </c>
      <c r="C34" s="6">
        <v>45362</v>
      </c>
      <c r="D34" s="4">
        <v>1054</v>
      </c>
      <c r="E34" s="3" t="s">
        <v>63</v>
      </c>
      <c r="F34" s="3" t="s">
        <v>51</v>
      </c>
      <c r="G34" s="3" t="s">
        <v>51</v>
      </c>
      <c r="H34" s="4">
        <v>8337</v>
      </c>
      <c r="I34" s="4">
        <v>2.9</v>
      </c>
      <c r="J34" s="4">
        <v>71.209999999999994</v>
      </c>
      <c r="K34" s="6">
        <v>45362</v>
      </c>
      <c r="L34" s="6">
        <v>45366</v>
      </c>
      <c r="M34" s="3" t="s">
        <v>71</v>
      </c>
      <c r="N34">
        <f t="shared" si="0"/>
        <v>4</v>
      </c>
      <c r="O34" t="str">
        <f t="shared" si="1"/>
        <v>Mar-2024</v>
      </c>
      <c r="P34" t="str">
        <f>CHOOSE(MATCH(MONTH(C34),{1,4,7,10}),"Q1","Q2","Q3","Q4")</f>
        <v>Q1</v>
      </c>
      <c r="Q34" t="str">
        <f t="shared" si="2"/>
        <v>West → West</v>
      </c>
      <c r="R34" t="str">
        <f t="shared" si="3"/>
        <v>60-80%</v>
      </c>
      <c r="AA34">
        <f t="shared" si="4"/>
        <v>4</v>
      </c>
      <c r="AD34">
        <f t="shared" si="6"/>
        <v>4</v>
      </c>
      <c r="AL34">
        <f t="shared" si="7"/>
        <v>0</v>
      </c>
    </row>
    <row r="35" spans="1:38" ht="15.75" customHeight="1" x14ac:dyDescent="0.3">
      <c r="A35" s="3" t="s">
        <v>98</v>
      </c>
      <c r="B35" s="3" t="s">
        <v>82</v>
      </c>
      <c r="C35" s="6">
        <v>45470</v>
      </c>
      <c r="D35" s="4">
        <v>975</v>
      </c>
      <c r="E35" s="3" t="s">
        <v>50</v>
      </c>
      <c r="F35" s="3" t="s">
        <v>51</v>
      </c>
      <c r="G35" s="3" t="s">
        <v>57</v>
      </c>
      <c r="H35" s="4">
        <v>34569</v>
      </c>
      <c r="I35" s="4">
        <v>1.1000000000000001</v>
      </c>
      <c r="J35" s="4">
        <v>42.23</v>
      </c>
      <c r="K35" s="6">
        <v>45472</v>
      </c>
      <c r="L35" s="6">
        <v>45475</v>
      </c>
      <c r="M35" s="3" t="s">
        <v>71</v>
      </c>
      <c r="N35">
        <f t="shared" si="0"/>
        <v>3</v>
      </c>
      <c r="O35" t="str">
        <f t="shared" si="1"/>
        <v>Jun-2024</v>
      </c>
      <c r="P35" t="str">
        <f>CHOOSE(MATCH(MONTH(C35),{1,4,7,10}),"Q1","Q2","Q3","Q4")</f>
        <v>Q2</v>
      </c>
      <c r="Q35" t="str">
        <f t="shared" si="2"/>
        <v>West → South</v>
      </c>
      <c r="R35" t="str">
        <f t="shared" si="3"/>
        <v>40-60%</v>
      </c>
      <c r="AA35">
        <f t="shared" si="4"/>
        <v>5</v>
      </c>
      <c r="AD35">
        <f t="shared" si="6"/>
        <v>3</v>
      </c>
      <c r="AL35">
        <f t="shared" si="7"/>
        <v>0</v>
      </c>
    </row>
    <row r="36" spans="1:38" ht="15.75" customHeight="1" x14ac:dyDescent="0.3">
      <c r="A36" s="3" t="s">
        <v>99</v>
      </c>
      <c r="B36" s="3" t="s">
        <v>59</v>
      </c>
      <c r="C36" s="6">
        <v>45410</v>
      </c>
      <c r="D36" s="4">
        <v>862</v>
      </c>
      <c r="E36" s="3" t="s">
        <v>63</v>
      </c>
      <c r="F36" s="3" t="s">
        <v>61</v>
      </c>
      <c r="G36" s="3" t="s">
        <v>61</v>
      </c>
      <c r="H36" s="4">
        <v>7870</v>
      </c>
      <c r="I36" s="4">
        <v>2.5</v>
      </c>
      <c r="J36" s="4">
        <v>44.84</v>
      </c>
      <c r="K36" s="6">
        <v>45412</v>
      </c>
      <c r="L36" s="6">
        <v>45421</v>
      </c>
      <c r="M36" s="3" t="s">
        <v>53</v>
      </c>
      <c r="N36">
        <f t="shared" si="0"/>
        <v>9</v>
      </c>
      <c r="O36" t="str">
        <f t="shared" si="1"/>
        <v>Apr-2024</v>
      </c>
      <c r="P36" t="str">
        <f>CHOOSE(MATCH(MONTH(C36),{1,4,7,10}),"Q1","Q2","Q3","Q4")</f>
        <v>Q2</v>
      </c>
      <c r="Q36" t="str">
        <f t="shared" si="2"/>
        <v>Central → Central</v>
      </c>
      <c r="R36" t="str">
        <f t="shared" si="3"/>
        <v>40-60%</v>
      </c>
      <c r="AA36">
        <f t="shared" si="4"/>
        <v>11</v>
      </c>
      <c r="AD36">
        <f t="shared" si="6"/>
        <v>9</v>
      </c>
      <c r="AL36">
        <f t="shared" si="7"/>
        <v>0</v>
      </c>
    </row>
    <row r="37" spans="1:38" ht="15.75" customHeight="1" x14ac:dyDescent="0.3">
      <c r="A37" s="3" t="s">
        <v>100</v>
      </c>
      <c r="B37" s="3" t="s">
        <v>55</v>
      </c>
      <c r="C37" s="6">
        <v>45457</v>
      </c>
      <c r="D37" s="4">
        <v>1302</v>
      </c>
      <c r="E37" s="3" t="s">
        <v>63</v>
      </c>
      <c r="F37" s="3" t="s">
        <v>52</v>
      </c>
      <c r="G37" s="3" t="s">
        <v>61</v>
      </c>
      <c r="H37" s="4">
        <v>6911</v>
      </c>
      <c r="I37" s="4">
        <v>1.4</v>
      </c>
      <c r="J37" s="4">
        <v>80.34</v>
      </c>
      <c r="K37" s="6">
        <v>45459</v>
      </c>
      <c r="L37" s="6">
        <v>45465</v>
      </c>
      <c r="M37" s="3" t="s">
        <v>53</v>
      </c>
      <c r="N37">
        <f t="shared" si="0"/>
        <v>6</v>
      </c>
      <c r="O37" t="str">
        <f t="shared" si="1"/>
        <v>Jun-2024</v>
      </c>
      <c r="P37" t="str">
        <f>CHOOSE(MATCH(MONTH(C37),{1,4,7,10}),"Q1","Q2","Q3","Q4")</f>
        <v>Q2</v>
      </c>
      <c r="Q37" t="str">
        <f t="shared" si="2"/>
        <v>East → Central</v>
      </c>
      <c r="R37" t="str">
        <f t="shared" si="3"/>
        <v>80-100%</v>
      </c>
      <c r="AA37">
        <f t="shared" si="4"/>
        <v>8</v>
      </c>
      <c r="AD37">
        <f t="shared" si="6"/>
        <v>6</v>
      </c>
      <c r="AL37">
        <f t="shared" si="7"/>
        <v>0</v>
      </c>
    </row>
    <row r="38" spans="1:38" ht="15.75" customHeight="1" x14ac:dyDescent="0.3">
      <c r="A38" s="3" t="s">
        <v>101</v>
      </c>
      <c r="B38" s="3" t="s">
        <v>59</v>
      </c>
      <c r="C38" s="6">
        <v>45432</v>
      </c>
      <c r="D38" s="4">
        <v>1305</v>
      </c>
      <c r="E38" s="3" t="s">
        <v>63</v>
      </c>
      <c r="F38" s="3" t="s">
        <v>70</v>
      </c>
      <c r="G38" s="3" t="s">
        <v>57</v>
      </c>
      <c r="H38" s="4">
        <v>39633</v>
      </c>
      <c r="I38" s="4">
        <v>3.1</v>
      </c>
      <c r="J38" s="4">
        <v>81.349999999999994</v>
      </c>
      <c r="K38" s="6">
        <v>45432</v>
      </c>
      <c r="L38" s="6">
        <v>45434</v>
      </c>
      <c r="M38" s="3" t="s">
        <v>71</v>
      </c>
      <c r="N38">
        <f t="shared" si="0"/>
        <v>2</v>
      </c>
      <c r="O38" t="str">
        <f t="shared" si="1"/>
        <v>May-2024</v>
      </c>
      <c r="P38" t="str">
        <f>CHOOSE(MATCH(MONTH(C38),{1,4,7,10}),"Q1","Q2","Q3","Q4")</f>
        <v>Q2</v>
      </c>
      <c r="Q38" t="str">
        <f t="shared" si="2"/>
        <v>North → South</v>
      </c>
      <c r="R38" t="str">
        <f t="shared" si="3"/>
        <v>80-100%</v>
      </c>
      <c r="AA38">
        <f t="shared" si="4"/>
        <v>2</v>
      </c>
      <c r="AD38">
        <f t="shared" si="6"/>
        <v>2</v>
      </c>
      <c r="AL38">
        <f t="shared" si="7"/>
        <v>0</v>
      </c>
    </row>
    <row r="39" spans="1:38" ht="15.75" customHeight="1" x14ac:dyDescent="0.3">
      <c r="A39" s="3" t="s">
        <v>102</v>
      </c>
      <c r="B39" s="3" t="s">
        <v>55</v>
      </c>
      <c r="C39" s="6">
        <v>45337</v>
      </c>
      <c r="D39" s="4">
        <v>763</v>
      </c>
      <c r="E39" s="3" t="s">
        <v>63</v>
      </c>
      <c r="F39" s="3" t="s">
        <v>51</v>
      </c>
      <c r="G39" s="3" t="s">
        <v>61</v>
      </c>
      <c r="H39" s="4">
        <v>30999</v>
      </c>
      <c r="I39" s="4">
        <v>2.6</v>
      </c>
      <c r="J39" s="4">
        <v>60.49</v>
      </c>
      <c r="K39" s="6">
        <v>45337</v>
      </c>
      <c r="L39" s="6">
        <v>45342</v>
      </c>
      <c r="M39" s="3" t="s">
        <v>71</v>
      </c>
      <c r="N39">
        <f t="shared" si="0"/>
        <v>5</v>
      </c>
      <c r="O39" t="str">
        <f t="shared" si="1"/>
        <v>Feb-2024</v>
      </c>
      <c r="P39" t="str">
        <f>CHOOSE(MATCH(MONTH(C39),{1,4,7,10}),"Q1","Q2","Q3","Q4")</f>
        <v>Q1</v>
      </c>
      <c r="Q39" t="str">
        <f t="shared" si="2"/>
        <v>West → Central</v>
      </c>
      <c r="R39" t="str">
        <f t="shared" si="3"/>
        <v>60-80%</v>
      </c>
      <c r="AA39">
        <f t="shared" si="4"/>
        <v>5</v>
      </c>
      <c r="AD39">
        <f t="shared" si="6"/>
        <v>5</v>
      </c>
      <c r="AL39">
        <f t="shared" si="7"/>
        <v>0</v>
      </c>
    </row>
    <row r="40" spans="1:38" ht="15.75" customHeight="1" x14ac:dyDescent="0.3">
      <c r="A40" s="3" t="s">
        <v>103</v>
      </c>
      <c r="B40" s="3" t="s">
        <v>82</v>
      </c>
      <c r="C40" s="6">
        <v>45367</v>
      </c>
      <c r="D40" s="4">
        <v>124</v>
      </c>
      <c r="E40" s="3" t="s">
        <v>56</v>
      </c>
      <c r="F40" s="3" t="s">
        <v>57</v>
      </c>
      <c r="G40" s="3" t="s">
        <v>70</v>
      </c>
      <c r="H40" s="4">
        <v>30725</v>
      </c>
      <c r="I40" s="4">
        <v>3.5</v>
      </c>
      <c r="J40" s="4">
        <v>52.94</v>
      </c>
      <c r="K40" s="6">
        <v>45370</v>
      </c>
      <c r="L40" s="6">
        <v>45373</v>
      </c>
      <c r="M40" s="3" t="s">
        <v>53</v>
      </c>
      <c r="N40">
        <f t="shared" si="0"/>
        <v>3</v>
      </c>
      <c r="O40" t="str">
        <f t="shared" si="1"/>
        <v>Mar-2024</v>
      </c>
      <c r="P40" t="str">
        <f>CHOOSE(MATCH(MONTH(C40),{1,4,7,10}),"Q1","Q2","Q3","Q4")</f>
        <v>Q1</v>
      </c>
      <c r="Q40" t="str">
        <f t="shared" si="2"/>
        <v>South → North</v>
      </c>
      <c r="R40" t="str">
        <f t="shared" si="3"/>
        <v>40-60%</v>
      </c>
      <c r="AA40">
        <f t="shared" si="4"/>
        <v>6</v>
      </c>
      <c r="AD40">
        <f t="shared" si="6"/>
        <v>3</v>
      </c>
      <c r="AL40">
        <f t="shared" si="7"/>
        <v>1</v>
      </c>
    </row>
    <row r="41" spans="1:38" ht="15.75" customHeight="1" x14ac:dyDescent="0.3">
      <c r="A41" s="3" t="s">
        <v>104</v>
      </c>
      <c r="B41" s="3" t="s">
        <v>66</v>
      </c>
      <c r="C41" s="6">
        <v>45352</v>
      </c>
      <c r="D41" s="4">
        <v>2090</v>
      </c>
      <c r="E41" s="3" t="s">
        <v>63</v>
      </c>
      <c r="F41" s="3" t="s">
        <v>51</v>
      </c>
      <c r="G41" s="3" t="s">
        <v>57</v>
      </c>
      <c r="H41" s="4">
        <v>48717</v>
      </c>
      <c r="I41" s="4">
        <v>4.2</v>
      </c>
      <c r="J41" s="4">
        <v>88.82</v>
      </c>
      <c r="K41" s="6">
        <v>45354</v>
      </c>
      <c r="L41" s="6">
        <v>45359</v>
      </c>
      <c r="M41" s="3" t="s">
        <v>53</v>
      </c>
      <c r="N41">
        <f t="shared" si="0"/>
        <v>5</v>
      </c>
      <c r="O41" t="str">
        <f t="shared" si="1"/>
        <v>Mar-2024</v>
      </c>
      <c r="P41" t="str">
        <f>CHOOSE(MATCH(MONTH(C41),{1,4,7,10}),"Q1","Q2","Q3","Q4")</f>
        <v>Q1</v>
      </c>
      <c r="Q41" t="str">
        <f t="shared" si="2"/>
        <v>West → South</v>
      </c>
      <c r="R41" t="str">
        <f t="shared" si="3"/>
        <v>80-100%</v>
      </c>
      <c r="AA41">
        <f t="shared" si="4"/>
        <v>7</v>
      </c>
      <c r="AD41">
        <f t="shared" si="6"/>
        <v>5</v>
      </c>
      <c r="AL41">
        <f t="shared" si="7"/>
        <v>0</v>
      </c>
    </row>
    <row r="42" spans="1:38" ht="15.75" customHeight="1" x14ac:dyDescent="0.3">
      <c r="A42" s="3" t="s">
        <v>105</v>
      </c>
      <c r="B42" s="3" t="s">
        <v>49</v>
      </c>
      <c r="C42" s="6">
        <v>45394</v>
      </c>
      <c r="D42" s="4">
        <v>1303</v>
      </c>
      <c r="E42" s="3" t="s">
        <v>63</v>
      </c>
      <c r="F42" s="3" t="s">
        <v>57</v>
      </c>
      <c r="G42" s="3" t="s">
        <v>51</v>
      </c>
      <c r="H42" s="4">
        <v>1192</v>
      </c>
      <c r="I42" s="4">
        <v>2.2000000000000002</v>
      </c>
      <c r="J42" s="4">
        <v>53.03</v>
      </c>
      <c r="K42" s="6">
        <v>45397</v>
      </c>
      <c r="L42" s="6">
        <v>45404</v>
      </c>
      <c r="M42" s="3" t="s">
        <v>53</v>
      </c>
      <c r="N42">
        <f t="shared" si="0"/>
        <v>7</v>
      </c>
      <c r="O42" t="str">
        <f t="shared" si="1"/>
        <v>Apr-2024</v>
      </c>
      <c r="P42" t="str">
        <f>CHOOSE(MATCH(MONTH(C42),{1,4,7,10}),"Q1","Q2","Q3","Q4")</f>
        <v>Q2</v>
      </c>
      <c r="Q42" t="str">
        <f t="shared" si="2"/>
        <v>South → West</v>
      </c>
      <c r="R42" t="str">
        <f t="shared" si="3"/>
        <v>40-60%</v>
      </c>
      <c r="AA42">
        <f t="shared" si="4"/>
        <v>10</v>
      </c>
      <c r="AD42">
        <f t="shared" si="6"/>
        <v>7</v>
      </c>
      <c r="AL42">
        <f t="shared" si="7"/>
        <v>0</v>
      </c>
    </row>
    <row r="43" spans="1:38" ht="15.75" customHeight="1" x14ac:dyDescent="0.3">
      <c r="A43" s="3" t="s">
        <v>106</v>
      </c>
      <c r="B43" s="3" t="s">
        <v>82</v>
      </c>
      <c r="C43" s="6">
        <v>45370</v>
      </c>
      <c r="D43" s="4">
        <v>809</v>
      </c>
      <c r="E43" s="3" t="s">
        <v>63</v>
      </c>
      <c r="F43" s="3" t="s">
        <v>70</v>
      </c>
      <c r="G43" s="3" t="s">
        <v>57</v>
      </c>
      <c r="H43" s="4">
        <v>29426</v>
      </c>
      <c r="I43" s="4">
        <v>4.8</v>
      </c>
      <c r="J43" s="4">
        <v>72.52</v>
      </c>
      <c r="K43" s="6">
        <v>45373</v>
      </c>
      <c r="L43" s="6">
        <v>45381</v>
      </c>
      <c r="M43" s="3" t="s">
        <v>53</v>
      </c>
      <c r="N43">
        <f t="shared" si="0"/>
        <v>8</v>
      </c>
      <c r="O43" t="str">
        <f t="shared" si="1"/>
        <v>Mar-2024</v>
      </c>
      <c r="P43" t="str">
        <f>CHOOSE(MATCH(MONTH(C43),{1,4,7,10}),"Q1","Q2","Q3","Q4")</f>
        <v>Q1</v>
      </c>
      <c r="Q43" t="str">
        <f t="shared" si="2"/>
        <v>North → South</v>
      </c>
      <c r="R43" t="str">
        <f t="shared" si="3"/>
        <v>60-80%</v>
      </c>
      <c r="AA43">
        <f t="shared" si="4"/>
        <v>11</v>
      </c>
      <c r="AD43">
        <f t="shared" si="6"/>
        <v>8</v>
      </c>
      <c r="AL43">
        <f t="shared" si="7"/>
        <v>0</v>
      </c>
    </row>
    <row r="44" spans="1:38" ht="15.75" customHeight="1" x14ac:dyDescent="0.3">
      <c r="A44" s="3" t="s">
        <v>107</v>
      </c>
      <c r="B44" s="3" t="s">
        <v>49</v>
      </c>
      <c r="C44" s="6">
        <v>45385</v>
      </c>
      <c r="D44" s="4">
        <v>1979</v>
      </c>
      <c r="E44" s="3" t="s">
        <v>63</v>
      </c>
      <c r="F44" s="3" t="s">
        <v>51</v>
      </c>
      <c r="G44" s="3" t="s">
        <v>52</v>
      </c>
      <c r="H44" s="4">
        <v>34746</v>
      </c>
      <c r="I44" s="4">
        <v>3.1</v>
      </c>
      <c r="J44" s="4">
        <v>98.09</v>
      </c>
      <c r="K44" s="6">
        <v>45387</v>
      </c>
      <c r="L44" s="6">
        <v>45391</v>
      </c>
      <c r="M44" s="3" t="s">
        <v>53</v>
      </c>
      <c r="N44">
        <f t="shared" si="0"/>
        <v>4</v>
      </c>
      <c r="O44" t="str">
        <f t="shared" si="1"/>
        <v>Apr-2024</v>
      </c>
      <c r="P44" t="str">
        <f>CHOOSE(MATCH(MONTH(C44),{1,4,7,10}),"Q1","Q2","Q3","Q4")</f>
        <v>Q2</v>
      </c>
      <c r="Q44" t="str">
        <f t="shared" si="2"/>
        <v>West → East</v>
      </c>
      <c r="R44" t="str">
        <f t="shared" si="3"/>
        <v>80-100%</v>
      </c>
      <c r="AA44">
        <f t="shared" si="4"/>
        <v>6</v>
      </c>
      <c r="AD44">
        <f t="shared" si="6"/>
        <v>4</v>
      </c>
      <c r="AL44">
        <f t="shared" si="7"/>
        <v>1</v>
      </c>
    </row>
    <row r="45" spans="1:38" ht="15.75" customHeight="1" x14ac:dyDescent="0.3">
      <c r="A45" s="3" t="s">
        <v>108</v>
      </c>
      <c r="B45" s="3" t="s">
        <v>66</v>
      </c>
      <c r="C45" s="6">
        <v>45327</v>
      </c>
      <c r="D45" s="4">
        <v>1284</v>
      </c>
      <c r="E45" s="3" t="s">
        <v>56</v>
      </c>
      <c r="F45" s="3" t="s">
        <v>51</v>
      </c>
      <c r="G45" s="3" t="s">
        <v>51</v>
      </c>
      <c r="H45" s="4">
        <v>39664</v>
      </c>
      <c r="I45" s="4">
        <v>3.5</v>
      </c>
      <c r="J45" s="4">
        <v>48.87</v>
      </c>
      <c r="K45" s="6">
        <v>45328</v>
      </c>
      <c r="L45" s="6">
        <v>45330</v>
      </c>
      <c r="M45" s="3" t="s">
        <v>71</v>
      </c>
      <c r="N45">
        <f t="shared" si="0"/>
        <v>2</v>
      </c>
      <c r="O45" t="str">
        <f t="shared" si="1"/>
        <v>Feb-2024</v>
      </c>
      <c r="P45" t="str">
        <f>CHOOSE(MATCH(MONTH(C45),{1,4,7,10}),"Q1","Q2","Q3","Q4")</f>
        <v>Q1</v>
      </c>
      <c r="Q45" t="str">
        <f t="shared" si="2"/>
        <v>West → West</v>
      </c>
      <c r="R45" t="str">
        <f t="shared" si="3"/>
        <v>40-60%</v>
      </c>
      <c r="AA45">
        <f t="shared" si="4"/>
        <v>3</v>
      </c>
      <c r="AD45">
        <f t="shared" si="6"/>
        <v>2</v>
      </c>
      <c r="AL45">
        <f t="shared" si="7"/>
        <v>0</v>
      </c>
    </row>
    <row r="46" spans="1:38" ht="15.75" customHeight="1" x14ac:dyDescent="0.3">
      <c r="A46" s="3" t="s">
        <v>109</v>
      </c>
      <c r="B46" s="3" t="s">
        <v>66</v>
      </c>
      <c r="C46" s="6">
        <v>45421</v>
      </c>
      <c r="D46" s="4">
        <v>2324</v>
      </c>
      <c r="E46" s="3" t="s">
        <v>56</v>
      </c>
      <c r="F46" s="3" t="s">
        <v>70</v>
      </c>
      <c r="G46" s="3" t="s">
        <v>52</v>
      </c>
      <c r="H46" s="4">
        <v>8948</v>
      </c>
      <c r="I46" s="4">
        <v>3.7</v>
      </c>
      <c r="J46" s="4">
        <v>96.45</v>
      </c>
      <c r="K46" s="6">
        <v>45421</v>
      </c>
      <c r="L46" s="6">
        <v>45426</v>
      </c>
      <c r="M46" s="3" t="s">
        <v>53</v>
      </c>
      <c r="N46">
        <f t="shared" si="0"/>
        <v>5</v>
      </c>
      <c r="O46" t="str">
        <f t="shared" si="1"/>
        <v>May-2024</v>
      </c>
      <c r="P46" t="str">
        <f>CHOOSE(MATCH(MONTH(C46),{1,4,7,10}),"Q1","Q2","Q3","Q4")</f>
        <v>Q2</v>
      </c>
      <c r="Q46" t="str">
        <f t="shared" si="2"/>
        <v>North → East</v>
      </c>
      <c r="R46" t="str">
        <f t="shared" si="3"/>
        <v>80-100%</v>
      </c>
      <c r="AA46">
        <f t="shared" si="4"/>
        <v>5</v>
      </c>
      <c r="AD46">
        <f t="shared" si="6"/>
        <v>5</v>
      </c>
      <c r="AL46">
        <f t="shared" si="7"/>
        <v>1</v>
      </c>
    </row>
    <row r="47" spans="1:38" ht="15.75" customHeight="1" x14ac:dyDescent="0.3">
      <c r="A47" s="3" t="s">
        <v>110</v>
      </c>
      <c r="B47" s="3" t="s">
        <v>82</v>
      </c>
      <c r="C47" s="6">
        <v>45350</v>
      </c>
      <c r="D47" s="4">
        <v>384</v>
      </c>
      <c r="E47" s="3" t="s">
        <v>60</v>
      </c>
      <c r="F47" s="3" t="s">
        <v>51</v>
      </c>
      <c r="G47" s="3" t="s">
        <v>51</v>
      </c>
      <c r="H47" s="4">
        <v>43890</v>
      </c>
      <c r="I47" s="4">
        <v>3.7</v>
      </c>
      <c r="J47" s="4">
        <v>50.97</v>
      </c>
      <c r="K47" s="6">
        <v>45350</v>
      </c>
      <c r="L47" s="6">
        <v>45360</v>
      </c>
      <c r="M47" s="3" t="s">
        <v>53</v>
      </c>
      <c r="N47">
        <f t="shared" si="0"/>
        <v>10</v>
      </c>
      <c r="O47" t="str">
        <f t="shared" si="1"/>
        <v>Feb-2024</v>
      </c>
      <c r="P47" t="str">
        <f>CHOOSE(MATCH(MONTH(C47),{1,4,7,10}),"Q1","Q2","Q3","Q4")</f>
        <v>Q1</v>
      </c>
      <c r="Q47" t="str">
        <f t="shared" si="2"/>
        <v>West → West</v>
      </c>
      <c r="R47" t="str">
        <f t="shared" si="3"/>
        <v>40-60%</v>
      </c>
      <c r="AA47">
        <f t="shared" si="4"/>
        <v>10</v>
      </c>
      <c r="AD47">
        <f t="shared" si="6"/>
        <v>10</v>
      </c>
      <c r="AL47">
        <f t="shared" si="7"/>
        <v>0</v>
      </c>
    </row>
    <row r="48" spans="1:38" ht="15.75" customHeight="1" x14ac:dyDescent="0.3">
      <c r="A48" s="3" t="s">
        <v>111</v>
      </c>
      <c r="B48" s="3" t="s">
        <v>66</v>
      </c>
      <c r="C48" s="6">
        <v>45402</v>
      </c>
      <c r="D48" s="4">
        <v>162</v>
      </c>
      <c r="E48" s="3" t="s">
        <v>63</v>
      </c>
      <c r="F48" s="3" t="s">
        <v>57</v>
      </c>
      <c r="G48" s="3" t="s">
        <v>61</v>
      </c>
      <c r="H48" s="4">
        <v>10573</v>
      </c>
      <c r="I48" s="4">
        <v>3</v>
      </c>
      <c r="J48" s="4">
        <v>74.05</v>
      </c>
      <c r="K48" s="6">
        <v>45403</v>
      </c>
      <c r="L48" s="6">
        <v>45409</v>
      </c>
      <c r="M48" s="3" t="s">
        <v>53</v>
      </c>
      <c r="N48">
        <f t="shared" si="0"/>
        <v>6</v>
      </c>
      <c r="O48" t="str">
        <f t="shared" si="1"/>
        <v>Apr-2024</v>
      </c>
      <c r="P48" t="str">
        <f>CHOOSE(MATCH(MONTH(C48),{1,4,7,10}),"Q1","Q2","Q3","Q4")</f>
        <v>Q2</v>
      </c>
      <c r="Q48" t="str">
        <f t="shared" si="2"/>
        <v>South → Central</v>
      </c>
      <c r="R48" t="str">
        <f t="shared" si="3"/>
        <v>60-80%</v>
      </c>
      <c r="AA48">
        <f t="shared" si="4"/>
        <v>7</v>
      </c>
      <c r="AD48">
        <f t="shared" si="6"/>
        <v>6</v>
      </c>
      <c r="AL48">
        <f t="shared" si="7"/>
        <v>0</v>
      </c>
    </row>
    <row r="49" spans="1:38" ht="15.75" customHeight="1" x14ac:dyDescent="0.3">
      <c r="A49" s="3" t="s">
        <v>112</v>
      </c>
      <c r="B49" s="3" t="s">
        <v>55</v>
      </c>
      <c r="C49" s="6">
        <v>45374</v>
      </c>
      <c r="D49" s="4">
        <v>1102</v>
      </c>
      <c r="E49" s="3" t="s">
        <v>56</v>
      </c>
      <c r="F49" s="3" t="s">
        <v>51</v>
      </c>
      <c r="G49" s="3" t="s">
        <v>57</v>
      </c>
      <c r="H49" s="4">
        <v>35914</v>
      </c>
      <c r="I49" s="4">
        <v>2.7</v>
      </c>
      <c r="J49" s="4">
        <v>62.62</v>
      </c>
      <c r="K49" s="6">
        <v>45374</v>
      </c>
      <c r="L49" s="6">
        <v>45377</v>
      </c>
      <c r="M49" s="3" t="s">
        <v>53</v>
      </c>
      <c r="N49">
        <f t="shared" si="0"/>
        <v>3</v>
      </c>
      <c r="O49" t="str">
        <f t="shared" si="1"/>
        <v>Mar-2024</v>
      </c>
      <c r="P49" t="str">
        <f>CHOOSE(MATCH(MONTH(C49),{1,4,7,10}),"Q1","Q2","Q3","Q4")</f>
        <v>Q1</v>
      </c>
      <c r="Q49" t="str">
        <f t="shared" si="2"/>
        <v>West → South</v>
      </c>
      <c r="R49" t="str">
        <f t="shared" si="3"/>
        <v>60-80%</v>
      </c>
      <c r="AA49">
        <f t="shared" si="4"/>
        <v>3</v>
      </c>
      <c r="AD49">
        <f t="shared" si="6"/>
        <v>3</v>
      </c>
      <c r="AL49">
        <f t="shared" si="7"/>
        <v>1</v>
      </c>
    </row>
    <row r="50" spans="1:38" ht="15.75" customHeight="1" x14ac:dyDescent="0.3">
      <c r="A50" s="3" t="s">
        <v>113</v>
      </c>
      <c r="B50" s="3" t="s">
        <v>66</v>
      </c>
      <c r="C50" s="6">
        <v>45394</v>
      </c>
      <c r="D50" s="4">
        <v>761</v>
      </c>
      <c r="E50" s="3" t="s">
        <v>50</v>
      </c>
      <c r="F50" s="3" t="s">
        <v>52</v>
      </c>
      <c r="G50" s="3" t="s">
        <v>70</v>
      </c>
      <c r="H50" s="4">
        <v>5709</v>
      </c>
      <c r="I50" s="4">
        <v>1.2</v>
      </c>
      <c r="J50" s="4">
        <v>97.9</v>
      </c>
      <c r="K50" s="6">
        <v>45394</v>
      </c>
      <c r="L50" s="6">
        <v>45399</v>
      </c>
      <c r="M50" s="3" t="s">
        <v>53</v>
      </c>
      <c r="N50">
        <f t="shared" si="0"/>
        <v>5</v>
      </c>
      <c r="O50" t="str">
        <f t="shared" si="1"/>
        <v>Apr-2024</v>
      </c>
      <c r="P50" t="str">
        <f>CHOOSE(MATCH(MONTH(C50),{1,4,7,10}),"Q1","Q2","Q3","Q4")</f>
        <v>Q2</v>
      </c>
      <c r="Q50" t="str">
        <f t="shared" si="2"/>
        <v>East → North</v>
      </c>
      <c r="R50" t="str">
        <f t="shared" si="3"/>
        <v>80-100%</v>
      </c>
      <c r="AA50">
        <f t="shared" si="4"/>
        <v>5</v>
      </c>
      <c r="AD50">
        <f t="shared" si="6"/>
        <v>5</v>
      </c>
      <c r="AL50">
        <f t="shared" si="7"/>
        <v>1</v>
      </c>
    </row>
    <row r="51" spans="1:38" ht="15.75" customHeight="1" x14ac:dyDescent="0.3">
      <c r="A51" s="3" t="s">
        <v>114</v>
      </c>
      <c r="B51" s="3" t="s">
        <v>49</v>
      </c>
      <c r="C51" s="6">
        <v>45445</v>
      </c>
      <c r="D51" s="4">
        <v>2303</v>
      </c>
      <c r="E51" s="3" t="s">
        <v>56</v>
      </c>
      <c r="F51" s="3" t="s">
        <v>61</v>
      </c>
      <c r="G51" s="3" t="s">
        <v>51</v>
      </c>
      <c r="H51" s="4">
        <v>7033</v>
      </c>
      <c r="I51" s="4">
        <v>1.1000000000000001</v>
      </c>
      <c r="J51" s="4">
        <v>56.41</v>
      </c>
      <c r="K51" s="6">
        <v>45448</v>
      </c>
      <c r="L51" s="6">
        <v>45458</v>
      </c>
      <c r="M51" s="3" t="s">
        <v>53</v>
      </c>
      <c r="N51">
        <f t="shared" si="0"/>
        <v>10</v>
      </c>
      <c r="O51" t="str">
        <f t="shared" si="1"/>
        <v>Jun-2024</v>
      </c>
      <c r="P51" t="str">
        <f>CHOOSE(MATCH(MONTH(C51),{1,4,7,10}),"Q1","Q2","Q3","Q4")</f>
        <v>Q2</v>
      </c>
      <c r="Q51" t="str">
        <f t="shared" si="2"/>
        <v>Central → West</v>
      </c>
      <c r="R51" t="str">
        <f t="shared" si="3"/>
        <v>40-60%</v>
      </c>
      <c r="AA51">
        <f t="shared" si="4"/>
        <v>13</v>
      </c>
      <c r="AD51">
        <f t="shared" si="6"/>
        <v>10</v>
      </c>
      <c r="AL51">
        <f t="shared" si="7"/>
        <v>0</v>
      </c>
    </row>
    <row r="52" spans="1:38" ht="15.75" customHeight="1" x14ac:dyDescent="0.3">
      <c r="A52" s="3" t="s">
        <v>115</v>
      </c>
      <c r="B52" s="3" t="s">
        <v>49</v>
      </c>
      <c r="C52" s="6">
        <v>45340</v>
      </c>
      <c r="D52" s="4">
        <v>1592</v>
      </c>
      <c r="E52" s="3" t="s">
        <v>63</v>
      </c>
      <c r="F52" s="3" t="s">
        <v>57</v>
      </c>
      <c r="G52" s="3" t="s">
        <v>51</v>
      </c>
      <c r="H52" s="4">
        <v>21561</v>
      </c>
      <c r="I52" s="4">
        <v>2.4</v>
      </c>
      <c r="J52" s="4">
        <v>63.98</v>
      </c>
      <c r="K52" s="6">
        <v>45343</v>
      </c>
      <c r="L52" s="6">
        <v>45351</v>
      </c>
      <c r="M52" s="3" t="s">
        <v>53</v>
      </c>
      <c r="N52">
        <f t="shared" si="0"/>
        <v>8</v>
      </c>
      <c r="O52" t="str">
        <f t="shared" si="1"/>
        <v>Feb-2024</v>
      </c>
      <c r="P52" t="str">
        <f>CHOOSE(MATCH(MONTH(C52),{1,4,7,10}),"Q1","Q2","Q3","Q4")</f>
        <v>Q1</v>
      </c>
      <c r="Q52" t="str">
        <f t="shared" si="2"/>
        <v>South → West</v>
      </c>
      <c r="R52" t="str">
        <f t="shared" si="3"/>
        <v>60-80%</v>
      </c>
      <c r="AA52">
        <f t="shared" si="4"/>
        <v>11</v>
      </c>
      <c r="AD52">
        <f t="shared" si="6"/>
        <v>8</v>
      </c>
      <c r="AL52">
        <f t="shared" si="7"/>
        <v>0</v>
      </c>
    </row>
    <row r="53" spans="1:38" ht="15.75" customHeight="1" x14ac:dyDescent="0.3">
      <c r="A53" s="3" t="s">
        <v>116</v>
      </c>
      <c r="B53" s="3" t="s">
        <v>49</v>
      </c>
      <c r="C53" s="6">
        <v>45340</v>
      </c>
      <c r="D53" s="4">
        <v>1066</v>
      </c>
      <c r="E53" s="3" t="s">
        <v>50</v>
      </c>
      <c r="F53" s="3" t="s">
        <v>52</v>
      </c>
      <c r="G53" s="3" t="s">
        <v>52</v>
      </c>
      <c r="H53" s="4">
        <v>7711</v>
      </c>
      <c r="I53" s="4">
        <v>2.2999999999999998</v>
      </c>
      <c r="J53" s="4">
        <v>98.97</v>
      </c>
      <c r="K53" s="6">
        <v>45340</v>
      </c>
      <c r="L53" s="6">
        <v>45347</v>
      </c>
      <c r="M53" s="3" t="s">
        <v>53</v>
      </c>
      <c r="N53">
        <f t="shared" si="0"/>
        <v>7</v>
      </c>
      <c r="O53" t="str">
        <f t="shared" si="1"/>
        <v>Feb-2024</v>
      </c>
      <c r="P53" t="str">
        <f>CHOOSE(MATCH(MONTH(C53),{1,4,7,10}),"Q1","Q2","Q3","Q4")</f>
        <v>Q1</v>
      </c>
      <c r="Q53" t="str">
        <f t="shared" si="2"/>
        <v>East → East</v>
      </c>
      <c r="R53" t="str">
        <f t="shared" si="3"/>
        <v>80-100%</v>
      </c>
      <c r="AA53">
        <f t="shared" si="4"/>
        <v>7</v>
      </c>
      <c r="AD53">
        <f t="shared" si="6"/>
        <v>7</v>
      </c>
      <c r="AL53">
        <f t="shared" si="7"/>
        <v>0</v>
      </c>
    </row>
    <row r="54" spans="1:38" ht="15.75" customHeight="1" x14ac:dyDescent="0.3">
      <c r="A54" s="3" t="s">
        <v>117</v>
      </c>
      <c r="B54" s="3" t="s">
        <v>49</v>
      </c>
      <c r="C54" s="6">
        <v>45395</v>
      </c>
      <c r="D54" s="4">
        <v>948</v>
      </c>
      <c r="E54" s="3" t="s">
        <v>63</v>
      </c>
      <c r="F54" s="3" t="s">
        <v>70</v>
      </c>
      <c r="G54" s="3" t="s">
        <v>61</v>
      </c>
      <c r="H54" s="4">
        <v>10427</v>
      </c>
      <c r="I54" s="4">
        <v>2.6</v>
      </c>
      <c r="J54" s="4">
        <v>72.19</v>
      </c>
      <c r="K54" s="6">
        <v>45396</v>
      </c>
      <c r="L54" s="6">
        <v>45402</v>
      </c>
      <c r="M54" s="3" t="s">
        <v>53</v>
      </c>
      <c r="N54">
        <f t="shared" si="0"/>
        <v>6</v>
      </c>
      <c r="O54" t="str">
        <f t="shared" si="1"/>
        <v>Apr-2024</v>
      </c>
      <c r="P54" t="str">
        <f>CHOOSE(MATCH(MONTH(C54),{1,4,7,10}),"Q1","Q2","Q3","Q4")</f>
        <v>Q2</v>
      </c>
      <c r="Q54" t="str">
        <f t="shared" si="2"/>
        <v>North → Central</v>
      </c>
      <c r="R54" t="str">
        <f t="shared" si="3"/>
        <v>60-80%</v>
      </c>
      <c r="AA54">
        <f t="shared" si="4"/>
        <v>7</v>
      </c>
      <c r="AD54">
        <f t="shared" si="6"/>
        <v>6</v>
      </c>
      <c r="AL54">
        <f t="shared" si="7"/>
        <v>0</v>
      </c>
    </row>
    <row r="55" spans="1:38" ht="15.75" customHeight="1" x14ac:dyDescent="0.3">
      <c r="A55" s="3" t="s">
        <v>118</v>
      </c>
      <c r="B55" s="3" t="s">
        <v>55</v>
      </c>
      <c r="C55" s="6">
        <v>45340</v>
      </c>
      <c r="D55" s="4">
        <v>1207</v>
      </c>
      <c r="E55" s="3" t="s">
        <v>56</v>
      </c>
      <c r="F55" s="3" t="s">
        <v>57</v>
      </c>
      <c r="G55" s="3" t="s">
        <v>52</v>
      </c>
      <c r="H55" s="4">
        <v>12427</v>
      </c>
      <c r="I55" s="4">
        <v>1.6</v>
      </c>
      <c r="J55" s="4">
        <v>70.16</v>
      </c>
      <c r="K55" s="6">
        <v>45342</v>
      </c>
      <c r="L55" s="6">
        <v>45346</v>
      </c>
      <c r="M55" s="3" t="s">
        <v>53</v>
      </c>
      <c r="N55">
        <f t="shared" si="0"/>
        <v>4</v>
      </c>
      <c r="O55" t="str">
        <f t="shared" si="1"/>
        <v>Feb-2024</v>
      </c>
      <c r="P55" t="str">
        <f>CHOOSE(MATCH(MONTH(C55),{1,4,7,10}),"Q1","Q2","Q3","Q4")</f>
        <v>Q1</v>
      </c>
      <c r="Q55" t="str">
        <f t="shared" si="2"/>
        <v>South → East</v>
      </c>
      <c r="R55" t="str">
        <f t="shared" si="3"/>
        <v>60-80%</v>
      </c>
      <c r="AA55">
        <f t="shared" si="4"/>
        <v>6</v>
      </c>
      <c r="AD55">
        <f t="shared" si="6"/>
        <v>4</v>
      </c>
      <c r="AL55">
        <f t="shared" si="7"/>
        <v>1</v>
      </c>
    </row>
    <row r="56" spans="1:38" ht="15.75" customHeight="1" x14ac:dyDescent="0.3">
      <c r="A56" s="3" t="s">
        <v>119</v>
      </c>
      <c r="B56" s="3" t="s">
        <v>59</v>
      </c>
      <c r="C56" s="6">
        <v>45345</v>
      </c>
      <c r="D56" s="4">
        <v>788</v>
      </c>
      <c r="E56" s="3" t="s">
        <v>56</v>
      </c>
      <c r="F56" s="3" t="s">
        <v>61</v>
      </c>
      <c r="G56" s="3" t="s">
        <v>52</v>
      </c>
      <c r="H56" s="4">
        <v>25094</v>
      </c>
      <c r="I56" s="4">
        <v>4</v>
      </c>
      <c r="J56" s="4">
        <v>55.47</v>
      </c>
      <c r="K56" s="6">
        <v>45348</v>
      </c>
      <c r="L56" s="6">
        <v>45357</v>
      </c>
      <c r="M56" s="3" t="s">
        <v>53</v>
      </c>
      <c r="N56">
        <f t="shared" si="0"/>
        <v>9</v>
      </c>
      <c r="O56" t="str">
        <f t="shared" si="1"/>
        <v>Feb-2024</v>
      </c>
      <c r="P56" t="str">
        <f>CHOOSE(MATCH(MONTH(C56),{1,4,7,10}),"Q1","Q2","Q3","Q4")</f>
        <v>Q1</v>
      </c>
      <c r="Q56" t="str">
        <f t="shared" si="2"/>
        <v>Central → East</v>
      </c>
      <c r="R56" t="str">
        <f t="shared" si="3"/>
        <v>40-60%</v>
      </c>
      <c r="AA56">
        <f t="shared" si="4"/>
        <v>12</v>
      </c>
      <c r="AD56">
        <f t="shared" si="6"/>
        <v>9</v>
      </c>
      <c r="AL56">
        <f t="shared" si="7"/>
        <v>0</v>
      </c>
    </row>
    <row r="57" spans="1:38" ht="15.75" customHeight="1" x14ac:dyDescent="0.3">
      <c r="A57" s="3" t="s">
        <v>120</v>
      </c>
      <c r="B57" s="3" t="s">
        <v>82</v>
      </c>
      <c r="C57" s="6">
        <v>45401</v>
      </c>
      <c r="D57" s="4">
        <v>247</v>
      </c>
      <c r="E57" s="3" t="s">
        <v>63</v>
      </c>
      <c r="F57" s="3" t="s">
        <v>61</v>
      </c>
      <c r="G57" s="3" t="s">
        <v>61</v>
      </c>
      <c r="H57" s="4">
        <v>9816</v>
      </c>
      <c r="I57" s="4">
        <v>4.4000000000000004</v>
      </c>
      <c r="J57" s="4">
        <v>82.08</v>
      </c>
      <c r="K57" s="6">
        <v>45403</v>
      </c>
      <c r="L57" s="6">
        <v>45406</v>
      </c>
      <c r="M57" s="3" t="s">
        <v>71</v>
      </c>
      <c r="N57">
        <f t="shared" si="0"/>
        <v>3</v>
      </c>
      <c r="O57" t="str">
        <f t="shared" si="1"/>
        <v>Apr-2024</v>
      </c>
      <c r="P57" t="str">
        <f>CHOOSE(MATCH(MONTH(C57),{1,4,7,10}),"Q1","Q2","Q3","Q4")</f>
        <v>Q2</v>
      </c>
      <c r="Q57" t="str">
        <f t="shared" si="2"/>
        <v>Central → Central</v>
      </c>
      <c r="R57" t="str">
        <f t="shared" si="3"/>
        <v>80-100%</v>
      </c>
      <c r="AA57">
        <f t="shared" si="4"/>
        <v>5</v>
      </c>
      <c r="AD57">
        <f t="shared" si="6"/>
        <v>3</v>
      </c>
      <c r="AL57">
        <f t="shared" si="7"/>
        <v>0</v>
      </c>
    </row>
    <row r="58" spans="1:38" ht="15.75" customHeight="1" x14ac:dyDescent="0.3">
      <c r="A58" s="3" t="s">
        <v>121</v>
      </c>
      <c r="B58" s="3" t="s">
        <v>49</v>
      </c>
      <c r="C58" s="6">
        <v>45392</v>
      </c>
      <c r="D58" s="4">
        <v>441</v>
      </c>
      <c r="E58" s="3" t="s">
        <v>56</v>
      </c>
      <c r="F58" s="3" t="s">
        <v>70</v>
      </c>
      <c r="G58" s="3" t="s">
        <v>70</v>
      </c>
      <c r="H58" s="4">
        <v>12677</v>
      </c>
      <c r="I58" s="4">
        <v>4.8</v>
      </c>
      <c r="J58" s="4">
        <v>40.86</v>
      </c>
      <c r="K58" s="6">
        <v>45393</v>
      </c>
      <c r="L58" s="6">
        <v>45396</v>
      </c>
      <c r="M58" s="3" t="s">
        <v>53</v>
      </c>
      <c r="N58">
        <f t="shared" si="0"/>
        <v>3</v>
      </c>
      <c r="O58" t="str">
        <f t="shared" si="1"/>
        <v>Apr-2024</v>
      </c>
      <c r="P58" t="str">
        <f>CHOOSE(MATCH(MONTH(C58),{1,4,7,10}),"Q1","Q2","Q3","Q4")</f>
        <v>Q2</v>
      </c>
      <c r="Q58" t="str">
        <f t="shared" si="2"/>
        <v>North → North</v>
      </c>
      <c r="R58" t="str">
        <f t="shared" si="3"/>
        <v>40-60%</v>
      </c>
      <c r="AA58">
        <f t="shared" si="4"/>
        <v>4</v>
      </c>
      <c r="AD58">
        <f t="shared" si="6"/>
        <v>3</v>
      </c>
      <c r="AL58">
        <f t="shared" si="7"/>
        <v>1</v>
      </c>
    </row>
    <row r="59" spans="1:38" ht="15.75" customHeight="1" x14ac:dyDescent="0.3">
      <c r="A59" s="3" t="s">
        <v>122</v>
      </c>
      <c r="B59" s="3" t="s">
        <v>66</v>
      </c>
      <c r="C59" s="6">
        <v>45398</v>
      </c>
      <c r="D59" s="4">
        <v>1186</v>
      </c>
      <c r="E59" s="3" t="s">
        <v>63</v>
      </c>
      <c r="F59" s="3" t="s">
        <v>70</v>
      </c>
      <c r="G59" s="3" t="s">
        <v>52</v>
      </c>
      <c r="H59" s="4">
        <v>11346</v>
      </c>
      <c r="I59" s="4">
        <v>3</v>
      </c>
      <c r="J59" s="4">
        <v>42.97</v>
      </c>
      <c r="K59" s="6">
        <v>45399</v>
      </c>
      <c r="L59" s="6">
        <v>45407</v>
      </c>
      <c r="M59" s="3" t="s">
        <v>71</v>
      </c>
      <c r="N59">
        <f t="shared" si="0"/>
        <v>8</v>
      </c>
      <c r="O59" t="str">
        <f t="shared" si="1"/>
        <v>Apr-2024</v>
      </c>
      <c r="P59" t="str">
        <f>CHOOSE(MATCH(MONTH(C59),{1,4,7,10}),"Q1","Q2","Q3","Q4")</f>
        <v>Q2</v>
      </c>
      <c r="Q59" t="str">
        <f t="shared" si="2"/>
        <v>North → East</v>
      </c>
      <c r="R59" t="str">
        <f t="shared" si="3"/>
        <v>40-60%</v>
      </c>
      <c r="AA59">
        <f t="shared" si="4"/>
        <v>9</v>
      </c>
      <c r="AD59">
        <f t="shared" si="6"/>
        <v>8</v>
      </c>
      <c r="AL59">
        <f t="shared" si="7"/>
        <v>0</v>
      </c>
    </row>
    <row r="60" spans="1:38" ht="15.75" customHeight="1" x14ac:dyDescent="0.3">
      <c r="A60" s="3" t="s">
        <v>123</v>
      </c>
      <c r="B60" s="3" t="s">
        <v>49</v>
      </c>
      <c r="C60" s="6">
        <v>45401</v>
      </c>
      <c r="D60" s="4">
        <v>1824</v>
      </c>
      <c r="E60" s="3" t="s">
        <v>56</v>
      </c>
      <c r="F60" s="3" t="s">
        <v>57</v>
      </c>
      <c r="G60" s="3" t="s">
        <v>52</v>
      </c>
      <c r="H60" s="4">
        <v>8433</v>
      </c>
      <c r="I60" s="4">
        <v>3.8</v>
      </c>
      <c r="J60" s="4">
        <v>75.959999999999994</v>
      </c>
      <c r="K60" s="6">
        <v>45401</v>
      </c>
      <c r="L60" s="6">
        <v>45409</v>
      </c>
      <c r="M60" s="3" t="s">
        <v>53</v>
      </c>
      <c r="N60">
        <f t="shared" si="0"/>
        <v>8</v>
      </c>
      <c r="O60" t="str">
        <f t="shared" si="1"/>
        <v>Apr-2024</v>
      </c>
      <c r="P60" t="str">
        <f>CHOOSE(MATCH(MONTH(C60),{1,4,7,10}),"Q1","Q2","Q3","Q4")</f>
        <v>Q2</v>
      </c>
      <c r="Q60" t="str">
        <f t="shared" si="2"/>
        <v>South → East</v>
      </c>
      <c r="R60" t="str">
        <f t="shared" si="3"/>
        <v>60-80%</v>
      </c>
      <c r="AA60">
        <f t="shared" si="4"/>
        <v>8</v>
      </c>
      <c r="AD60">
        <f t="shared" si="6"/>
        <v>8</v>
      </c>
      <c r="AL60">
        <f t="shared" si="7"/>
        <v>0</v>
      </c>
    </row>
    <row r="61" spans="1:38" ht="15.75" customHeight="1" x14ac:dyDescent="0.3">
      <c r="A61" s="3" t="s">
        <v>124</v>
      </c>
      <c r="B61" s="3" t="s">
        <v>66</v>
      </c>
      <c r="C61" s="6">
        <v>45440</v>
      </c>
      <c r="D61" s="4">
        <v>1483</v>
      </c>
      <c r="E61" s="3" t="s">
        <v>63</v>
      </c>
      <c r="F61" s="3" t="s">
        <v>51</v>
      </c>
      <c r="G61" s="3" t="s">
        <v>51</v>
      </c>
      <c r="H61" s="4">
        <v>38744</v>
      </c>
      <c r="I61" s="4">
        <v>4.4000000000000004</v>
      </c>
      <c r="J61" s="4">
        <v>60.5</v>
      </c>
      <c r="K61" s="6">
        <v>45441</v>
      </c>
      <c r="L61" s="6">
        <v>45445</v>
      </c>
      <c r="M61" s="3" t="s">
        <v>71</v>
      </c>
      <c r="N61">
        <f t="shared" si="0"/>
        <v>4</v>
      </c>
      <c r="O61" t="str">
        <f t="shared" si="1"/>
        <v>May-2024</v>
      </c>
      <c r="P61" t="str">
        <f>CHOOSE(MATCH(MONTH(C61),{1,4,7,10}),"Q1","Q2","Q3","Q4")</f>
        <v>Q2</v>
      </c>
      <c r="Q61" t="str">
        <f t="shared" si="2"/>
        <v>West → West</v>
      </c>
      <c r="R61" t="str">
        <f t="shared" si="3"/>
        <v>60-80%</v>
      </c>
      <c r="AA61">
        <f t="shared" si="4"/>
        <v>5</v>
      </c>
      <c r="AD61">
        <f t="shared" si="6"/>
        <v>4</v>
      </c>
      <c r="AL61">
        <f t="shared" si="7"/>
        <v>0</v>
      </c>
    </row>
    <row r="62" spans="1:38" ht="15.75" customHeight="1" x14ac:dyDescent="0.3">
      <c r="A62" s="3" t="s">
        <v>125</v>
      </c>
      <c r="B62" s="3" t="s">
        <v>66</v>
      </c>
      <c r="C62" s="6">
        <v>45449</v>
      </c>
      <c r="D62" s="4">
        <v>426</v>
      </c>
      <c r="E62" s="3" t="s">
        <v>50</v>
      </c>
      <c r="F62" s="3" t="s">
        <v>70</v>
      </c>
      <c r="G62" s="3" t="s">
        <v>61</v>
      </c>
      <c r="H62" s="4">
        <v>47121</v>
      </c>
      <c r="I62" s="4">
        <v>2.7</v>
      </c>
      <c r="J62" s="4">
        <v>97.2</v>
      </c>
      <c r="K62" s="6">
        <v>45451</v>
      </c>
      <c r="L62" s="6">
        <v>45461</v>
      </c>
      <c r="M62" s="3" t="s">
        <v>71</v>
      </c>
      <c r="N62">
        <f t="shared" si="0"/>
        <v>10</v>
      </c>
      <c r="O62" t="str">
        <f t="shared" si="1"/>
        <v>Jun-2024</v>
      </c>
      <c r="P62" t="str">
        <f>CHOOSE(MATCH(MONTH(C62),{1,4,7,10}),"Q1","Q2","Q3","Q4")</f>
        <v>Q2</v>
      </c>
      <c r="Q62" t="str">
        <f t="shared" si="2"/>
        <v>North → Central</v>
      </c>
      <c r="R62" t="str">
        <f t="shared" si="3"/>
        <v>80-100%</v>
      </c>
      <c r="AA62">
        <f t="shared" si="4"/>
        <v>12</v>
      </c>
      <c r="AD62">
        <f t="shared" si="6"/>
        <v>10</v>
      </c>
      <c r="AL62">
        <f t="shared" si="7"/>
        <v>0</v>
      </c>
    </row>
    <row r="63" spans="1:38" ht="15.75" customHeight="1" x14ac:dyDescent="0.3">
      <c r="A63" s="3" t="s">
        <v>126</v>
      </c>
      <c r="B63" s="3" t="s">
        <v>49</v>
      </c>
      <c r="C63" s="6">
        <v>45371</v>
      </c>
      <c r="D63" s="4">
        <v>1892</v>
      </c>
      <c r="E63" s="3" t="s">
        <v>60</v>
      </c>
      <c r="F63" s="3" t="s">
        <v>51</v>
      </c>
      <c r="G63" s="3" t="s">
        <v>57</v>
      </c>
      <c r="H63" s="4">
        <v>41196</v>
      </c>
      <c r="I63" s="4">
        <v>2.2000000000000002</v>
      </c>
      <c r="J63" s="4">
        <v>94.19</v>
      </c>
      <c r="K63" s="6">
        <v>45371</v>
      </c>
      <c r="L63" s="6">
        <v>45381</v>
      </c>
      <c r="M63" s="3" t="s">
        <v>53</v>
      </c>
      <c r="N63">
        <f t="shared" si="0"/>
        <v>10</v>
      </c>
      <c r="O63" t="str">
        <f t="shared" si="1"/>
        <v>Mar-2024</v>
      </c>
      <c r="P63" t="str">
        <f>CHOOSE(MATCH(MONTH(C63),{1,4,7,10}),"Q1","Q2","Q3","Q4")</f>
        <v>Q1</v>
      </c>
      <c r="Q63" t="str">
        <f t="shared" si="2"/>
        <v>West → South</v>
      </c>
      <c r="R63" t="str">
        <f t="shared" si="3"/>
        <v>80-100%</v>
      </c>
      <c r="AA63">
        <f t="shared" si="4"/>
        <v>10</v>
      </c>
      <c r="AD63">
        <f t="shared" si="6"/>
        <v>10</v>
      </c>
      <c r="AL63">
        <f t="shared" si="7"/>
        <v>0</v>
      </c>
    </row>
    <row r="64" spans="1:38" ht="15.75" customHeight="1" x14ac:dyDescent="0.3">
      <c r="A64" s="3" t="s">
        <v>127</v>
      </c>
      <c r="B64" s="3" t="s">
        <v>55</v>
      </c>
      <c r="C64" s="6">
        <v>45461</v>
      </c>
      <c r="D64" s="4">
        <v>1859</v>
      </c>
      <c r="E64" s="3" t="s">
        <v>63</v>
      </c>
      <c r="F64" s="3" t="s">
        <v>52</v>
      </c>
      <c r="G64" s="3" t="s">
        <v>70</v>
      </c>
      <c r="H64" s="4">
        <v>2580</v>
      </c>
      <c r="I64" s="4">
        <v>4.7</v>
      </c>
      <c r="J64" s="4">
        <v>82.82</v>
      </c>
      <c r="K64" s="6">
        <v>45464</v>
      </c>
      <c r="L64" s="6">
        <v>45468</v>
      </c>
      <c r="M64" s="3" t="s">
        <v>53</v>
      </c>
      <c r="N64">
        <f t="shared" si="0"/>
        <v>4</v>
      </c>
      <c r="O64" t="str">
        <f t="shared" si="1"/>
        <v>Jun-2024</v>
      </c>
      <c r="P64" t="str">
        <f>CHOOSE(MATCH(MONTH(C64),{1,4,7,10}),"Q1","Q2","Q3","Q4")</f>
        <v>Q2</v>
      </c>
      <c r="Q64" t="str">
        <f t="shared" si="2"/>
        <v>East → North</v>
      </c>
      <c r="R64" t="str">
        <f t="shared" si="3"/>
        <v>80-100%</v>
      </c>
      <c r="AA64">
        <f t="shared" si="4"/>
        <v>7</v>
      </c>
      <c r="AD64">
        <f t="shared" si="6"/>
        <v>4</v>
      </c>
      <c r="AL64">
        <f t="shared" si="7"/>
        <v>0</v>
      </c>
    </row>
    <row r="65" spans="1:38" ht="15.75" customHeight="1" x14ac:dyDescent="0.3">
      <c r="A65" s="3" t="s">
        <v>128</v>
      </c>
      <c r="B65" s="3" t="s">
        <v>66</v>
      </c>
      <c r="C65" s="6">
        <v>45303</v>
      </c>
      <c r="D65" s="4">
        <v>1089</v>
      </c>
      <c r="E65" s="3" t="s">
        <v>63</v>
      </c>
      <c r="F65" s="3" t="s">
        <v>61</v>
      </c>
      <c r="G65" s="3" t="s">
        <v>70</v>
      </c>
      <c r="H65" s="4">
        <v>6589</v>
      </c>
      <c r="I65" s="4">
        <v>3.1</v>
      </c>
      <c r="J65" s="4">
        <v>89.09</v>
      </c>
      <c r="K65" s="6">
        <v>45303</v>
      </c>
      <c r="L65" s="6">
        <v>45307</v>
      </c>
      <c r="M65" s="3" t="s">
        <v>53</v>
      </c>
      <c r="N65">
        <f t="shared" si="0"/>
        <v>4</v>
      </c>
      <c r="O65" t="str">
        <f t="shared" si="1"/>
        <v>Jan-2024</v>
      </c>
      <c r="P65" t="str">
        <f>CHOOSE(MATCH(MONTH(C65),{1,4,7,10}),"Q1","Q2","Q3","Q4")</f>
        <v>Q1</v>
      </c>
      <c r="Q65" t="str">
        <f t="shared" si="2"/>
        <v>Central → North</v>
      </c>
      <c r="R65" t="str">
        <f t="shared" si="3"/>
        <v>80-100%</v>
      </c>
      <c r="AA65">
        <f t="shared" si="4"/>
        <v>4</v>
      </c>
      <c r="AD65">
        <f t="shared" si="6"/>
        <v>4</v>
      </c>
      <c r="AL65">
        <f t="shared" si="7"/>
        <v>1</v>
      </c>
    </row>
    <row r="66" spans="1:38" ht="15.75" customHeight="1" x14ac:dyDescent="0.3">
      <c r="A66" s="3" t="s">
        <v>129</v>
      </c>
      <c r="B66" s="3" t="s">
        <v>66</v>
      </c>
      <c r="C66" s="6">
        <v>45420</v>
      </c>
      <c r="D66" s="4">
        <v>2362</v>
      </c>
      <c r="E66" s="3" t="s">
        <v>63</v>
      </c>
      <c r="F66" s="3" t="s">
        <v>51</v>
      </c>
      <c r="G66" s="3" t="s">
        <v>61</v>
      </c>
      <c r="H66" s="4">
        <v>26623</v>
      </c>
      <c r="I66" s="4">
        <v>3</v>
      </c>
      <c r="J66" s="4">
        <v>80.040000000000006</v>
      </c>
      <c r="K66" s="6">
        <v>45423</v>
      </c>
      <c r="L66" s="6">
        <v>45430</v>
      </c>
      <c r="M66" s="3" t="s">
        <v>71</v>
      </c>
      <c r="N66">
        <f t="shared" si="0"/>
        <v>7</v>
      </c>
      <c r="O66" t="str">
        <f t="shared" si="1"/>
        <v>May-2024</v>
      </c>
      <c r="P66" t="str">
        <f>CHOOSE(MATCH(MONTH(C66),{1,4,7,10}),"Q1","Q2","Q3","Q4")</f>
        <v>Q2</v>
      </c>
      <c r="Q66" t="str">
        <f t="shared" si="2"/>
        <v>West → Central</v>
      </c>
      <c r="R66" t="str">
        <f t="shared" si="3"/>
        <v>80-100%</v>
      </c>
      <c r="AA66">
        <f t="shared" si="4"/>
        <v>10</v>
      </c>
      <c r="AD66">
        <f t="shared" si="6"/>
        <v>7</v>
      </c>
      <c r="AL66">
        <f t="shared" si="7"/>
        <v>0</v>
      </c>
    </row>
    <row r="67" spans="1:38" ht="15.75" customHeight="1" x14ac:dyDescent="0.3">
      <c r="A67" s="3" t="s">
        <v>130</v>
      </c>
      <c r="B67" s="3" t="s">
        <v>49</v>
      </c>
      <c r="C67" s="6">
        <v>45373</v>
      </c>
      <c r="D67" s="4">
        <v>1051</v>
      </c>
      <c r="E67" s="3" t="s">
        <v>63</v>
      </c>
      <c r="F67" s="3" t="s">
        <v>61</v>
      </c>
      <c r="G67" s="3" t="s">
        <v>51</v>
      </c>
      <c r="H67" s="4">
        <v>8297</v>
      </c>
      <c r="I67" s="4">
        <v>1.7</v>
      </c>
      <c r="J67" s="4">
        <v>47.53</v>
      </c>
      <c r="K67" s="6">
        <v>45374</v>
      </c>
      <c r="L67" s="6">
        <v>45378</v>
      </c>
      <c r="M67" s="3" t="s">
        <v>53</v>
      </c>
      <c r="N67">
        <f t="shared" ref="N67:N130" si="8">L67-K67</f>
        <v>4</v>
      </c>
      <c r="O67" t="str">
        <f t="shared" ref="O67:O130" si="9">TEXT(C67,"MMM-YYYY")</f>
        <v>Mar-2024</v>
      </c>
      <c r="P67" t="str">
        <f>CHOOSE(MATCH(MONTH(C67),{1,4,7,10}),"Q1","Q2","Q3","Q4")</f>
        <v>Q1</v>
      </c>
      <c r="Q67" t="str">
        <f t="shared" ref="Q67:Q130" si="10">F67 &amp; " → " &amp; G67</f>
        <v>Central → West</v>
      </c>
      <c r="R67" t="str">
        <f t="shared" ref="R67:R130" si="11">IF(J67&lt;=60,"40-60%",IF(J67&lt;=80,"60-80%","80-100%"))</f>
        <v>40-60%</v>
      </c>
      <c r="AA67">
        <f t="shared" ref="AA67:AA130" si="12">L67-C67</f>
        <v>5</v>
      </c>
      <c r="AD67">
        <f t="shared" ref="AD67:AD130" si="13">L67-K67</f>
        <v>4</v>
      </c>
      <c r="AL67">
        <f t="shared" ref="AL67:AL130" si="14">IF(AND(M67="Delivered",(L67-C67)&lt;7),1,0)</f>
        <v>1</v>
      </c>
    </row>
    <row r="68" spans="1:38" ht="15.75" customHeight="1" x14ac:dyDescent="0.3">
      <c r="A68" s="3" t="s">
        <v>131</v>
      </c>
      <c r="B68" s="3" t="s">
        <v>66</v>
      </c>
      <c r="C68" s="6">
        <v>45453</v>
      </c>
      <c r="D68" s="4">
        <v>822</v>
      </c>
      <c r="E68" s="3" t="s">
        <v>63</v>
      </c>
      <c r="F68" s="3" t="s">
        <v>51</v>
      </c>
      <c r="G68" s="3" t="s">
        <v>51</v>
      </c>
      <c r="H68" s="4">
        <v>8846</v>
      </c>
      <c r="I68" s="4">
        <v>1.4</v>
      </c>
      <c r="J68" s="4">
        <v>85.93</v>
      </c>
      <c r="K68" s="6">
        <v>45456</v>
      </c>
      <c r="L68" s="6">
        <v>45458</v>
      </c>
      <c r="M68" s="3" t="s">
        <v>53</v>
      </c>
      <c r="N68">
        <f t="shared" si="8"/>
        <v>2</v>
      </c>
      <c r="O68" t="str">
        <f t="shared" si="9"/>
        <v>Jun-2024</v>
      </c>
      <c r="P68" t="str">
        <f>CHOOSE(MATCH(MONTH(C68),{1,4,7,10}),"Q1","Q2","Q3","Q4")</f>
        <v>Q2</v>
      </c>
      <c r="Q68" t="str">
        <f t="shared" si="10"/>
        <v>West → West</v>
      </c>
      <c r="R68" t="str">
        <f t="shared" si="11"/>
        <v>80-100%</v>
      </c>
      <c r="AA68">
        <f t="shared" si="12"/>
        <v>5</v>
      </c>
      <c r="AD68">
        <f t="shared" si="13"/>
        <v>2</v>
      </c>
      <c r="AL68">
        <f t="shared" si="14"/>
        <v>1</v>
      </c>
    </row>
    <row r="69" spans="1:38" ht="15.75" customHeight="1" x14ac:dyDescent="0.3">
      <c r="A69" s="3" t="s">
        <v>132</v>
      </c>
      <c r="B69" s="3" t="s">
        <v>66</v>
      </c>
      <c r="C69" s="6">
        <v>45472</v>
      </c>
      <c r="D69" s="4">
        <v>2179</v>
      </c>
      <c r="E69" s="3" t="s">
        <v>56</v>
      </c>
      <c r="F69" s="3" t="s">
        <v>52</v>
      </c>
      <c r="G69" s="3" t="s">
        <v>61</v>
      </c>
      <c r="H69" s="4">
        <v>20378</v>
      </c>
      <c r="I69" s="4">
        <v>4.4000000000000004</v>
      </c>
      <c r="J69" s="4">
        <v>52.61</v>
      </c>
      <c r="K69" s="6">
        <v>45474</v>
      </c>
      <c r="L69" s="6">
        <v>45477</v>
      </c>
      <c r="M69" s="3" t="s">
        <v>53</v>
      </c>
      <c r="N69">
        <f t="shared" si="8"/>
        <v>3</v>
      </c>
      <c r="O69" t="str">
        <f t="shared" si="9"/>
        <v>Jun-2024</v>
      </c>
      <c r="P69" t="str">
        <f>CHOOSE(MATCH(MONTH(C69),{1,4,7,10}),"Q1","Q2","Q3","Q4")</f>
        <v>Q2</v>
      </c>
      <c r="Q69" t="str">
        <f t="shared" si="10"/>
        <v>East → Central</v>
      </c>
      <c r="R69" t="str">
        <f t="shared" si="11"/>
        <v>40-60%</v>
      </c>
      <c r="AA69">
        <f t="shared" si="12"/>
        <v>5</v>
      </c>
      <c r="AD69">
        <f t="shared" si="13"/>
        <v>3</v>
      </c>
      <c r="AL69">
        <f t="shared" si="14"/>
        <v>1</v>
      </c>
    </row>
    <row r="70" spans="1:38" ht="15.75" customHeight="1" x14ac:dyDescent="0.3">
      <c r="A70" s="3" t="s">
        <v>133</v>
      </c>
      <c r="B70" s="3" t="s">
        <v>49</v>
      </c>
      <c r="C70" s="6">
        <v>45461</v>
      </c>
      <c r="D70" s="4">
        <v>2432</v>
      </c>
      <c r="E70" s="3" t="s">
        <v>60</v>
      </c>
      <c r="F70" s="3" t="s">
        <v>70</v>
      </c>
      <c r="G70" s="3" t="s">
        <v>51</v>
      </c>
      <c r="H70" s="4">
        <v>34172</v>
      </c>
      <c r="I70" s="4">
        <v>3.5</v>
      </c>
      <c r="J70" s="4">
        <v>59.41</v>
      </c>
      <c r="K70" s="6">
        <v>45462</v>
      </c>
      <c r="L70" s="6">
        <v>45465</v>
      </c>
      <c r="M70" s="3" t="s">
        <v>71</v>
      </c>
      <c r="N70">
        <f t="shared" si="8"/>
        <v>3</v>
      </c>
      <c r="O70" t="str">
        <f t="shared" si="9"/>
        <v>Jun-2024</v>
      </c>
      <c r="P70" t="str">
        <f>CHOOSE(MATCH(MONTH(C70),{1,4,7,10}),"Q1","Q2","Q3","Q4")</f>
        <v>Q2</v>
      </c>
      <c r="Q70" t="str">
        <f t="shared" si="10"/>
        <v>North → West</v>
      </c>
      <c r="R70" t="str">
        <f t="shared" si="11"/>
        <v>40-60%</v>
      </c>
      <c r="AA70">
        <f t="shared" si="12"/>
        <v>4</v>
      </c>
      <c r="AD70">
        <f t="shared" si="13"/>
        <v>3</v>
      </c>
      <c r="AL70">
        <f t="shared" si="14"/>
        <v>0</v>
      </c>
    </row>
    <row r="71" spans="1:38" ht="15.75" customHeight="1" x14ac:dyDescent="0.3">
      <c r="A71" s="3" t="s">
        <v>134</v>
      </c>
      <c r="B71" s="3" t="s">
        <v>49</v>
      </c>
      <c r="C71" s="6">
        <v>45300</v>
      </c>
      <c r="D71" s="4">
        <v>528</v>
      </c>
      <c r="E71" s="3" t="s">
        <v>63</v>
      </c>
      <c r="F71" s="3" t="s">
        <v>52</v>
      </c>
      <c r="G71" s="3" t="s">
        <v>70</v>
      </c>
      <c r="H71" s="4">
        <v>18153</v>
      </c>
      <c r="I71" s="4">
        <v>2.2999999999999998</v>
      </c>
      <c r="J71" s="4">
        <v>89.15</v>
      </c>
      <c r="K71" s="6">
        <v>45301</v>
      </c>
      <c r="L71" s="6">
        <v>45309</v>
      </c>
      <c r="M71" s="3" t="s">
        <v>53</v>
      </c>
      <c r="N71">
        <f t="shared" si="8"/>
        <v>8</v>
      </c>
      <c r="O71" t="str">
        <f t="shared" si="9"/>
        <v>Jan-2024</v>
      </c>
      <c r="P71" t="str">
        <f>CHOOSE(MATCH(MONTH(C71),{1,4,7,10}),"Q1","Q2","Q3","Q4")</f>
        <v>Q1</v>
      </c>
      <c r="Q71" t="str">
        <f t="shared" si="10"/>
        <v>East → North</v>
      </c>
      <c r="R71" t="str">
        <f t="shared" si="11"/>
        <v>80-100%</v>
      </c>
      <c r="AA71">
        <f t="shared" si="12"/>
        <v>9</v>
      </c>
      <c r="AD71">
        <f t="shared" si="13"/>
        <v>8</v>
      </c>
      <c r="AL71">
        <f t="shared" si="14"/>
        <v>0</v>
      </c>
    </row>
    <row r="72" spans="1:38" ht="15.75" customHeight="1" x14ac:dyDescent="0.3">
      <c r="A72" s="3" t="s">
        <v>135</v>
      </c>
      <c r="B72" s="3" t="s">
        <v>82</v>
      </c>
      <c r="C72" s="6">
        <v>45427</v>
      </c>
      <c r="D72" s="4">
        <v>1600</v>
      </c>
      <c r="E72" s="3" t="s">
        <v>56</v>
      </c>
      <c r="F72" s="3" t="s">
        <v>70</v>
      </c>
      <c r="G72" s="3" t="s">
        <v>70</v>
      </c>
      <c r="H72" s="4">
        <v>43242</v>
      </c>
      <c r="I72" s="4">
        <v>1.8</v>
      </c>
      <c r="J72" s="4">
        <v>72.19</v>
      </c>
      <c r="K72" s="6">
        <v>45429</v>
      </c>
      <c r="L72" s="6">
        <v>45439</v>
      </c>
      <c r="M72" s="3" t="s">
        <v>53</v>
      </c>
      <c r="N72">
        <f t="shared" si="8"/>
        <v>10</v>
      </c>
      <c r="O72" t="str">
        <f t="shared" si="9"/>
        <v>May-2024</v>
      </c>
      <c r="P72" t="str">
        <f>CHOOSE(MATCH(MONTH(C72),{1,4,7,10}),"Q1","Q2","Q3","Q4")</f>
        <v>Q2</v>
      </c>
      <c r="Q72" t="str">
        <f t="shared" si="10"/>
        <v>North → North</v>
      </c>
      <c r="R72" t="str">
        <f t="shared" si="11"/>
        <v>60-80%</v>
      </c>
      <c r="AA72">
        <f t="shared" si="12"/>
        <v>12</v>
      </c>
      <c r="AD72">
        <f t="shared" si="13"/>
        <v>10</v>
      </c>
      <c r="AL72">
        <f t="shared" si="14"/>
        <v>0</v>
      </c>
    </row>
    <row r="73" spans="1:38" ht="15.75" customHeight="1" x14ac:dyDescent="0.3">
      <c r="A73" s="3" t="s">
        <v>136</v>
      </c>
      <c r="B73" s="3" t="s">
        <v>55</v>
      </c>
      <c r="C73" s="6">
        <v>45315</v>
      </c>
      <c r="D73" s="4">
        <v>385</v>
      </c>
      <c r="E73" s="3" t="s">
        <v>63</v>
      </c>
      <c r="F73" s="3" t="s">
        <v>70</v>
      </c>
      <c r="G73" s="3" t="s">
        <v>57</v>
      </c>
      <c r="H73" s="4">
        <v>26640</v>
      </c>
      <c r="I73" s="4">
        <v>3.2</v>
      </c>
      <c r="J73" s="4">
        <v>91.6</v>
      </c>
      <c r="K73" s="6">
        <v>45318</v>
      </c>
      <c r="L73" s="6">
        <v>45325</v>
      </c>
      <c r="M73" s="3" t="s">
        <v>53</v>
      </c>
      <c r="N73">
        <f t="shared" si="8"/>
        <v>7</v>
      </c>
      <c r="O73" t="str">
        <f t="shared" si="9"/>
        <v>Jan-2024</v>
      </c>
      <c r="P73" t="str">
        <f>CHOOSE(MATCH(MONTH(C73),{1,4,7,10}),"Q1","Q2","Q3","Q4")</f>
        <v>Q1</v>
      </c>
      <c r="Q73" t="str">
        <f t="shared" si="10"/>
        <v>North → South</v>
      </c>
      <c r="R73" t="str">
        <f t="shared" si="11"/>
        <v>80-100%</v>
      </c>
      <c r="AA73">
        <f t="shared" si="12"/>
        <v>10</v>
      </c>
      <c r="AD73">
        <f t="shared" si="13"/>
        <v>7</v>
      </c>
      <c r="AL73">
        <f t="shared" si="14"/>
        <v>0</v>
      </c>
    </row>
    <row r="74" spans="1:38" ht="15.75" customHeight="1" x14ac:dyDescent="0.3">
      <c r="A74" s="3" t="s">
        <v>137</v>
      </c>
      <c r="B74" s="3" t="s">
        <v>55</v>
      </c>
      <c r="C74" s="6">
        <v>45399</v>
      </c>
      <c r="D74" s="4">
        <v>2165</v>
      </c>
      <c r="E74" s="3" t="s">
        <v>63</v>
      </c>
      <c r="F74" s="3" t="s">
        <v>61</v>
      </c>
      <c r="G74" s="3" t="s">
        <v>61</v>
      </c>
      <c r="H74" s="4">
        <v>1684</v>
      </c>
      <c r="I74" s="4">
        <v>3.3</v>
      </c>
      <c r="J74" s="4">
        <v>52.78</v>
      </c>
      <c r="K74" s="6">
        <v>45402</v>
      </c>
      <c r="L74" s="6">
        <v>45411</v>
      </c>
      <c r="M74" s="3" t="s">
        <v>53</v>
      </c>
      <c r="N74">
        <f t="shared" si="8"/>
        <v>9</v>
      </c>
      <c r="O74" t="str">
        <f t="shared" si="9"/>
        <v>Apr-2024</v>
      </c>
      <c r="P74" t="str">
        <f>CHOOSE(MATCH(MONTH(C74),{1,4,7,10}),"Q1","Q2","Q3","Q4")</f>
        <v>Q2</v>
      </c>
      <c r="Q74" t="str">
        <f t="shared" si="10"/>
        <v>Central → Central</v>
      </c>
      <c r="R74" t="str">
        <f t="shared" si="11"/>
        <v>40-60%</v>
      </c>
      <c r="AA74">
        <f t="shared" si="12"/>
        <v>12</v>
      </c>
      <c r="AD74">
        <f t="shared" si="13"/>
        <v>9</v>
      </c>
      <c r="AL74">
        <f t="shared" si="14"/>
        <v>0</v>
      </c>
    </row>
    <row r="75" spans="1:38" ht="15.75" customHeight="1" x14ac:dyDescent="0.3">
      <c r="A75" s="3" t="s">
        <v>138</v>
      </c>
      <c r="B75" s="3" t="s">
        <v>66</v>
      </c>
      <c r="C75" s="6">
        <v>45366</v>
      </c>
      <c r="D75" s="4">
        <v>868</v>
      </c>
      <c r="E75" s="3" t="s">
        <v>60</v>
      </c>
      <c r="F75" s="3" t="s">
        <v>52</v>
      </c>
      <c r="G75" s="3" t="s">
        <v>52</v>
      </c>
      <c r="H75" s="4">
        <v>34993</v>
      </c>
      <c r="I75" s="4">
        <v>1.8</v>
      </c>
      <c r="J75" s="4">
        <v>76.47</v>
      </c>
      <c r="K75" s="6">
        <v>45366</v>
      </c>
      <c r="L75" s="6">
        <v>45372</v>
      </c>
      <c r="M75" s="3" t="s">
        <v>53</v>
      </c>
      <c r="N75">
        <f t="shared" si="8"/>
        <v>6</v>
      </c>
      <c r="O75" t="str">
        <f t="shared" si="9"/>
        <v>Mar-2024</v>
      </c>
      <c r="P75" t="str">
        <f>CHOOSE(MATCH(MONTH(C75),{1,4,7,10}),"Q1","Q2","Q3","Q4")</f>
        <v>Q1</v>
      </c>
      <c r="Q75" t="str">
        <f t="shared" si="10"/>
        <v>East → East</v>
      </c>
      <c r="R75" t="str">
        <f t="shared" si="11"/>
        <v>60-80%</v>
      </c>
      <c r="AA75">
        <f t="shared" si="12"/>
        <v>6</v>
      </c>
      <c r="AD75">
        <f t="shared" si="13"/>
        <v>6</v>
      </c>
      <c r="AL75">
        <f t="shared" si="14"/>
        <v>1</v>
      </c>
    </row>
    <row r="76" spans="1:38" ht="15.75" customHeight="1" x14ac:dyDescent="0.3">
      <c r="A76" s="3" t="s">
        <v>139</v>
      </c>
      <c r="B76" s="3" t="s">
        <v>55</v>
      </c>
      <c r="C76" s="6">
        <v>45414</v>
      </c>
      <c r="D76" s="4">
        <v>1494</v>
      </c>
      <c r="E76" s="3" t="s">
        <v>60</v>
      </c>
      <c r="F76" s="3" t="s">
        <v>51</v>
      </c>
      <c r="G76" s="3" t="s">
        <v>52</v>
      </c>
      <c r="H76" s="4">
        <v>44648</v>
      </c>
      <c r="I76" s="4">
        <v>4.4000000000000004</v>
      </c>
      <c r="J76" s="4">
        <v>45.03</v>
      </c>
      <c r="K76" s="6">
        <v>45417</v>
      </c>
      <c r="L76" s="6">
        <v>45425</v>
      </c>
      <c r="M76" s="3" t="s">
        <v>53</v>
      </c>
      <c r="N76">
        <f t="shared" si="8"/>
        <v>8</v>
      </c>
      <c r="O76" t="str">
        <f t="shared" si="9"/>
        <v>May-2024</v>
      </c>
      <c r="P76" t="str">
        <f>CHOOSE(MATCH(MONTH(C76),{1,4,7,10}),"Q1","Q2","Q3","Q4")</f>
        <v>Q2</v>
      </c>
      <c r="Q76" t="str">
        <f t="shared" si="10"/>
        <v>West → East</v>
      </c>
      <c r="R76" t="str">
        <f t="shared" si="11"/>
        <v>40-60%</v>
      </c>
      <c r="AA76">
        <f t="shared" si="12"/>
        <v>11</v>
      </c>
      <c r="AD76">
        <f t="shared" si="13"/>
        <v>8</v>
      </c>
      <c r="AL76">
        <f t="shared" si="14"/>
        <v>0</v>
      </c>
    </row>
    <row r="77" spans="1:38" ht="15.75" customHeight="1" x14ac:dyDescent="0.3">
      <c r="A77" s="3" t="s">
        <v>140</v>
      </c>
      <c r="B77" s="3" t="s">
        <v>66</v>
      </c>
      <c r="C77" s="6">
        <v>45331</v>
      </c>
      <c r="D77" s="4">
        <v>293</v>
      </c>
      <c r="E77" s="3" t="s">
        <v>60</v>
      </c>
      <c r="F77" s="3" t="s">
        <v>52</v>
      </c>
      <c r="G77" s="3" t="s">
        <v>57</v>
      </c>
      <c r="H77" s="4">
        <v>25346</v>
      </c>
      <c r="I77" s="4">
        <v>1.3</v>
      </c>
      <c r="J77" s="4">
        <v>78.58</v>
      </c>
      <c r="K77" s="6">
        <v>45332</v>
      </c>
      <c r="L77" s="6">
        <v>45342</v>
      </c>
      <c r="M77" s="3" t="s">
        <v>53</v>
      </c>
      <c r="N77">
        <f t="shared" si="8"/>
        <v>10</v>
      </c>
      <c r="O77" t="str">
        <f t="shared" si="9"/>
        <v>Feb-2024</v>
      </c>
      <c r="P77" t="str">
        <f>CHOOSE(MATCH(MONTH(C77),{1,4,7,10}),"Q1","Q2","Q3","Q4")</f>
        <v>Q1</v>
      </c>
      <c r="Q77" t="str">
        <f t="shared" si="10"/>
        <v>East → South</v>
      </c>
      <c r="R77" t="str">
        <f t="shared" si="11"/>
        <v>60-80%</v>
      </c>
      <c r="AA77">
        <f t="shared" si="12"/>
        <v>11</v>
      </c>
      <c r="AD77">
        <f t="shared" si="13"/>
        <v>10</v>
      </c>
      <c r="AL77">
        <f t="shared" si="14"/>
        <v>0</v>
      </c>
    </row>
    <row r="78" spans="1:38" ht="15.75" customHeight="1" x14ac:dyDescent="0.3">
      <c r="A78" s="3" t="s">
        <v>141</v>
      </c>
      <c r="B78" s="3" t="s">
        <v>82</v>
      </c>
      <c r="C78" s="6">
        <v>45338</v>
      </c>
      <c r="D78" s="4">
        <v>1087</v>
      </c>
      <c r="E78" s="3" t="s">
        <v>56</v>
      </c>
      <c r="F78" s="3" t="s">
        <v>61</v>
      </c>
      <c r="G78" s="3" t="s">
        <v>57</v>
      </c>
      <c r="H78" s="4">
        <v>46325</v>
      </c>
      <c r="I78" s="4">
        <v>2.4</v>
      </c>
      <c r="J78" s="4">
        <v>85.75</v>
      </c>
      <c r="K78" s="6">
        <v>45338</v>
      </c>
      <c r="L78" s="6">
        <v>45345</v>
      </c>
      <c r="M78" s="3" t="s">
        <v>71</v>
      </c>
      <c r="N78">
        <f t="shared" si="8"/>
        <v>7</v>
      </c>
      <c r="O78" t="str">
        <f t="shared" si="9"/>
        <v>Feb-2024</v>
      </c>
      <c r="P78" t="str">
        <f>CHOOSE(MATCH(MONTH(C78),{1,4,7,10}),"Q1","Q2","Q3","Q4")</f>
        <v>Q1</v>
      </c>
      <c r="Q78" t="str">
        <f t="shared" si="10"/>
        <v>Central → South</v>
      </c>
      <c r="R78" t="str">
        <f t="shared" si="11"/>
        <v>80-100%</v>
      </c>
      <c r="AA78">
        <f t="shared" si="12"/>
        <v>7</v>
      </c>
      <c r="AD78">
        <f t="shared" si="13"/>
        <v>7</v>
      </c>
      <c r="AL78">
        <f t="shared" si="14"/>
        <v>0</v>
      </c>
    </row>
    <row r="79" spans="1:38" ht="15.75" customHeight="1" x14ac:dyDescent="0.3">
      <c r="A79" s="3" t="s">
        <v>142</v>
      </c>
      <c r="B79" s="3" t="s">
        <v>49</v>
      </c>
      <c r="C79" s="6">
        <v>45376</v>
      </c>
      <c r="D79" s="4">
        <v>1236</v>
      </c>
      <c r="E79" s="3" t="s">
        <v>63</v>
      </c>
      <c r="F79" s="3" t="s">
        <v>70</v>
      </c>
      <c r="G79" s="3" t="s">
        <v>51</v>
      </c>
      <c r="H79" s="4">
        <v>22695</v>
      </c>
      <c r="I79" s="4">
        <v>3.7</v>
      </c>
      <c r="J79" s="4">
        <v>75.099999999999994</v>
      </c>
      <c r="K79" s="6">
        <v>45377</v>
      </c>
      <c r="L79" s="6">
        <v>45379</v>
      </c>
      <c r="M79" s="3" t="s">
        <v>53</v>
      </c>
      <c r="N79">
        <f t="shared" si="8"/>
        <v>2</v>
      </c>
      <c r="O79" t="str">
        <f t="shared" si="9"/>
        <v>Mar-2024</v>
      </c>
      <c r="P79" t="str">
        <f>CHOOSE(MATCH(MONTH(C79),{1,4,7,10}),"Q1","Q2","Q3","Q4")</f>
        <v>Q1</v>
      </c>
      <c r="Q79" t="str">
        <f t="shared" si="10"/>
        <v>North → West</v>
      </c>
      <c r="R79" t="str">
        <f t="shared" si="11"/>
        <v>60-80%</v>
      </c>
      <c r="AA79">
        <f t="shared" si="12"/>
        <v>3</v>
      </c>
      <c r="AD79">
        <f t="shared" si="13"/>
        <v>2</v>
      </c>
      <c r="AL79">
        <f t="shared" si="14"/>
        <v>1</v>
      </c>
    </row>
    <row r="80" spans="1:38" ht="15.75" customHeight="1" x14ac:dyDescent="0.3">
      <c r="A80" s="3" t="s">
        <v>143</v>
      </c>
      <c r="B80" s="3" t="s">
        <v>49</v>
      </c>
      <c r="C80" s="6">
        <v>45387</v>
      </c>
      <c r="D80" s="4">
        <v>2261</v>
      </c>
      <c r="E80" s="3" t="s">
        <v>63</v>
      </c>
      <c r="F80" s="3" t="s">
        <v>61</v>
      </c>
      <c r="G80" s="3" t="s">
        <v>57</v>
      </c>
      <c r="H80" s="4">
        <v>6106</v>
      </c>
      <c r="I80" s="4">
        <v>2.1</v>
      </c>
      <c r="J80" s="4">
        <v>55.97</v>
      </c>
      <c r="K80" s="6">
        <v>45388</v>
      </c>
      <c r="L80" s="6">
        <v>45397</v>
      </c>
      <c r="M80" s="3" t="s">
        <v>53</v>
      </c>
      <c r="N80">
        <f t="shared" si="8"/>
        <v>9</v>
      </c>
      <c r="O80" t="str">
        <f t="shared" si="9"/>
        <v>Apr-2024</v>
      </c>
      <c r="P80" t="str">
        <f>CHOOSE(MATCH(MONTH(C80),{1,4,7,10}),"Q1","Q2","Q3","Q4")</f>
        <v>Q2</v>
      </c>
      <c r="Q80" t="str">
        <f t="shared" si="10"/>
        <v>Central → South</v>
      </c>
      <c r="R80" t="str">
        <f t="shared" si="11"/>
        <v>40-60%</v>
      </c>
      <c r="AA80">
        <f t="shared" si="12"/>
        <v>10</v>
      </c>
      <c r="AD80">
        <f t="shared" si="13"/>
        <v>9</v>
      </c>
      <c r="AL80">
        <f t="shared" si="14"/>
        <v>0</v>
      </c>
    </row>
    <row r="81" spans="1:38" ht="15.75" customHeight="1" x14ac:dyDescent="0.3">
      <c r="A81" s="3" t="s">
        <v>144</v>
      </c>
      <c r="B81" s="3" t="s">
        <v>49</v>
      </c>
      <c r="C81" s="6">
        <v>45348</v>
      </c>
      <c r="D81" s="4">
        <v>1801</v>
      </c>
      <c r="E81" s="3" t="s">
        <v>56</v>
      </c>
      <c r="F81" s="3" t="s">
        <v>57</v>
      </c>
      <c r="G81" s="3" t="s">
        <v>57</v>
      </c>
      <c r="H81" s="4">
        <v>4456</v>
      </c>
      <c r="I81" s="4">
        <v>4.3</v>
      </c>
      <c r="J81" s="4">
        <v>41.88</v>
      </c>
      <c r="K81" s="6">
        <v>45351</v>
      </c>
      <c r="L81" s="6">
        <v>45353</v>
      </c>
      <c r="M81" s="3" t="s">
        <v>53</v>
      </c>
      <c r="N81">
        <f t="shared" si="8"/>
        <v>2</v>
      </c>
      <c r="O81" t="str">
        <f t="shared" si="9"/>
        <v>Feb-2024</v>
      </c>
      <c r="P81" t="str">
        <f>CHOOSE(MATCH(MONTH(C81),{1,4,7,10}),"Q1","Q2","Q3","Q4")</f>
        <v>Q1</v>
      </c>
      <c r="Q81" t="str">
        <f t="shared" si="10"/>
        <v>South → South</v>
      </c>
      <c r="R81" t="str">
        <f t="shared" si="11"/>
        <v>40-60%</v>
      </c>
      <c r="AA81">
        <f t="shared" si="12"/>
        <v>5</v>
      </c>
      <c r="AD81">
        <f t="shared" si="13"/>
        <v>2</v>
      </c>
      <c r="AL81">
        <f t="shared" si="14"/>
        <v>1</v>
      </c>
    </row>
    <row r="82" spans="1:38" ht="15.75" customHeight="1" x14ac:dyDescent="0.3">
      <c r="A82" s="3" t="s">
        <v>145</v>
      </c>
      <c r="B82" s="3" t="s">
        <v>55</v>
      </c>
      <c r="C82" s="6">
        <v>45386</v>
      </c>
      <c r="D82" s="4">
        <v>1046</v>
      </c>
      <c r="E82" s="3" t="s">
        <v>63</v>
      </c>
      <c r="F82" s="3" t="s">
        <v>57</v>
      </c>
      <c r="G82" s="3" t="s">
        <v>52</v>
      </c>
      <c r="H82" s="4">
        <v>17055</v>
      </c>
      <c r="I82" s="4">
        <v>4</v>
      </c>
      <c r="J82" s="4">
        <v>47.17</v>
      </c>
      <c r="K82" s="6">
        <v>45388</v>
      </c>
      <c r="L82" s="6">
        <v>45390</v>
      </c>
      <c r="M82" s="3" t="s">
        <v>53</v>
      </c>
      <c r="N82">
        <f t="shared" si="8"/>
        <v>2</v>
      </c>
      <c r="O82" t="str">
        <f t="shared" si="9"/>
        <v>Apr-2024</v>
      </c>
      <c r="P82" t="str">
        <f>CHOOSE(MATCH(MONTH(C82),{1,4,7,10}),"Q1","Q2","Q3","Q4")</f>
        <v>Q2</v>
      </c>
      <c r="Q82" t="str">
        <f t="shared" si="10"/>
        <v>South → East</v>
      </c>
      <c r="R82" t="str">
        <f t="shared" si="11"/>
        <v>40-60%</v>
      </c>
      <c r="AA82">
        <f t="shared" si="12"/>
        <v>4</v>
      </c>
      <c r="AD82">
        <f t="shared" si="13"/>
        <v>2</v>
      </c>
      <c r="AL82">
        <f t="shared" si="14"/>
        <v>1</v>
      </c>
    </row>
    <row r="83" spans="1:38" ht="15.75" customHeight="1" x14ac:dyDescent="0.3">
      <c r="A83" s="3" t="s">
        <v>146</v>
      </c>
      <c r="B83" s="3" t="s">
        <v>82</v>
      </c>
      <c r="C83" s="6">
        <v>45413</v>
      </c>
      <c r="D83" s="4">
        <v>930</v>
      </c>
      <c r="E83" s="3" t="s">
        <v>60</v>
      </c>
      <c r="F83" s="3" t="s">
        <v>51</v>
      </c>
      <c r="G83" s="3" t="s">
        <v>51</v>
      </c>
      <c r="H83" s="4">
        <v>25349</v>
      </c>
      <c r="I83" s="4">
        <v>4.2</v>
      </c>
      <c r="J83" s="4">
        <v>77.34</v>
      </c>
      <c r="K83" s="6">
        <v>45416</v>
      </c>
      <c r="L83" s="6">
        <v>45421</v>
      </c>
      <c r="M83" s="3" t="s">
        <v>53</v>
      </c>
      <c r="N83">
        <f t="shared" si="8"/>
        <v>5</v>
      </c>
      <c r="O83" t="str">
        <f t="shared" si="9"/>
        <v>May-2024</v>
      </c>
      <c r="P83" t="str">
        <f>CHOOSE(MATCH(MONTH(C83),{1,4,7,10}),"Q1","Q2","Q3","Q4")</f>
        <v>Q2</v>
      </c>
      <c r="Q83" t="str">
        <f t="shared" si="10"/>
        <v>West → West</v>
      </c>
      <c r="R83" t="str">
        <f t="shared" si="11"/>
        <v>60-80%</v>
      </c>
      <c r="AA83">
        <f t="shared" si="12"/>
        <v>8</v>
      </c>
      <c r="AD83">
        <f t="shared" si="13"/>
        <v>5</v>
      </c>
      <c r="AL83">
        <f t="shared" si="14"/>
        <v>0</v>
      </c>
    </row>
    <row r="84" spans="1:38" ht="15.75" customHeight="1" x14ac:dyDescent="0.3">
      <c r="A84" s="3" t="s">
        <v>147</v>
      </c>
      <c r="B84" s="3" t="s">
        <v>55</v>
      </c>
      <c r="C84" s="6">
        <v>45295</v>
      </c>
      <c r="D84" s="4">
        <v>2020</v>
      </c>
      <c r="E84" s="3" t="s">
        <v>56</v>
      </c>
      <c r="F84" s="3" t="s">
        <v>61</v>
      </c>
      <c r="G84" s="3" t="s">
        <v>57</v>
      </c>
      <c r="H84" s="4">
        <v>19190</v>
      </c>
      <c r="I84" s="4">
        <v>1.5</v>
      </c>
      <c r="J84" s="4">
        <v>96.07</v>
      </c>
      <c r="K84" s="6">
        <v>45296</v>
      </c>
      <c r="L84" s="6">
        <v>45300</v>
      </c>
      <c r="M84" s="3" t="s">
        <v>53</v>
      </c>
      <c r="N84">
        <f t="shared" si="8"/>
        <v>4</v>
      </c>
      <c r="O84" t="str">
        <f t="shared" si="9"/>
        <v>Jan-2024</v>
      </c>
      <c r="P84" t="str">
        <f>CHOOSE(MATCH(MONTH(C84),{1,4,7,10}),"Q1","Q2","Q3","Q4")</f>
        <v>Q1</v>
      </c>
      <c r="Q84" t="str">
        <f t="shared" si="10"/>
        <v>Central → South</v>
      </c>
      <c r="R84" t="str">
        <f t="shared" si="11"/>
        <v>80-100%</v>
      </c>
      <c r="AA84">
        <f t="shared" si="12"/>
        <v>5</v>
      </c>
      <c r="AD84">
        <f t="shared" si="13"/>
        <v>4</v>
      </c>
      <c r="AL84">
        <f t="shared" si="14"/>
        <v>1</v>
      </c>
    </row>
    <row r="85" spans="1:38" ht="15.75" customHeight="1" x14ac:dyDescent="0.3">
      <c r="A85" s="3" t="s">
        <v>148</v>
      </c>
      <c r="B85" s="3" t="s">
        <v>55</v>
      </c>
      <c r="C85" s="6">
        <v>45333</v>
      </c>
      <c r="D85" s="4">
        <v>154</v>
      </c>
      <c r="E85" s="3" t="s">
        <v>63</v>
      </c>
      <c r="F85" s="3" t="s">
        <v>51</v>
      </c>
      <c r="G85" s="3" t="s">
        <v>57</v>
      </c>
      <c r="H85" s="4">
        <v>49349</v>
      </c>
      <c r="I85" s="4">
        <v>1.6</v>
      </c>
      <c r="J85" s="4">
        <v>52.39</v>
      </c>
      <c r="K85" s="6">
        <v>45333</v>
      </c>
      <c r="L85" s="6">
        <v>45340</v>
      </c>
      <c r="M85" s="3" t="s">
        <v>53</v>
      </c>
      <c r="N85">
        <f t="shared" si="8"/>
        <v>7</v>
      </c>
      <c r="O85" t="str">
        <f t="shared" si="9"/>
        <v>Feb-2024</v>
      </c>
      <c r="P85" t="str">
        <f>CHOOSE(MATCH(MONTH(C85),{1,4,7,10}),"Q1","Q2","Q3","Q4")</f>
        <v>Q1</v>
      </c>
      <c r="Q85" t="str">
        <f t="shared" si="10"/>
        <v>West → South</v>
      </c>
      <c r="R85" t="str">
        <f t="shared" si="11"/>
        <v>40-60%</v>
      </c>
      <c r="AA85">
        <f t="shared" si="12"/>
        <v>7</v>
      </c>
      <c r="AD85">
        <f t="shared" si="13"/>
        <v>7</v>
      </c>
      <c r="AL85">
        <f t="shared" si="14"/>
        <v>0</v>
      </c>
    </row>
    <row r="86" spans="1:38" ht="15.75" customHeight="1" x14ac:dyDescent="0.3">
      <c r="A86" s="3" t="s">
        <v>149</v>
      </c>
      <c r="B86" s="3" t="s">
        <v>82</v>
      </c>
      <c r="C86" s="6">
        <v>45450</v>
      </c>
      <c r="D86" s="4">
        <v>899</v>
      </c>
      <c r="E86" s="3" t="s">
        <v>63</v>
      </c>
      <c r="F86" s="3" t="s">
        <v>51</v>
      </c>
      <c r="G86" s="3" t="s">
        <v>51</v>
      </c>
      <c r="H86" s="4">
        <v>26847</v>
      </c>
      <c r="I86" s="4">
        <v>2.1</v>
      </c>
      <c r="J86" s="4">
        <v>84.1</v>
      </c>
      <c r="K86" s="6">
        <v>45453</v>
      </c>
      <c r="L86" s="6">
        <v>45461</v>
      </c>
      <c r="M86" s="3" t="s">
        <v>53</v>
      </c>
      <c r="N86">
        <f t="shared" si="8"/>
        <v>8</v>
      </c>
      <c r="O86" t="str">
        <f t="shared" si="9"/>
        <v>Jun-2024</v>
      </c>
      <c r="P86" t="str">
        <f>CHOOSE(MATCH(MONTH(C86),{1,4,7,10}),"Q1","Q2","Q3","Q4")</f>
        <v>Q2</v>
      </c>
      <c r="Q86" t="str">
        <f t="shared" si="10"/>
        <v>West → West</v>
      </c>
      <c r="R86" t="str">
        <f t="shared" si="11"/>
        <v>80-100%</v>
      </c>
      <c r="AA86">
        <f t="shared" si="12"/>
        <v>11</v>
      </c>
      <c r="AD86">
        <f t="shared" si="13"/>
        <v>8</v>
      </c>
      <c r="AL86">
        <f t="shared" si="14"/>
        <v>0</v>
      </c>
    </row>
    <row r="87" spans="1:38" ht="15.75" customHeight="1" x14ac:dyDescent="0.3">
      <c r="A87" s="3" t="s">
        <v>150</v>
      </c>
      <c r="B87" s="3" t="s">
        <v>82</v>
      </c>
      <c r="C87" s="6">
        <v>45442</v>
      </c>
      <c r="D87" s="4">
        <v>877</v>
      </c>
      <c r="E87" s="3" t="s">
        <v>56</v>
      </c>
      <c r="F87" s="3" t="s">
        <v>57</v>
      </c>
      <c r="G87" s="3" t="s">
        <v>61</v>
      </c>
      <c r="H87" s="4">
        <v>33689</v>
      </c>
      <c r="I87" s="4">
        <v>3.1</v>
      </c>
      <c r="J87" s="4">
        <v>91.99</v>
      </c>
      <c r="K87" s="6">
        <v>45443</v>
      </c>
      <c r="L87" s="6">
        <v>45453</v>
      </c>
      <c r="M87" s="3" t="s">
        <v>53</v>
      </c>
      <c r="N87">
        <f t="shared" si="8"/>
        <v>10</v>
      </c>
      <c r="O87" t="str">
        <f t="shared" si="9"/>
        <v>May-2024</v>
      </c>
      <c r="P87" t="str">
        <f>CHOOSE(MATCH(MONTH(C87),{1,4,7,10}),"Q1","Q2","Q3","Q4")</f>
        <v>Q2</v>
      </c>
      <c r="Q87" t="str">
        <f t="shared" si="10"/>
        <v>South → Central</v>
      </c>
      <c r="R87" t="str">
        <f t="shared" si="11"/>
        <v>80-100%</v>
      </c>
      <c r="AA87">
        <f t="shared" si="12"/>
        <v>11</v>
      </c>
      <c r="AD87">
        <f t="shared" si="13"/>
        <v>10</v>
      </c>
      <c r="AL87">
        <f t="shared" si="14"/>
        <v>0</v>
      </c>
    </row>
    <row r="88" spans="1:38" ht="15.75" customHeight="1" x14ac:dyDescent="0.3">
      <c r="A88" s="3" t="s">
        <v>151</v>
      </c>
      <c r="B88" s="3" t="s">
        <v>82</v>
      </c>
      <c r="C88" s="6">
        <v>45300</v>
      </c>
      <c r="D88" s="4">
        <v>1581</v>
      </c>
      <c r="E88" s="3" t="s">
        <v>63</v>
      </c>
      <c r="F88" s="3" t="s">
        <v>51</v>
      </c>
      <c r="G88" s="3" t="s">
        <v>51</v>
      </c>
      <c r="H88" s="4">
        <v>38808</v>
      </c>
      <c r="I88" s="4">
        <v>4</v>
      </c>
      <c r="J88" s="4">
        <v>71.25</v>
      </c>
      <c r="K88" s="6">
        <v>45301</v>
      </c>
      <c r="L88" s="6">
        <v>45309</v>
      </c>
      <c r="M88" s="3" t="s">
        <v>71</v>
      </c>
      <c r="N88">
        <f t="shared" si="8"/>
        <v>8</v>
      </c>
      <c r="O88" t="str">
        <f t="shared" si="9"/>
        <v>Jan-2024</v>
      </c>
      <c r="P88" t="str">
        <f>CHOOSE(MATCH(MONTH(C88),{1,4,7,10}),"Q1","Q2","Q3","Q4")</f>
        <v>Q1</v>
      </c>
      <c r="Q88" t="str">
        <f t="shared" si="10"/>
        <v>West → West</v>
      </c>
      <c r="R88" t="str">
        <f t="shared" si="11"/>
        <v>60-80%</v>
      </c>
      <c r="AA88">
        <f t="shared" si="12"/>
        <v>9</v>
      </c>
      <c r="AD88">
        <f t="shared" si="13"/>
        <v>8</v>
      </c>
      <c r="AL88">
        <f t="shared" si="14"/>
        <v>0</v>
      </c>
    </row>
    <row r="89" spans="1:38" ht="15.75" customHeight="1" x14ac:dyDescent="0.3">
      <c r="A89" s="3" t="s">
        <v>152</v>
      </c>
      <c r="B89" s="3" t="s">
        <v>82</v>
      </c>
      <c r="C89" s="6">
        <v>45374</v>
      </c>
      <c r="D89" s="4">
        <v>2001</v>
      </c>
      <c r="E89" s="3" t="s">
        <v>50</v>
      </c>
      <c r="F89" s="3" t="s">
        <v>57</v>
      </c>
      <c r="G89" s="3" t="s">
        <v>52</v>
      </c>
      <c r="H89" s="4">
        <v>26285</v>
      </c>
      <c r="I89" s="4">
        <v>4.3</v>
      </c>
      <c r="J89" s="4">
        <v>80.16</v>
      </c>
      <c r="K89" s="6">
        <v>45376</v>
      </c>
      <c r="L89" s="6">
        <v>45386</v>
      </c>
      <c r="M89" s="3" t="s">
        <v>53</v>
      </c>
      <c r="N89">
        <f t="shared" si="8"/>
        <v>10</v>
      </c>
      <c r="O89" t="str">
        <f t="shared" si="9"/>
        <v>Mar-2024</v>
      </c>
      <c r="P89" t="str">
        <f>CHOOSE(MATCH(MONTH(C89),{1,4,7,10}),"Q1","Q2","Q3","Q4")</f>
        <v>Q1</v>
      </c>
      <c r="Q89" t="str">
        <f t="shared" si="10"/>
        <v>South → East</v>
      </c>
      <c r="R89" t="str">
        <f t="shared" si="11"/>
        <v>80-100%</v>
      </c>
      <c r="AA89">
        <f t="shared" si="12"/>
        <v>12</v>
      </c>
      <c r="AD89">
        <f t="shared" si="13"/>
        <v>10</v>
      </c>
      <c r="AL89">
        <f t="shared" si="14"/>
        <v>0</v>
      </c>
    </row>
    <row r="90" spans="1:38" ht="15.75" customHeight="1" x14ac:dyDescent="0.3">
      <c r="A90" s="3" t="s">
        <v>153</v>
      </c>
      <c r="B90" s="3" t="s">
        <v>49</v>
      </c>
      <c r="C90" s="6">
        <v>45444</v>
      </c>
      <c r="D90" s="4">
        <v>2309</v>
      </c>
      <c r="E90" s="3" t="s">
        <v>60</v>
      </c>
      <c r="F90" s="3" t="s">
        <v>70</v>
      </c>
      <c r="G90" s="3" t="s">
        <v>61</v>
      </c>
      <c r="H90" s="4">
        <v>49556</v>
      </c>
      <c r="I90" s="4">
        <v>3.8</v>
      </c>
      <c r="J90" s="4">
        <v>88.9</v>
      </c>
      <c r="K90" s="6">
        <v>45446</v>
      </c>
      <c r="L90" s="6">
        <v>45451</v>
      </c>
      <c r="M90" s="3" t="s">
        <v>71</v>
      </c>
      <c r="N90">
        <f t="shared" si="8"/>
        <v>5</v>
      </c>
      <c r="O90" t="str">
        <f t="shared" si="9"/>
        <v>Jun-2024</v>
      </c>
      <c r="P90" t="str">
        <f>CHOOSE(MATCH(MONTH(C90),{1,4,7,10}),"Q1","Q2","Q3","Q4")</f>
        <v>Q2</v>
      </c>
      <c r="Q90" t="str">
        <f t="shared" si="10"/>
        <v>North → Central</v>
      </c>
      <c r="R90" t="str">
        <f t="shared" si="11"/>
        <v>80-100%</v>
      </c>
      <c r="AA90">
        <f t="shared" si="12"/>
        <v>7</v>
      </c>
      <c r="AD90">
        <f t="shared" si="13"/>
        <v>5</v>
      </c>
      <c r="AL90">
        <f t="shared" si="14"/>
        <v>0</v>
      </c>
    </row>
    <row r="91" spans="1:38" ht="15.75" customHeight="1" x14ac:dyDescent="0.3">
      <c r="A91" s="3" t="s">
        <v>154</v>
      </c>
      <c r="B91" s="3" t="s">
        <v>59</v>
      </c>
      <c r="C91" s="6">
        <v>45332</v>
      </c>
      <c r="D91" s="4">
        <v>2234</v>
      </c>
      <c r="E91" s="3" t="s">
        <v>50</v>
      </c>
      <c r="F91" s="3" t="s">
        <v>61</v>
      </c>
      <c r="G91" s="3" t="s">
        <v>70</v>
      </c>
      <c r="H91" s="4">
        <v>33198</v>
      </c>
      <c r="I91" s="4">
        <v>4.7</v>
      </c>
      <c r="J91" s="4">
        <v>55.64</v>
      </c>
      <c r="K91" s="6">
        <v>45334</v>
      </c>
      <c r="L91" s="6">
        <v>45341</v>
      </c>
      <c r="M91" s="3" t="s">
        <v>53</v>
      </c>
      <c r="N91">
        <f t="shared" si="8"/>
        <v>7</v>
      </c>
      <c r="O91" t="str">
        <f t="shared" si="9"/>
        <v>Feb-2024</v>
      </c>
      <c r="P91" t="str">
        <f>CHOOSE(MATCH(MONTH(C91),{1,4,7,10}),"Q1","Q2","Q3","Q4")</f>
        <v>Q1</v>
      </c>
      <c r="Q91" t="str">
        <f t="shared" si="10"/>
        <v>Central → North</v>
      </c>
      <c r="R91" t="str">
        <f t="shared" si="11"/>
        <v>40-60%</v>
      </c>
      <c r="AA91">
        <f t="shared" si="12"/>
        <v>9</v>
      </c>
      <c r="AD91">
        <f t="shared" si="13"/>
        <v>7</v>
      </c>
      <c r="AL91">
        <f t="shared" si="14"/>
        <v>0</v>
      </c>
    </row>
    <row r="92" spans="1:38" ht="15.75" customHeight="1" x14ac:dyDescent="0.3">
      <c r="A92" s="3" t="s">
        <v>155</v>
      </c>
      <c r="B92" s="3" t="s">
        <v>59</v>
      </c>
      <c r="C92" s="6">
        <v>45464</v>
      </c>
      <c r="D92" s="4">
        <v>154</v>
      </c>
      <c r="E92" s="3" t="s">
        <v>63</v>
      </c>
      <c r="F92" s="3" t="s">
        <v>51</v>
      </c>
      <c r="G92" s="3" t="s">
        <v>51</v>
      </c>
      <c r="H92" s="4">
        <v>16466</v>
      </c>
      <c r="I92" s="4">
        <v>4</v>
      </c>
      <c r="J92" s="4">
        <v>57.81</v>
      </c>
      <c r="K92" s="6">
        <v>45464</v>
      </c>
      <c r="L92" s="6">
        <v>45466</v>
      </c>
      <c r="M92" s="3" t="s">
        <v>53</v>
      </c>
      <c r="N92">
        <f t="shared" si="8"/>
        <v>2</v>
      </c>
      <c r="O92" t="str">
        <f t="shared" si="9"/>
        <v>Jun-2024</v>
      </c>
      <c r="P92" t="str">
        <f>CHOOSE(MATCH(MONTH(C92),{1,4,7,10}),"Q1","Q2","Q3","Q4")</f>
        <v>Q2</v>
      </c>
      <c r="Q92" t="str">
        <f t="shared" si="10"/>
        <v>West → West</v>
      </c>
      <c r="R92" t="str">
        <f t="shared" si="11"/>
        <v>40-60%</v>
      </c>
      <c r="AA92">
        <f t="shared" si="12"/>
        <v>2</v>
      </c>
      <c r="AD92">
        <f t="shared" si="13"/>
        <v>2</v>
      </c>
      <c r="AL92">
        <f t="shared" si="14"/>
        <v>1</v>
      </c>
    </row>
    <row r="93" spans="1:38" ht="15.75" customHeight="1" x14ac:dyDescent="0.3">
      <c r="A93" s="3" t="s">
        <v>156</v>
      </c>
      <c r="B93" s="3" t="s">
        <v>82</v>
      </c>
      <c r="C93" s="6">
        <v>45348</v>
      </c>
      <c r="D93" s="4">
        <v>1923</v>
      </c>
      <c r="E93" s="3" t="s">
        <v>56</v>
      </c>
      <c r="F93" s="3" t="s">
        <v>57</v>
      </c>
      <c r="G93" s="3" t="s">
        <v>52</v>
      </c>
      <c r="H93" s="4">
        <v>31597</v>
      </c>
      <c r="I93" s="4">
        <v>2.2000000000000002</v>
      </c>
      <c r="J93" s="4">
        <v>40.04</v>
      </c>
      <c r="K93" s="6">
        <v>45348</v>
      </c>
      <c r="L93" s="6">
        <v>45355</v>
      </c>
      <c r="M93" s="3" t="s">
        <v>53</v>
      </c>
      <c r="N93">
        <f t="shared" si="8"/>
        <v>7</v>
      </c>
      <c r="O93" t="str">
        <f t="shared" si="9"/>
        <v>Feb-2024</v>
      </c>
      <c r="P93" t="str">
        <f>CHOOSE(MATCH(MONTH(C93),{1,4,7,10}),"Q1","Q2","Q3","Q4")</f>
        <v>Q1</v>
      </c>
      <c r="Q93" t="str">
        <f t="shared" si="10"/>
        <v>South → East</v>
      </c>
      <c r="R93" t="str">
        <f t="shared" si="11"/>
        <v>40-60%</v>
      </c>
      <c r="AA93">
        <f t="shared" si="12"/>
        <v>7</v>
      </c>
      <c r="AD93">
        <f t="shared" si="13"/>
        <v>7</v>
      </c>
      <c r="AL93">
        <f t="shared" si="14"/>
        <v>0</v>
      </c>
    </row>
    <row r="94" spans="1:38" ht="15.75" customHeight="1" x14ac:dyDescent="0.3">
      <c r="A94" s="3" t="s">
        <v>157</v>
      </c>
      <c r="B94" s="3" t="s">
        <v>59</v>
      </c>
      <c r="C94" s="6">
        <v>45323</v>
      </c>
      <c r="D94" s="4">
        <v>1301</v>
      </c>
      <c r="E94" s="3" t="s">
        <v>63</v>
      </c>
      <c r="F94" s="3" t="s">
        <v>52</v>
      </c>
      <c r="G94" s="3" t="s">
        <v>61</v>
      </c>
      <c r="H94" s="4">
        <v>16382</v>
      </c>
      <c r="I94" s="4">
        <v>2.1</v>
      </c>
      <c r="J94" s="4">
        <v>97.79</v>
      </c>
      <c r="K94" s="6">
        <v>45325</v>
      </c>
      <c r="L94" s="6">
        <v>45329</v>
      </c>
      <c r="M94" s="3" t="s">
        <v>71</v>
      </c>
      <c r="N94">
        <f t="shared" si="8"/>
        <v>4</v>
      </c>
      <c r="O94" t="str">
        <f t="shared" si="9"/>
        <v>Feb-2024</v>
      </c>
      <c r="P94" t="str">
        <f>CHOOSE(MATCH(MONTH(C94),{1,4,7,10}),"Q1","Q2","Q3","Q4")</f>
        <v>Q1</v>
      </c>
      <c r="Q94" t="str">
        <f t="shared" si="10"/>
        <v>East → Central</v>
      </c>
      <c r="R94" t="str">
        <f t="shared" si="11"/>
        <v>80-100%</v>
      </c>
      <c r="AA94">
        <f t="shared" si="12"/>
        <v>6</v>
      </c>
      <c r="AD94">
        <f t="shared" si="13"/>
        <v>4</v>
      </c>
      <c r="AL94">
        <f t="shared" si="14"/>
        <v>0</v>
      </c>
    </row>
    <row r="95" spans="1:38" ht="15.75" customHeight="1" x14ac:dyDescent="0.3">
      <c r="A95" s="3" t="s">
        <v>158</v>
      </c>
      <c r="B95" s="3" t="s">
        <v>59</v>
      </c>
      <c r="C95" s="6">
        <v>45462</v>
      </c>
      <c r="D95" s="4">
        <v>932</v>
      </c>
      <c r="E95" s="3" t="s">
        <v>63</v>
      </c>
      <c r="F95" s="3" t="s">
        <v>51</v>
      </c>
      <c r="G95" s="3" t="s">
        <v>51</v>
      </c>
      <c r="H95" s="4">
        <v>5175</v>
      </c>
      <c r="I95" s="4">
        <v>3.8</v>
      </c>
      <c r="J95" s="4">
        <v>95.05</v>
      </c>
      <c r="K95" s="6">
        <v>45464</v>
      </c>
      <c r="L95" s="6">
        <v>45469</v>
      </c>
      <c r="M95" s="3" t="s">
        <v>53</v>
      </c>
      <c r="N95">
        <f t="shared" si="8"/>
        <v>5</v>
      </c>
      <c r="O95" t="str">
        <f t="shared" si="9"/>
        <v>Jun-2024</v>
      </c>
      <c r="P95" t="str">
        <f>CHOOSE(MATCH(MONTH(C95),{1,4,7,10}),"Q1","Q2","Q3","Q4")</f>
        <v>Q2</v>
      </c>
      <c r="Q95" t="str">
        <f t="shared" si="10"/>
        <v>West → West</v>
      </c>
      <c r="R95" t="str">
        <f t="shared" si="11"/>
        <v>80-100%</v>
      </c>
      <c r="AA95">
        <f t="shared" si="12"/>
        <v>7</v>
      </c>
      <c r="AD95">
        <f t="shared" si="13"/>
        <v>5</v>
      </c>
      <c r="AL95">
        <f t="shared" si="14"/>
        <v>0</v>
      </c>
    </row>
    <row r="96" spans="1:38" ht="15.75" customHeight="1" x14ac:dyDescent="0.3">
      <c r="A96" s="3" t="s">
        <v>159</v>
      </c>
      <c r="B96" s="3" t="s">
        <v>82</v>
      </c>
      <c r="C96" s="6">
        <v>45442</v>
      </c>
      <c r="D96" s="4">
        <v>412</v>
      </c>
      <c r="E96" s="3" t="s">
        <v>60</v>
      </c>
      <c r="F96" s="3" t="s">
        <v>70</v>
      </c>
      <c r="G96" s="3" t="s">
        <v>57</v>
      </c>
      <c r="H96" s="4">
        <v>42350</v>
      </c>
      <c r="I96" s="4">
        <v>1.8</v>
      </c>
      <c r="J96" s="4">
        <v>85.87</v>
      </c>
      <c r="K96" s="6">
        <v>45444</v>
      </c>
      <c r="L96" s="6">
        <v>45449</v>
      </c>
      <c r="M96" s="3" t="s">
        <v>53</v>
      </c>
      <c r="N96">
        <f t="shared" si="8"/>
        <v>5</v>
      </c>
      <c r="O96" t="str">
        <f t="shared" si="9"/>
        <v>May-2024</v>
      </c>
      <c r="P96" t="str">
        <f>CHOOSE(MATCH(MONTH(C96),{1,4,7,10}),"Q1","Q2","Q3","Q4")</f>
        <v>Q2</v>
      </c>
      <c r="Q96" t="str">
        <f t="shared" si="10"/>
        <v>North → South</v>
      </c>
      <c r="R96" t="str">
        <f t="shared" si="11"/>
        <v>80-100%</v>
      </c>
      <c r="AA96">
        <f t="shared" si="12"/>
        <v>7</v>
      </c>
      <c r="AD96">
        <f t="shared" si="13"/>
        <v>5</v>
      </c>
      <c r="AL96">
        <f t="shared" si="14"/>
        <v>0</v>
      </c>
    </row>
    <row r="97" spans="1:38" ht="15.75" customHeight="1" x14ac:dyDescent="0.3">
      <c r="A97" s="3" t="s">
        <v>160</v>
      </c>
      <c r="B97" s="3" t="s">
        <v>59</v>
      </c>
      <c r="C97" s="6">
        <v>45358</v>
      </c>
      <c r="D97" s="4">
        <v>1958</v>
      </c>
      <c r="E97" s="3" t="s">
        <v>56</v>
      </c>
      <c r="F97" s="3" t="s">
        <v>70</v>
      </c>
      <c r="G97" s="3" t="s">
        <v>51</v>
      </c>
      <c r="H97" s="4">
        <v>13509</v>
      </c>
      <c r="I97" s="4">
        <v>1.4</v>
      </c>
      <c r="J97" s="4">
        <v>44.74</v>
      </c>
      <c r="K97" s="6">
        <v>45358</v>
      </c>
      <c r="L97" s="6">
        <v>45366</v>
      </c>
      <c r="M97" s="3" t="s">
        <v>53</v>
      </c>
      <c r="N97">
        <f t="shared" si="8"/>
        <v>8</v>
      </c>
      <c r="O97" t="str">
        <f t="shared" si="9"/>
        <v>Mar-2024</v>
      </c>
      <c r="P97" t="str">
        <f>CHOOSE(MATCH(MONTH(C97),{1,4,7,10}),"Q1","Q2","Q3","Q4")</f>
        <v>Q1</v>
      </c>
      <c r="Q97" t="str">
        <f t="shared" si="10"/>
        <v>North → West</v>
      </c>
      <c r="R97" t="str">
        <f t="shared" si="11"/>
        <v>40-60%</v>
      </c>
      <c r="AA97">
        <f t="shared" si="12"/>
        <v>8</v>
      </c>
      <c r="AD97">
        <f t="shared" si="13"/>
        <v>8</v>
      </c>
      <c r="AL97">
        <f t="shared" si="14"/>
        <v>0</v>
      </c>
    </row>
    <row r="98" spans="1:38" ht="15.75" customHeight="1" x14ac:dyDescent="0.3">
      <c r="A98" s="3" t="s">
        <v>161</v>
      </c>
      <c r="B98" s="3" t="s">
        <v>55</v>
      </c>
      <c r="C98" s="6">
        <v>45368</v>
      </c>
      <c r="D98" s="4">
        <v>2107</v>
      </c>
      <c r="E98" s="3" t="s">
        <v>63</v>
      </c>
      <c r="F98" s="3" t="s">
        <v>52</v>
      </c>
      <c r="G98" s="3" t="s">
        <v>70</v>
      </c>
      <c r="H98" s="4">
        <v>28343</v>
      </c>
      <c r="I98" s="4">
        <v>3.1</v>
      </c>
      <c r="J98" s="4">
        <v>66.849999999999994</v>
      </c>
      <c r="K98" s="6">
        <v>45368</v>
      </c>
      <c r="L98" s="6">
        <v>45374</v>
      </c>
      <c r="M98" s="3" t="s">
        <v>53</v>
      </c>
      <c r="N98">
        <f t="shared" si="8"/>
        <v>6</v>
      </c>
      <c r="O98" t="str">
        <f t="shared" si="9"/>
        <v>Mar-2024</v>
      </c>
      <c r="P98" t="str">
        <f>CHOOSE(MATCH(MONTH(C98),{1,4,7,10}),"Q1","Q2","Q3","Q4")</f>
        <v>Q1</v>
      </c>
      <c r="Q98" t="str">
        <f t="shared" si="10"/>
        <v>East → North</v>
      </c>
      <c r="R98" t="str">
        <f t="shared" si="11"/>
        <v>60-80%</v>
      </c>
      <c r="AA98">
        <f t="shared" si="12"/>
        <v>6</v>
      </c>
      <c r="AD98">
        <f t="shared" si="13"/>
        <v>6</v>
      </c>
      <c r="AL98">
        <f t="shared" si="14"/>
        <v>1</v>
      </c>
    </row>
    <row r="99" spans="1:38" ht="15.75" customHeight="1" x14ac:dyDescent="0.3">
      <c r="A99" s="3" t="s">
        <v>162</v>
      </c>
      <c r="B99" s="3" t="s">
        <v>66</v>
      </c>
      <c r="C99" s="6">
        <v>45356</v>
      </c>
      <c r="D99" s="4">
        <v>2106</v>
      </c>
      <c r="E99" s="3" t="s">
        <v>56</v>
      </c>
      <c r="F99" s="3" t="s">
        <v>57</v>
      </c>
      <c r="G99" s="3" t="s">
        <v>51</v>
      </c>
      <c r="H99" s="4">
        <v>30293</v>
      </c>
      <c r="I99" s="4">
        <v>4.3</v>
      </c>
      <c r="J99" s="4">
        <v>46.11</v>
      </c>
      <c r="K99" s="6">
        <v>45358</v>
      </c>
      <c r="L99" s="6">
        <v>45363</v>
      </c>
      <c r="M99" s="3" t="s">
        <v>53</v>
      </c>
      <c r="N99">
        <f t="shared" si="8"/>
        <v>5</v>
      </c>
      <c r="O99" t="str">
        <f t="shared" si="9"/>
        <v>Mar-2024</v>
      </c>
      <c r="P99" t="str">
        <f>CHOOSE(MATCH(MONTH(C99),{1,4,7,10}),"Q1","Q2","Q3","Q4")</f>
        <v>Q1</v>
      </c>
      <c r="Q99" t="str">
        <f t="shared" si="10"/>
        <v>South → West</v>
      </c>
      <c r="R99" t="str">
        <f t="shared" si="11"/>
        <v>40-60%</v>
      </c>
      <c r="AA99">
        <f t="shared" si="12"/>
        <v>7</v>
      </c>
      <c r="AD99">
        <f t="shared" si="13"/>
        <v>5</v>
      </c>
      <c r="AL99">
        <f t="shared" si="14"/>
        <v>0</v>
      </c>
    </row>
    <row r="100" spans="1:38" ht="15.75" customHeight="1" x14ac:dyDescent="0.3">
      <c r="A100" s="3" t="s">
        <v>163</v>
      </c>
      <c r="B100" s="3" t="s">
        <v>66</v>
      </c>
      <c r="C100" s="6">
        <v>45346</v>
      </c>
      <c r="D100" s="4">
        <v>1890</v>
      </c>
      <c r="E100" s="3" t="s">
        <v>63</v>
      </c>
      <c r="F100" s="3" t="s">
        <v>51</v>
      </c>
      <c r="G100" s="3" t="s">
        <v>61</v>
      </c>
      <c r="H100" s="4">
        <v>40016</v>
      </c>
      <c r="I100" s="4">
        <v>1.4</v>
      </c>
      <c r="J100" s="4">
        <v>40.96</v>
      </c>
      <c r="K100" s="6">
        <v>45347</v>
      </c>
      <c r="L100" s="6">
        <v>45353</v>
      </c>
      <c r="M100" s="3" t="s">
        <v>53</v>
      </c>
      <c r="N100">
        <f t="shared" si="8"/>
        <v>6</v>
      </c>
      <c r="O100" t="str">
        <f t="shared" si="9"/>
        <v>Feb-2024</v>
      </c>
      <c r="P100" t="str">
        <f>CHOOSE(MATCH(MONTH(C100),{1,4,7,10}),"Q1","Q2","Q3","Q4")</f>
        <v>Q1</v>
      </c>
      <c r="Q100" t="str">
        <f t="shared" si="10"/>
        <v>West → Central</v>
      </c>
      <c r="R100" t="str">
        <f t="shared" si="11"/>
        <v>40-60%</v>
      </c>
      <c r="AA100">
        <f t="shared" si="12"/>
        <v>7</v>
      </c>
      <c r="AD100">
        <f t="shared" si="13"/>
        <v>6</v>
      </c>
      <c r="AL100">
        <f t="shared" si="14"/>
        <v>0</v>
      </c>
    </row>
    <row r="101" spans="1:38" ht="15.75" customHeight="1" x14ac:dyDescent="0.3">
      <c r="A101" s="3" t="s">
        <v>164</v>
      </c>
      <c r="B101" s="3" t="s">
        <v>82</v>
      </c>
      <c r="C101" s="6">
        <v>45450</v>
      </c>
      <c r="D101" s="4">
        <v>427</v>
      </c>
      <c r="E101" s="3" t="s">
        <v>60</v>
      </c>
      <c r="F101" s="3" t="s">
        <v>57</v>
      </c>
      <c r="G101" s="3" t="s">
        <v>61</v>
      </c>
      <c r="H101" s="4">
        <v>39371</v>
      </c>
      <c r="I101" s="4">
        <v>4.2</v>
      </c>
      <c r="J101" s="4">
        <v>76.97</v>
      </c>
      <c r="K101" s="6">
        <v>45450</v>
      </c>
      <c r="L101" s="6">
        <v>45459</v>
      </c>
      <c r="M101" s="3" t="s">
        <v>53</v>
      </c>
      <c r="N101">
        <f t="shared" si="8"/>
        <v>9</v>
      </c>
      <c r="O101" t="str">
        <f t="shared" si="9"/>
        <v>Jun-2024</v>
      </c>
      <c r="P101" t="str">
        <f>CHOOSE(MATCH(MONTH(C101),{1,4,7,10}),"Q1","Q2","Q3","Q4")</f>
        <v>Q2</v>
      </c>
      <c r="Q101" t="str">
        <f t="shared" si="10"/>
        <v>South → Central</v>
      </c>
      <c r="R101" t="str">
        <f t="shared" si="11"/>
        <v>60-80%</v>
      </c>
      <c r="AA101">
        <f t="shared" si="12"/>
        <v>9</v>
      </c>
      <c r="AD101">
        <f t="shared" si="13"/>
        <v>9</v>
      </c>
      <c r="AL101">
        <f t="shared" si="14"/>
        <v>0</v>
      </c>
    </row>
    <row r="102" spans="1:38" ht="15.75" customHeight="1" x14ac:dyDescent="0.3">
      <c r="A102" s="3" t="s">
        <v>165</v>
      </c>
      <c r="B102" s="3" t="s">
        <v>49</v>
      </c>
      <c r="C102" s="6">
        <v>45293</v>
      </c>
      <c r="D102" s="4">
        <v>1387</v>
      </c>
      <c r="E102" s="3" t="s">
        <v>63</v>
      </c>
      <c r="F102" s="3" t="s">
        <v>70</v>
      </c>
      <c r="G102" s="3" t="s">
        <v>51</v>
      </c>
      <c r="H102" s="4">
        <v>18357</v>
      </c>
      <c r="I102" s="4">
        <v>4.2</v>
      </c>
      <c r="J102" s="4">
        <v>97.65</v>
      </c>
      <c r="K102" s="6">
        <v>45296</v>
      </c>
      <c r="L102" s="6">
        <v>45306</v>
      </c>
      <c r="M102" s="3" t="s">
        <v>71</v>
      </c>
      <c r="N102">
        <f t="shared" si="8"/>
        <v>10</v>
      </c>
      <c r="O102" t="str">
        <f t="shared" si="9"/>
        <v>Jan-2024</v>
      </c>
      <c r="P102" t="str">
        <f>CHOOSE(MATCH(MONTH(C102),{1,4,7,10}),"Q1","Q2","Q3","Q4")</f>
        <v>Q1</v>
      </c>
      <c r="Q102" t="str">
        <f t="shared" si="10"/>
        <v>North → West</v>
      </c>
      <c r="R102" t="str">
        <f t="shared" si="11"/>
        <v>80-100%</v>
      </c>
      <c r="AA102">
        <f t="shared" si="12"/>
        <v>13</v>
      </c>
      <c r="AD102">
        <f t="shared" si="13"/>
        <v>10</v>
      </c>
      <c r="AL102">
        <f t="shared" si="14"/>
        <v>0</v>
      </c>
    </row>
    <row r="103" spans="1:38" ht="15.75" customHeight="1" x14ac:dyDescent="0.3">
      <c r="A103" s="3" t="s">
        <v>166</v>
      </c>
      <c r="B103" s="3" t="s">
        <v>82</v>
      </c>
      <c r="C103" s="6">
        <v>45305</v>
      </c>
      <c r="D103" s="4">
        <v>2243</v>
      </c>
      <c r="E103" s="3" t="s">
        <v>63</v>
      </c>
      <c r="F103" s="3" t="s">
        <v>57</v>
      </c>
      <c r="G103" s="3" t="s">
        <v>61</v>
      </c>
      <c r="H103" s="4">
        <v>20127</v>
      </c>
      <c r="I103" s="4">
        <v>2.9</v>
      </c>
      <c r="J103" s="4">
        <v>94.17</v>
      </c>
      <c r="K103" s="6">
        <v>45307</v>
      </c>
      <c r="L103" s="6">
        <v>45311</v>
      </c>
      <c r="M103" s="3" t="s">
        <v>53</v>
      </c>
      <c r="N103">
        <f t="shared" si="8"/>
        <v>4</v>
      </c>
      <c r="O103" t="str">
        <f t="shared" si="9"/>
        <v>Jan-2024</v>
      </c>
      <c r="P103" t="str">
        <f>CHOOSE(MATCH(MONTH(C103),{1,4,7,10}),"Q1","Q2","Q3","Q4")</f>
        <v>Q1</v>
      </c>
      <c r="Q103" t="str">
        <f t="shared" si="10"/>
        <v>South → Central</v>
      </c>
      <c r="R103" t="str">
        <f t="shared" si="11"/>
        <v>80-100%</v>
      </c>
      <c r="AA103">
        <f t="shared" si="12"/>
        <v>6</v>
      </c>
      <c r="AD103">
        <f t="shared" si="13"/>
        <v>4</v>
      </c>
      <c r="AL103">
        <f t="shared" si="14"/>
        <v>1</v>
      </c>
    </row>
    <row r="104" spans="1:38" ht="15.75" customHeight="1" x14ac:dyDescent="0.3">
      <c r="A104" s="3" t="s">
        <v>167</v>
      </c>
      <c r="B104" s="3" t="s">
        <v>49</v>
      </c>
      <c r="C104" s="6">
        <v>45376</v>
      </c>
      <c r="D104" s="4">
        <v>1211</v>
      </c>
      <c r="E104" s="3" t="s">
        <v>63</v>
      </c>
      <c r="F104" s="3" t="s">
        <v>70</v>
      </c>
      <c r="G104" s="3" t="s">
        <v>57</v>
      </c>
      <c r="H104" s="4">
        <v>19065</v>
      </c>
      <c r="I104" s="4">
        <v>1.2</v>
      </c>
      <c r="J104" s="4">
        <v>81.81</v>
      </c>
      <c r="K104" s="6">
        <v>45379</v>
      </c>
      <c r="L104" s="6">
        <v>45383</v>
      </c>
      <c r="M104" s="3" t="s">
        <v>53</v>
      </c>
      <c r="N104">
        <f t="shared" si="8"/>
        <v>4</v>
      </c>
      <c r="O104" t="str">
        <f t="shared" si="9"/>
        <v>Mar-2024</v>
      </c>
      <c r="P104" t="str">
        <f>CHOOSE(MATCH(MONTH(C104),{1,4,7,10}),"Q1","Q2","Q3","Q4")</f>
        <v>Q1</v>
      </c>
      <c r="Q104" t="str">
        <f t="shared" si="10"/>
        <v>North → South</v>
      </c>
      <c r="R104" t="str">
        <f t="shared" si="11"/>
        <v>80-100%</v>
      </c>
      <c r="AA104">
        <f t="shared" si="12"/>
        <v>7</v>
      </c>
      <c r="AD104">
        <f t="shared" si="13"/>
        <v>4</v>
      </c>
      <c r="AL104">
        <f t="shared" si="14"/>
        <v>0</v>
      </c>
    </row>
    <row r="105" spans="1:38" ht="15.75" customHeight="1" x14ac:dyDescent="0.3">
      <c r="A105" s="3" t="s">
        <v>168</v>
      </c>
      <c r="B105" s="3" t="s">
        <v>66</v>
      </c>
      <c r="C105" s="6">
        <v>45340</v>
      </c>
      <c r="D105" s="4">
        <v>1411</v>
      </c>
      <c r="E105" s="3" t="s">
        <v>63</v>
      </c>
      <c r="F105" s="3" t="s">
        <v>57</v>
      </c>
      <c r="G105" s="3" t="s">
        <v>51</v>
      </c>
      <c r="H105" s="4">
        <v>26525</v>
      </c>
      <c r="I105" s="4">
        <v>1.7</v>
      </c>
      <c r="J105" s="4">
        <v>45.8</v>
      </c>
      <c r="K105" s="6">
        <v>45341</v>
      </c>
      <c r="L105" s="6">
        <v>45346</v>
      </c>
      <c r="M105" s="3" t="s">
        <v>53</v>
      </c>
      <c r="N105">
        <f t="shared" si="8"/>
        <v>5</v>
      </c>
      <c r="O105" t="str">
        <f t="shared" si="9"/>
        <v>Feb-2024</v>
      </c>
      <c r="P105" t="str">
        <f>CHOOSE(MATCH(MONTH(C105),{1,4,7,10}),"Q1","Q2","Q3","Q4")</f>
        <v>Q1</v>
      </c>
      <c r="Q105" t="str">
        <f t="shared" si="10"/>
        <v>South → West</v>
      </c>
      <c r="R105" t="str">
        <f t="shared" si="11"/>
        <v>40-60%</v>
      </c>
      <c r="AA105">
        <f t="shared" si="12"/>
        <v>6</v>
      </c>
      <c r="AD105">
        <f t="shared" si="13"/>
        <v>5</v>
      </c>
      <c r="AL105">
        <f t="shared" si="14"/>
        <v>1</v>
      </c>
    </row>
    <row r="106" spans="1:38" ht="15.75" customHeight="1" x14ac:dyDescent="0.3">
      <c r="A106" s="3" t="s">
        <v>169</v>
      </c>
      <c r="B106" s="3" t="s">
        <v>82</v>
      </c>
      <c r="C106" s="6">
        <v>45466</v>
      </c>
      <c r="D106" s="4">
        <v>551</v>
      </c>
      <c r="E106" s="3" t="s">
        <v>60</v>
      </c>
      <c r="F106" s="3" t="s">
        <v>52</v>
      </c>
      <c r="G106" s="3" t="s">
        <v>57</v>
      </c>
      <c r="H106" s="4">
        <v>28332</v>
      </c>
      <c r="I106" s="4">
        <v>3.8</v>
      </c>
      <c r="J106" s="4">
        <v>56.45</v>
      </c>
      <c r="K106" s="6">
        <v>45468</v>
      </c>
      <c r="L106" s="6">
        <v>45472</v>
      </c>
      <c r="M106" s="3" t="s">
        <v>71</v>
      </c>
      <c r="N106">
        <f t="shared" si="8"/>
        <v>4</v>
      </c>
      <c r="O106" t="str">
        <f t="shared" si="9"/>
        <v>Jun-2024</v>
      </c>
      <c r="P106" t="str">
        <f>CHOOSE(MATCH(MONTH(C106),{1,4,7,10}),"Q1","Q2","Q3","Q4")</f>
        <v>Q2</v>
      </c>
      <c r="Q106" t="str">
        <f t="shared" si="10"/>
        <v>East → South</v>
      </c>
      <c r="R106" t="str">
        <f t="shared" si="11"/>
        <v>40-60%</v>
      </c>
      <c r="AA106">
        <f t="shared" si="12"/>
        <v>6</v>
      </c>
      <c r="AD106">
        <f t="shared" si="13"/>
        <v>4</v>
      </c>
      <c r="AL106">
        <f t="shared" si="14"/>
        <v>0</v>
      </c>
    </row>
    <row r="107" spans="1:38" ht="15.75" customHeight="1" x14ac:dyDescent="0.3">
      <c r="A107" s="3" t="s">
        <v>170</v>
      </c>
      <c r="B107" s="3" t="s">
        <v>55</v>
      </c>
      <c r="C107" s="6">
        <v>45312</v>
      </c>
      <c r="D107" s="4">
        <v>1623</v>
      </c>
      <c r="E107" s="3" t="s">
        <v>60</v>
      </c>
      <c r="F107" s="3" t="s">
        <v>61</v>
      </c>
      <c r="G107" s="3" t="s">
        <v>57</v>
      </c>
      <c r="H107" s="4">
        <v>44616</v>
      </c>
      <c r="I107" s="4">
        <v>3.8</v>
      </c>
      <c r="J107" s="4">
        <v>59.2</v>
      </c>
      <c r="K107" s="6">
        <v>45313</v>
      </c>
      <c r="L107" s="6">
        <v>45316</v>
      </c>
      <c r="M107" s="3" t="s">
        <v>71</v>
      </c>
      <c r="N107">
        <f t="shared" si="8"/>
        <v>3</v>
      </c>
      <c r="O107" t="str">
        <f t="shared" si="9"/>
        <v>Jan-2024</v>
      </c>
      <c r="P107" t="str">
        <f>CHOOSE(MATCH(MONTH(C107),{1,4,7,10}),"Q1","Q2","Q3","Q4")</f>
        <v>Q1</v>
      </c>
      <c r="Q107" t="str">
        <f t="shared" si="10"/>
        <v>Central → South</v>
      </c>
      <c r="R107" t="str">
        <f t="shared" si="11"/>
        <v>40-60%</v>
      </c>
      <c r="AA107">
        <f t="shared" si="12"/>
        <v>4</v>
      </c>
      <c r="AD107">
        <f t="shared" si="13"/>
        <v>3</v>
      </c>
      <c r="AL107">
        <f t="shared" si="14"/>
        <v>0</v>
      </c>
    </row>
    <row r="108" spans="1:38" ht="15.75" customHeight="1" x14ac:dyDescent="0.3">
      <c r="A108" s="3" t="s">
        <v>171</v>
      </c>
      <c r="B108" s="3" t="s">
        <v>59</v>
      </c>
      <c r="C108" s="6">
        <v>45377</v>
      </c>
      <c r="D108" s="4">
        <v>264</v>
      </c>
      <c r="E108" s="3" t="s">
        <v>50</v>
      </c>
      <c r="F108" s="3" t="s">
        <v>52</v>
      </c>
      <c r="G108" s="3" t="s">
        <v>52</v>
      </c>
      <c r="H108" s="4">
        <v>10282</v>
      </c>
      <c r="I108" s="4">
        <v>4.5999999999999996</v>
      </c>
      <c r="J108" s="4">
        <v>85.79</v>
      </c>
      <c r="K108" s="6">
        <v>45377</v>
      </c>
      <c r="L108" s="6">
        <v>45385</v>
      </c>
      <c r="M108" s="3" t="s">
        <v>83</v>
      </c>
      <c r="N108">
        <f t="shared" si="8"/>
        <v>8</v>
      </c>
      <c r="O108" t="str">
        <f t="shared" si="9"/>
        <v>Mar-2024</v>
      </c>
      <c r="P108" t="str">
        <f>CHOOSE(MATCH(MONTH(C108),{1,4,7,10}),"Q1","Q2","Q3","Q4")</f>
        <v>Q1</v>
      </c>
      <c r="Q108" t="str">
        <f t="shared" si="10"/>
        <v>East → East</v>
      </c>
      <c r="R108" t="str">
        <f t="shared" si="11"/>
        <v>80-100%</v>
      </c>
      <c r="AA108">
        <f t="shared" si="12"/>
        <v>8</v>
      </c>
      <c r="AD108">
        <f t="shared" si="13"/>
        <v>8</v>
      </c>
      <c r="AL108">
        <f t="shared" si="14"/>
        <v>0</v>
      </c>
    </row>
    <row r="109" spans="1:38" ht="15.75" customHeight="1" x14ac:dyDescent="0.3">
      <c r="A109" s="3" t="s">
        <v>172</v>
      </c>
      <c r="B109" s="3" t="s">
        <v>49</v>
      </c>
      <c r="C109" s="6">
        <v>45421</v>
      </c>
      <c r="D109" s="4">
        <v>281</v>
      </c>
      <c r="E109" s="3" t="s">
        <v>60</v>
      </c>
      <c r="F109" s="3" t="s">
        <v>52</v>
      </c>
      <c r="G109" s="3" t="s">
        <v>51</v>
      </c>
      <c r="H109" s="4">
        <v>39150</v>
      </c>
      <c r="I109" s="4">
        <v>3.3</v>
      </c>
      <c r="J109" s="4">
        <v>88.13</v>
      </c>
      <c r="K109" s="6">
        <v>45422</v>
      </c>
      <c r="L109" s="6">
        <v>45427</v>
      </c>
      <c r="M109" s="3" t="s">
        <v>53</v>
      </c>
      <c r="N109">
        <f t="shared" si="8"/>
        <v>5</v>
      </c>
      <c r="O109" t="str">
        <f t="shared" si="9"/>
        <v>May-2024</v>
      </c>
      <c r="P109" t="str">
        <f>CHOOSE(MATCH(MONTH(C109),{1,4,7,10}),"Q1","Q2","Q3","Q4")</f>
        <v>Q2</v>
      </c>
      <c r="Q109" t="str">
        <f t="shared" si="10"/>
        <v>East → West</v>
      </c>
      <c r="R109" t="str">
        <f t="shared" si="11"/>
        <v>80-100%</v>
      </c>
      <c r="AA109">
        <f t="shared" si="12"/>
        <v>6</v>
      </c>
      <c r="AD109">
        <f t="shared" si="13"/>
        <v>5</v>
      </c>
      <c r="AL109">
        <f t="shared" si="14"/>
        <v>1</v>
      </c>
    </row>
    <row r="110" spans="1:38" ht="15.75" customHeight="1" x14ac:dyDescent="0.3">
      <c r="A110" s="3" t="s">
        <v>173</v>
      </c>
      <c r="B110" s="3" t="s">
        <v>59</v>
      </c>
      <c r="C110" s="6">
        <v>45471</v>
      </c>
      <c r="D110" s="4">
        <v>1009</v>
      </c>
      <c r="E110" s="3" t="s">
        <v>63</v>
      </c>
      <c r="F110" s="3" t="s">
        <v>61</v>
      </c>
      <c r="G110" s="3" t="s">
        <v>61</v>
      </c>
      <c r="H110" s="4">
        <v>22866</v>
      </c>
      <c r="I110" s="4">
        <v>1.5</v>
      </c>
      <c r="J110" s="4">
        <v>63.11</v>
      </c>
      <c r="K110" s="6">
        <v>45471</v>
      </c>
      <c r="L110" s="6">
        <v>45481</v>
      </c>
      <c r="M110" s="3" t="s">
        <v>71</v>
      </c>
      <c r="N110">
        <f t="shared" si="8"/>
        <v>10</v>
      </c>
      <c r="O110" t="str">
        <f t="shared" si="9"/>
        <v>Jun-2024</v>
      </c>
      <c r="P110" t="str">
        <f>CHOOSE(MATCH(MONTH(C110),{1,4,7,10}),"Q1","Q2","Q3","Q4")</f>
        <v>Q2</v>
      </c>
      <c r="Q110" t="str">
        <f t="shared" si="10"/>
        <v>Central → Central</v>
      </c>
      <c r="R110" t="str">
        <f t="shared" si="11"/>
        <v>60-80%</v>
      </c>
      <c r="AA110">
        <f t="shared" si="12"/>
        <v>10</v>
      </c>
      <c r="AD110">
        <f t="shared" si="13"/>
        <v>10</v>
      </c>
      <c r="AL110">
        <f t="shared" si="14"/>
        <v>0</v>
      </c>
    </row>
    <row r="111" spans="1:38" ht="15.75" customHeight="1" x14ac:dyDescent="0.3">
      <c r="A111" s="3" t="s">
        <v>174</v>
      </c>
      <c r="B111" s="3" t="s">
        <v>59</v>
      </c>
      <c r="C111" s="6">
        <v>45457</v>
      </c>
      <c r="D111" s="4">
        <v>922</v>
      </c>
      <c r="E111" s="3" t="s">
        <v>63</v>
      </c>
      <c r="F111" s="3" t="s">
        <v>61</v>
      </c>
      <c r="G111" s="3" t="s">
        <v>57</v>
      </c>
      <c r="H111" s="4">
        <v>29057</v>
      </c>
      <c r="I111" s="4">
        <v>1.5</v>
      </c>
      <c r="J111" s="4">
        <v>65.069999999999993</v>
      </c>
      <c r="K111" s="6">
        <v>45460</v>
      </c>
      <c r="L111" s="6">
        <v>45462</v>
      </c>
      <c r="M111" s="3" t="s">
        <v>53</v>
      </c>
      <c r="N111">
        <f t="shared" si="8"/>
        <v>2</v>
      </c>
      <c r="O111" t="str">
        <f t="shared" si="9"/>
        <v>Jun-2024</v>
      </c>
      <c r="P111" t="str">
        <f>CHOOSE(MATCH(MONTH(C111),{1,4,7,10}),"Q1","Q2","Q3","Q4")</f>
        <v>Q2</v>
      </c>
      <c r="Q111" t="str">
        <f t="shared" si="10"/>
        <v>Central → South</v>
      </c>
      <c r="R111" t="str">
        <f t="shared" si="11"/>
        <v>60-80%</v>
      </c>
      <c r="AA111">
        <f t="shared" si="12"/>
        <v>5</v>
      </c>
      <c r="AD111">
        <f t="shared" si="13"/>
        <v>2</v>
      </c>
      <c r="AL111">
        <f t="shared" si="14"/>
        <v>1</v>
      </c>
    </row>
    <row r="112" spans="1:38" ht="15.75" customHeight="1" x14ac:dyDescent="0.3">
      <c r="A112" s="3" t="s">
        <v>175</v>
      </c>
      <c r="B112" s="3" t="s">
        <v>82</v>
      </c>
      <c r="C112" s="6">
        <v>45331</v>
      </c>
      <c r="D112" s="4">
        <v>1043</v>
      </c>
      <c r="E112" s="3" t="s">
        <v>63</v>
      </c>
      <c r="F112" s="3" t="s">
        <v>51</v>
      </c>
      <c r="G112" s="3" t="s">
        <v>52</v>
      </c>
      <c r="H112" s="4">
        <v>6298</v>
      </c>
      <c r="I112" s="4">
        <v>3.9</v>
      </c>
      <c r="J112" s="4">
        <v>42.67</v>
      </c>
      <c r="K112" s="6">
        <v>45332</v>
      </c>
      <c r="L112" s="6">
        <v>45341</v>
      </c>
      <c r="M112" s="3" t="s">
        <v>53</v>
      </c>
      <c r="N112">
        <f t="shared" si="8"/>
        <v>9</v>
      </c>
      <c r="O112" t="str">
        <f t="shared" si="9"/>
        <v>Feb-2024</v>
      </c>
      <c r="P112" t="str">
        <f>CHOOSE(MATCH(MONTH(C112),{1,4,7,10}),"Q1","Q2","Q3","Q4")</f>
        <v>Q1</v>
      </c>
      <c r="Q112" t="str">
        <f t="shared" si="10"/>
        <v>West → East</v>
      </c>
      <c r="R112" t="str">
        <f t="shared" si="11"/>
        <v>40-60%</v>
      </c>
      <c r="AA112">
        <f t="shared" si="12"/>
        <v>10</v>
      </c>
      <c r="AD112">
        <f t="shared" si="13"/>
        <v>9</v>
      </c>
      <c r="AL112">
        <f t="shared" si="14"/>
        <v>0</v>
      </c>
    </row>
    <row r="113" spans="1:38" ht="15.75" customHeight="1" x14ac:dyDescent="0.3">
      <c r="A113" s="3" t="s">
        <v>176</v>
      </c>
      <c r="B113" s="3" t="s">
        <v>59</v>
      </c>
      <c r="C113" s="6">
        <v>45309</v>
      </c>
      <c r="D113" s="4">
        <v>2101</v>
      </c>
      <c r="E113" s="3" t="s">
        <v>63</v>
      </c>
      <c r="F113" s="3" t="s">
        <v>51</v>
      </c>
      <c r="G113" s="3" t="s">
        <v>51</v>
      </c>
      <c r="H113" s="4">
        <v>10127</v>
      </c>
      <c r="I113" s="4">
        <v>1.7</v>
      </c>
      <c r="J113" s="4">
        <v>57.35</v>
      </c>
      <c r="K113" s="6">
        <v>45310</v>
      </c>
      <c r="L113" s="6">
        <v>45312</v>
      </c>
      <c r="M113" s="3" t="s">
        <v>53</v>
      </c>
      <c r="N113">
        <f t="shared" si="8"/>
        <v>2</v>
      </c>
      <c r="O113" t="str">
        <f t="shared" si="9"/>
        <v>Jan-2024</v>
      </c>
      <c r="P113" t="str">
        <f>CHOOSE(MATCH(MONTH(C113),{1,4,7,10}),"Q1","Q2","Q3","Q4")</f>
        <v>Q1</v>
      </c>
      <c r="Q113" t="str">
        <f t="shared" si="10"/>
        <v>West → West</v>
      </c>
      <c r="R113" t="str">
        <f t="shared" si="11"/>
        <v>40-60%</v>
      </c>
      <c r="AA113">
        <f t="shared" si="12"/>
        <v>3</v>
      </c>
      <c r="AD113">
        <f t="shared" si="13"/>
        <v>2</v>
      </c>
      <c r="AL113">
        <f t="shared" si="14"/>
        <v>1</v>
      </c>
    </row>
    <row r="114" spans="1:38" ht="15.75" customHeight="1" x14ac:dyDescent="0.3">
      <c r="A114" s="3" t="s">
        <v>177</v>
      </c>
      <c r="B114" s="3" t="s">
        <v>55</v>
      </c>
      <c r="C114" s="6">
        <v>45350</v>
      </c>
      <c r="D114" s="4">
        <v>2154</v>
      </c>
      <c r="E114" s="3" t="s">
        <v>60</v>
      </c>
      <c r="F114" s="3" t="s">
        <v>52</v>
      </c>
      <c r="G114" s="3" t="s">
        <v>51</v>
      </c>
      <c r="H114" s="4">
        <v>41683</v>
      </c>
      <c r="I114" s="4">
        <v>2.2999999999999998</v>
      </c>
      <c r="J114" s="4">
        <v>67.08</v>
      </c>
      <c r="K114" s="6">
        <v>45352</v>
      </c>
      <c r="L114" s="6">
        <v>45359</v>
      </c>
      <c r="M114" s="3" t="s">
        <v>53</v>
      </c>
      <c r="N114">
        <f t="shared" si="8"/>
        <v>7</v>
      </c>
      <c r="O114" t="str">
        <f t="shared" si="9"/>
        <v>Feb-2024</v>
      </c>
      <c r="P114" t="str">
        <f>CHOOSE(MATCH(MONTH(C114),{1,4,7,10}),"Q1","Q2","Q3","Q4")</f>
        <v>Q1</v>
      </c>
      <c r="Q114" t="str">
        <f t="shared" si="10"/>
        <v>East → West</v>
      </c>
      <c r="R114" t="str">
        <f t="shared" si="11"/>
        <v>60-80%</v>
      </c>
      <c r="AA114">
        <f t="shared" si="12"/>
        <v>9</v>
      </c>
      <c r="AD114">
        <f t="shared" si="13"/>
        <v>7</v>
      </c>
      <c r="AL114">
        <f t="shared" si="14"/>
        <v>0</v>
      </c>
    </row>
    <row r="115" spans="1:38" ht="15.75" customHeight="1" x14ac:dyDescent="0.3">
      <c r="A115" s="3" t="s">
        <v>178</v>
      </c>
      <c r="B115" s="3" t="s">
        <v>59</v>
      </c>
      <c r="C115" s="6">
        <v>45402</v>
      </c>
      <c r="D115" s="4">
        <v>429</v>
      </c>
      <c r="E115" s="3" t="s">
        <v>56</v>
      </c>
      <c r="F115" s="3" t="s">
        <v>52</v>
      </c>
      <c r="G115" s="3" t="s">
        <v>70</v>
      </c>
      <c r="H115" s="4">
        <v>12966</v>
      </c>
      <c r="I115" s="4">
        <v>2.9</v>
      </c>
      <c r="J115" s="4">
        <v>47.02</v>
      </c>
      <c r="K115" s="6">
        <v>45405</v>
      </c>
      <c r="L115" s="6">
        <v>45411</v>
      </c>
      <c r="M115" s="3" t="s">
        <v>71</v>
      </c>
      <c r="N115">
        <f t="shared" si="8"/>
        <v>6</v>
      </c>
      <c r="O115" t="str">
        <f t="shared" si="9"/>
        <v>Apr-2024</v>
      </c>
      <c r="P115" t="str">
        <f>CHOOSE(MATCH(MONTH(C115),{1,4,7,10}),"Q1","Q2","Q3","Q4")</f>
        <v>Q2</v>
      </c>
      <c r="Q115" t="str">
        <f t="shared" si="10"/>
        <v>East → North</v>
      </c>
      <c r="R115" t="str">
        <f t="shared" si="11"/>
        <v>40-60%</v>
      </c>
      <c r="AA115">
        <f t="shared" si="12"/>
        <v>9</v>
      </c>
      <c r="AD115">
        <f t="shared" si="13"/>
        <v>6</v>
      </c>
      <c r="AL115">
        <f t="shared" si="14"/>
        <v>0</v>
      </c>
    </row>
    <row r="116" spans="1:38" ht="15.75" customHeight="1" x14ac:dyDescent="0.3">
      <c r="A116" s="3" t="s">
        <v>179</v>
      </c>
      <c r="B116" s="3" t="s">
        <v>82</v>
      </c>
      <c r="C116" s="6">
        <v>45316</v>
      </c>
      <c r="D116" s="4">
        <v>874</v>
      </c>
      <c r="E116" s="3" t="s">
        <v>50</v>
      </c>
      <c r="F116" s="3" t="s">
        <v>70</v>
      </c>
      <c r="G116" s="3" t="s">
        <v>70</v>
      </c>
      <c r="H116" s="4">
        <v>43114</v>
      </c>
      <c r="I116" s="4">
        <v>1.1000000000000001</v>
      </c>
      <c r="J116" s="4">
        <v>67.2</v>
      </c>
      <c r="K116" s="6">
        <v>45316</v>
      </c>
      <c r="L116" s="6">
        <v>45326</v>
      </c>
      <c r="M116" s="3" t="s">
        <v>53</v>
      </c>
      <c r="N116">
        <f t="shared" si="8"/>
        <v>10</v>
      </c>
      <c r="O116" t="str">
        <f t="shared" si="9"/>
        <v>Jan-2024</v>
      </c>
      <c r="P116" t="str">
        <f>CHOOSE(MATCH(MONTH(C116),{1,4,7,10}),"Q1","Q2","Q3","Q4")</f>
        <v>Q1</v>
      </c>
      <c r="Q116" t="str">
        <f t="shared" si="10"/>
        <v>North → North</v>
      </c>
      <c r="R116" t="str">
        <f t="shared" si="11"/>
        <v>60-80%</v>
      </c>
      <c r="AA116">
        <f t="shared" si="12"/>
        <v>10</v>
      </c>
      <c r="AD116">
        <f t="shared" si="13"/>
        <v>10</v>
      </c>
      <c r="AL116">
        <f t="shared" si="14"/>
        <v>0</v>
      </c>
    </row>
    <row r="117" spans="1:38" ht="15.75" customHeight="1" x14ac:dyDescent="0.3">
      <c r="A117" s="3" t="s">
        <v>180</v>
      </c>
      <c r="B117" s="3" t="s">
        <v>55</v>
      </c>
      <c r="C117" s="6">
        <v>45295</v>
      </c>
      <c r="D117" s="4">
        <v>2298</v>
      </c>
      <c r="E117" s="3" t="s">
        <v>63</v>
      </c>
      <c r="F117" s="3" t="s">
        <v>70</v>
      </c>
      <c r="G117" s="3" t="s">
        <v>57</v>
      </c>
      <c r="H117" s="4">
        <v>13220</v>
      </c>
      <c r="I117" s="4">
        <v>2</v>
      </c>
      <c r="J117" s="4">
        <v>91.19</v>
      </c>
      <c r="K117" s="6">
        <v>45297</v>
      </c>
      <c r="L117" s="6">
        <v>45300</v>
      </c>
      <c r="M117" s="3" t="s">
        <v>53</v>
      </c>
      <c r="N117">
        <f t="shared" si="8"/>
        <v>3</v>
      </c>
      <c r="O117" t="str">
        <f t="shared" si="9"/>
        <v>Jan-2024</v>
      </c>
      <c r="P117" t="str">
        <f>CHOOSE(MATCH(MONTH(C117),{1,4,7,10}),"Q1","Q2","Q3","Q4")</f>
        <v>Q1</v>
      </c>
      <c r="Q117" t="str">
        <f t="shared" si="10"/>
        <v>North → South</v>
      </c>
      <c r="R117" t="str">
        <f t="shared" si="11"/>
        <v>80-100%</v>
      </c>
      <c r="AA117">
        <f t="shared" si="12"/>
        <v>5</v>
      </c>
      <c r="AD117">
        <f t="shared" si="13"/>
        <v>3</v>
      </c>
      <c r="AL117">
        <f t="shared" si="14"/>
        <v>1</v>
      </c>
    </row>
    <row r="118" spans="1:38" ht="15.75" customHeight="1" x14ac:dyDescent="0.3">
      <c r="A118" s="3" t="s">
        <v>181</v>
      </c>
      <c r="B118" s="3" t="s">
        <v>66</v>
      </c>
      <c r="C118" s="6">
        <v>45311</v>
      </c>
      <c r="D118" s="4">
        <v>246</v>
      </c>
      <c r="E118" s="3" t="s">
        <v>63</v>
      </c>
      <c r="F118" s="3" t="s">
        <v>51</v>
      </c>
      <c r="G118" s="3" t="s">
        <v>70</v>
      </c>
      <c r="H118" s="4">
        <v>42413</v>
      </c>
      <c r="I118" s="4">
        <v>2.6</v>
      </c>
      <c r="J118" s="4">
        <v>74.88</v>
      </c>
      <c r="K118" s="6">
        <v>45313</v>
      </c>
      <c r="L118" s="6">
        <v>45320</v>
      </c>
      <c r="M118" s="3" t="s">
        <v>71</v>
      </c>
      <c r="N118">
        <f t="shared" si="8"/>
        <v>7</v>
      </c>
      <c r="O118" t="str">
        <f t="shared" si="9"/>
        <v>Jan-2024</v>
      </c>
      <c r="P118" t="str">
        <f>CHOOSE(MATCH(MONTH(C118),{1,4,7,10}),"Q1","Q2","Q3","Q4")</f>
        <v>Q1</v>
      </c>
      <c r="Q118" t="str">
        <f t="shared" si="10"/>
        <v>West → North</v>
      </c>
      <c r="R118" t="str">
        <f t="shared" si="11"/>
        <v>60-80%</v>
      </c>
      <c r="AA118">
        <f t="shared" si="12"/>
        <v>9</v>
      </c>
      <c r="AD118">
        <f t="shared" si="13"/>
        <v>7</v>
      </c>
      <c r="AL118">
        <f t="shared" si="14"/>
        <v>0</v>
      </c>
    </row>
    <row r="119" spans="1:38" ht="15.75" customHeight="1" x14ac:dyDescent="0.3">
      <c r="A119" s="3" t="s">
        <v>182</v>
      </c>
      <c r="B119" s="3" t="s">
        <v>59</v>
      </c>
      <c r="C119" s="6">
        <v>45456</v>
      </c>
      <c r="D119" s="4">
        <v>1014</v>
      </c>
      <c r="E119" s="3" t="s">
        <v>63</v>
      </c>
      <c r="F119" s="3" t="s">
        <v>51</v>
      </c>
      <c r="G119" s="3" t="s">
        <v>57</v>
      </c>
      <c r="H119" s="4">
        <v>37792</v>
      </c>
      <c r="I119" s="4">
        <v>2.1</v>
      </c>
      <c r="J119" s="4">
        <v>44.74</v>
      </c>
      <c r="K119" s="6">
        <v>45459</v>
      </c>
      <c r="L119" s="6">
        <v>45462</v>
      </c>
      <c r="M119" s="3" t="s">
        <v>71</v>
      </c>
      <c r="N119">
        <f t="shared" si="8"/>
        <v>3</v>
      </c>
      <c r="O119" t="str">
        <f t="shared" si="9"/>
        <v>Jun-2024</v>
      </c>
      <c r="P119" t="str">
        <f>CHOOSE(MATCH(MONTH(C119),{1,4,7,10}),"Q1","Q2","Q3","Q4")</f>
        <v>Q2</v>
      </c>
      <c r="Q119" t="str">
        <f t="shared" si="10"/>
        <v>West → South</v>
      </c>
      <c r="R119" t="str">
        <f t="shared" si="11"/>
        <v>40-60%</v>
      </c>
      <c r="AA119">
        <f t="shared" si="12"/>
        <v>6</v>
      </c>
      <c r="AD119">
        <f t="shared" si="13"/>
        <v>3</v>
      </c>
      <c r="AL119">
        <f t="shared" si="14"/>
        <v>0</v>
      </c>
    </row>
    <row r="120" spans="1:38" ht="15.75" customHeight="1" x14ac:dyDescent="0.3">
      <c r="A120" s="3" t="s">
        <v>183</v>
      </c>
      <c r="B120" s="3" t="s">
        <v>82</v>
      </c>
      <c r="C120" s="6">
        <v>45320</v>
      </c>
      <c r="D120" s="4">
        <v>1671</v>
      </c>
      <c r="E120" s="3" t="s">
        <v>60</v>
      </c>
      <c r="F120" s="3" t="s">
        <v>70</v>
      </c>
      <c r="G120" s="3" t="s">
        <v>61</v>
      </c>
      <c r="H120" s="4">
        <v>7059</v>
      </c>
      <c r="I120" s="4">
        <v>1.5</v>
      </c>
      <c r="J120" s="4">
        <v>51.5</v>
      </c>
      <c r="K120" s="6">
        <v>45323</v>
      </c>
      <c r="L120" s="6">
        <v>45329</v>
      </c>
      <c r="M120" s="3" t="s">
        <v>53</v>
      </c>
      <c r="N120">
        <f t="shared" si="8"/>
        <v>6</v>
      </c>
      <c r="O120" t="str">
        <f t="shared" si="9"/>
        <v>Jan-2024</v>
      </c>
      <c r="P120" t="str">
        <f>CHOOSE(MATCH(MONTH(C120),{1,4,7,10}),"Q1","Q2","Q3","Q4")</f>
        <v>Q1</v>
      </c>
      <c r="Q120" t="str">
        <f t="shared" si="10"/>
        <v>North → Central</v>
      </c>
      <c r="R120" t="str">
        <f t="shared" si="11"/>
        <v>40-60%</v>
      </c>
      <c r="AA120">
        <f t="shared" si="12"/>
        <v>9</v>
      </c>
      <c r="AD120">
        <f t="shared" si="13"/>
        <v>6</v>
      </c>
      <c r="AL120">
        <f t="shared" si="14"/>
        <v>0</v>
      </c>
    </row>
    <row r="121" spans="1:38" ht="15.75" customHeight="1" x14ac:dyDescent="0.3">
      <c r="A121" s="3" t="s">
        <v>184</v>
      </c>
      <c r="B121" s="3" t="s">
        <v>66</v>
      </c>
      <c r="C121" s="6">
        <v>45362</v>
      </c>
      <c r="D121" s="4">
        <v>1408</v>
      </c>
      <c r="E121" s="3" t="s">
        <v>63</v>
      </c>
      <c r="F121" s="3" t="s">
        <v>70</v>
      </c>
      <c r="G121" s="3" t="s">
        <v>57</v>
      </c>
      <c r="H121" s="4">
        <v>40888</v>
      </c>
      <c r="I121" s="4">
        <v>3.9</v>
      </c>
      <c r="J121" s="4">
        <v>68.47</v>
      </c>
      <c r="K121" s="6">
        <v>45362</v>
      </c>
      <c r="L121" s="6">
        <v>45370</v>
      </c>
      <c r="M121" s="3" t="s">
        <v>53</v>
      </c>
      <c r="N121">
        <f t="shared" si="8"/>
        <v>8</v>
      </c>
      <c r="O121" t="str">
        <f t="shared" si="9"/>
        <v>Mar-2024</v>
      </c>
      <c r="P121" t="str">
        <f>CHOOSE(MATCH(MONTH(C121),{1,4,7,10}),"Q1","Q2","Q3","Q4")</f>
        <v>Q1</v>
      </c>
      <c r="Q121" t="str">
        <f t="shared" si="10"/>
        <v>North → South</v>
      </c>
      <c r="R121" t="str">
        <f t="shared" si="11"/>
        <v>60-80%</v>
      </c>
      <c r="AA121">
        <f t="shared" si="12"/>
        <v>8</v>
      </c>
      <c r="AD121">
        <f t="shared" si="13"/>
        <v>8</v>
      </c>
      <c r="AL121">
        <f t="shared" si="14"/>
        <v>0</v>
      </c>
    </row>
    <row r="122" spans="1:38" ht="15.75" customHeight="1" x14ac:dyDescent="0.3">
      <c r="A122" s="3" t="s">
        <v>185</v>
      </c>
      <c r="B122" s="3" t="s">
        <v>66</v>
      </c>
      <c r="C122" s="6">
        <v>45320</v>
      </c>
      <c r="D122" s="4">
        <v>181</v>
      </c>
      <c r="E122" s="3" t="s">
        <v>63</v>
      </c>
      <c r="F122" s="3" t="s">
        <v>57</v>
      </c>
      <c r="G122" s="3" t="s">
        <v>70</v>
      </c>
      <c r="H122" s="4">
        <v>19658</v>
      </c>
      <c r="I122" s="4">
        <v>4.3</v>
      </c>
      <c r="J122" s="4">
        <v>61.69</v>
      </c>
      <c r="K122" s="6">
        <v>45321</v>
      </c>
      <c r="L122" s="6">
        <v>45328</v>
      </c>
      <c r="M122" s="3" t="s">
        <v>71</v>
      </c>
      <c r="N122">
        <f t="shared" si="8"/>
        <v>7</v>
      </c>
      <c r="O122" t="str">
        <f t="shared" si="9"/>
        <v>Jan-2024</v>
      </c>
      <c r="P122" t="str">
        <f>CHOOSE(MATCH(MONTH(C122),{1,4,7,10}),"Q1","Q2","Q3","Q4")</f>
        <v>Q1</v>
      </c>
      <c r="Q122" t="str">
        <f t="shared" si="10"/>
        <v>South → North</v>
      </c>
      <c r="R122" t="str">
        <f t="shared" si="11"/>
        <v>60-80%</v>
      </c>
      <c r="AA122">
        <f t="shared" si="12"/>
        <v>8</v>
      </c>
      <c r="AD122">
        <f t="shared" si="13"/>
        <v>7</v>
      </c>
      <c r="AL122">
        <f t="shared" si="14"/>
        <v>0</v>
      </c>
    </row>
    <row r="123" spans="1:38" ht="15.75" customHeight="1" x14ac:dyDescent="0.3">
      <c r="A123" s="3" t="s">
        <v>186</v>
      </c>
      <c r="B123" s="3" t="s">
        <v>49</v>
      </c>
      <c r="C123" s="6">
        <v>45439</v>
      </c>
      <c r="D123" s="4">
        <v>613</v>
      </c>
      <c r="E123" s="3" t="s">
        <v>56</v>
      </c>
      <c r="F123" s="3" t="s">
        <v>57</v>
      </c>
      <c r="G123" s="3" t="s">
        <v>61</v>
      </c>
      <c r="H123" s="4">
        <v>31416</v>
      </c>
      <c r="I123" s="4">
        <v>2</v>
      </c>
      <c r="J123" s="4">
        <v>61.52</v>
      </c>
      <c r="K123" s="6">
        <v>45441</v>
      </c>
      <c r="L123" s="6">
        <v>45444</v>
      </c>
      <c r="M123" s="3" t="s">
        <v>53</v>
      </c>
      <c r="N123">
        <f t="shared" si="8"/>
        <v>3</v>
      </c>
      <c r="O123" t="str">
        <f t="shared" si="9"/>
        <v>May-2024</v>
      </c>
      <c r="P123" t="str">
        <f>CHOOSE(MATCH(MONTH(C123),{1,4,7,10}),"Q1","Q2","Q3","Q4")</f>
        <v>Q2</v>
      </c>
      <c r="Q123" t="str">
        <f t="shared" si="10"/>
        <v>South → Central</v>
      </c>
      <c r="R123" t="str">
        <f t="shared" si="11"/>
        <v>60-80%</v>
      </c>
      <c r="AA123">
        <f t="shared" si="12"/>
        <v>5</v>
      </c>
      <c r="AD123">
        <f t="shared" si="13"/>
        <v>3</v>
      </c>
      <c r="AL123">
        <f t="shared" si="14"/>
        <v>1</v>
      </c>
    </row>
    <row r="124" spans="1:38" ht="15.75" customHeight="1" x14ac:dyDescent="0.3">
      <c r="A124" s="3" t="s">
        <v>187</v>
      </c>
      <c r="B124" s="3" t="s">
        <v>55</v>
      </c>
      <c r="C124" s="6">
        <v>45343</v>
      </c>
      <c r="D124" s="4">
        <v>2020</v>
      </c>
      <c r="E124" s="3" t="s">
        <v>63</v>
      </c>
      <c r="F124" s="3" t="s">
        <v>70</v>
      </c>
      <c r="G124" s="3" t="s">
        <v>70</v>
      </c>
      <c r="H124" s="4">
        <v>22557</v>
      </c>
      <c r="I124" s="4">
        <v>4.0999999999999996</v>
      </c>
      <c r="J124" s="4">
        <v>71.760000000000005</v>
      </c>
      <c r="K124" s="6">
        <v>45345</v>
      </c>
      <c r="L124" s="6">
        <v>45349</v>
      </c>
      <c r="M124" s="3" t="s">
        <v>53</v>
      </c>
      <c r="N124">
        <f t="shared" si="8"/>
        <v>4</v>
      </c>
      <c r="O124" t="str">
        <f t="shared" si="9"/>
        <v>Feb-2024</v>
      </c>
      <c r="P124" t="str">
        <f>CHOOSE(MATCH(MONTH(C124),{1,4,7,10}),"Q1","Q2","Q3","Q4")</f>
        <v>Q1</v>
      </c>
      <c r="Q124" t="str">
        <f t="shared" si="10"/>
        <v>North → North</v>
      </c>
      <c r="R124" t="str">
        <f t="shared" si="11"/>
        <v>60-80%</v>
      </c>
      <c r="AA124">
        <f t="shared" si="12"/>
        <v>6</v>
      </c>
      <c r="AD124">
        <f t="shared" si="13"/>
        <v>4</v>
      </c>
      <c r="AL124">
        <f t="shared" si="14"/>
        <v>1</v>
      </c>
    </row>
    <row r="125" spans="1:38" ht="15.75" customHeight="1" x14ac:dyDescent="0.3">
      <c r="A125" s="3" t="s">
        <v>188</v>
      </c>
      <c r="B125" s="3" t="s">
        <v>59</v>
      </c>
      <c r="C125" s="6">
        <v>45365</v>
      </c>
      <c r="D125" s="4">
        <v>2039</v>
      </c>
      <c r="E125" s="3" t="s">
        <v>56</v>
      </c>
      <c r="F125" s="3" t="s">
        <v>57</v>
      </c>
      <c r="G125" s="3" t="s">
        <v>57</v>
      </c>
      <c r="H125" s="4">
        <v>36392</v>
      </c>
      <c r="I125" s="4">
        <v>2.5</v>
      </c>
      <c r="J125" s="4">
        <v>75.06</v>
      </c>
      <c r="K125" s="6">
        <v>45366</v>
      </c>
      <c r="L125" s="6">
        <v>45372</v>
      </c>
      <c r="M125" s="3" t="s">
        <v>53</v>
      </c>
      <c r="N125">
        <f t="shared" si="8"/>
        <v>6</v>
      </c>
      <c r="O125" t="str">
        <f t="shared" si="9"/>
        <v>Mar-2024</v>
      </c>
      <c r="P125" t="str">
        <f>CHOOSE(MATCH(MONTH(C125),{1,4,7,10}),"Q1","Q2","Q3","Q4")</f>
        <v>Q1</v>
      </c>
      <c r="Q125" t="str">
        <f t="shared" si="10"/>
        <v>South → South</v>
      </c>
      <c r="R125" t="str">
        <f t="shared" si="11"/>
        <v>60-80%</v>
      </c>
      <c r="AA125">
        <f t="shared" si="12"/>
        <v>7</v>
      </c>
      <c r="AD125">
        <f t="shared" si="13"/>
        <v>6</v>
      </c>
      <c r="AL125">
        <f t="shared" si="14"/>
        <v>0</v>
      </c>
    </row>
    <row r="126" spans="1:38" ht="15.75" customHeight="1" x14ac:dyDescent="0.3">
      <c r="A126" s="3" t="s">
        <v>189</v>
      </c>
      <c r="B126" s="3" t="s">
        <v>82</v>
      </c>
      <c r="C126" s="6">
        <v>45381</v>
      </c>
      <c r="D126" s="4">
        <v>845</v>
      </c>
      <c r="E126" s="3" t="s">
        <v>60</v>
      </c>
      <c r="F126" s="3" t="s">
        <v>61</v>
      </c>
      <c r="G126" s="3" t="s">
        <v>52</v>
      </c>
      <c r="H126" s="4">
        <v>41939</v>
      </c>
      <c r="I126" s="4">
        <v>3</v>
      </c>
      <c r="J126" s="4">
        <v>87.81</v>
      </c>
      <c r="K126" s="6">
        <v>45384</v>
      </c>
      <c r="L126" s="6">
        <v>45394</v>
      </c>
      <c r="M126" s="3" t="s">
        <v>53</v>
      </c>
      <c r="N126">
        <f t="shared" si="8"/>
        <v>10</v>
      </c>
      <c r="O126" t="str">
        <f t="shared" si="9"/>
        <v>Mar-2024</v>
      </c>
      <c r="P126" t="str">
        <f>CHOOSE(MATCH(MONTH(C126),{1,4,7,10}),"Q1","Q2","Q3","Q4")</f>
        <v>Q1</v>
      </c>
      <c r="Q126" t="str">
        <f t="shared" si="10"/>
        <v>Central → East</v>
      </c>
      <c r="R126" t="str">
        <f t="shared" si="11"/>
        <v>80-100%</v>
      </c>
      <c r="AA126">
        <f t="shared" si="12"/>
        <v>13</v>
      </c>
      <c r="AD126">
        <f t="shared" si="13"/>
        <v>10</v>
      </c>
      <c r="AL126">
        <f t="shared" si="14"/>
        <v>0</v>
      </c>
    </row>
    <row r="127" spans="1:38" ht="15.75" customHeight="1" x14ac:dyDescent="0.3">
      <c r="A127" s="3" t="s">
        <v>190</v>
      </c>
      <c r="B127" s="3" t="s">
        <v>49</v>
      </c>
      <c r="C127" s="6">
        <v>45346</v>
      </c>
      <c r="D127" s="4">
        <v>1509</v>
      </c>
      <c r="E127" s="3" t="s">
        <v>63</v>
      </c>
      <c r="F127" s="3" t="s">
        <v>51</v>
      </c>
      <c r="G127" s="3" t="s">
        <v>51</v>
      </c>
      <c r="H127" s="4">
        <v>12206</v>
      </c>
      <c r="I127" s="4">
        <v>4.4000000000000004</v>
      </c>
      <c r="J127" s="4">
        <v>60.46</v>
      </c>
      <c r="K127" s="6">
        <v>45349</v>
      </c>
      <c r="L127" s="6">
        <v>45353</v>
      </c>
      <c r="M127" s="3" t="s">
        <v>71</v>
      </c>
      <c r="N127">
        <f t="shared" si="8"/>
        <v>4</v>
      </c>
      <c r="O127" t="str">
        <f t="shared" si="9"/>
        <v>Feb-2024</v>
      </c>
      <c r="P127" t="str">
        <f>CHOOSE(MATCH(MONTH(C127),{1,4,7,10}),"Q1","Q2","Q3","Q4")</f>
        <v>Q1</v>
      </c>
      <c r="Q127" t="str">
        <f t="shared" si="10"/>
        <v>West → West</v>
      </c>
      <c r="R127" t="str">
        <f t="shared" si="11"/>
        <v>60-80%</v>
      </c>
      <c r="AA127">
        <f t="shared" si="12"/>
        <v>7</v>
      </c>
      <c r="AD127">
        <f t="shared" si="13"/>
        <v>4</v>
      </c>
      <c r="AL127">
        <f t="shared" si="14"/>
        <v>0</v>
      </c>
    </row>
    <row r="128" spans="1:38" ht="15.75" customHeight="1" x14ac:dyDescent="0.3">
      <c r="A128" s="3" t="s">
        <v>191</v>
      </c>
      <c r="B128" s="3" t="s">
        <v>55</v>
      </c>
      <c r="C128" s="6">
        <v>45368</v>
      </c>
      <c r="D128" s="4">
        <v>806</v>
      </c>
      <c r="E128" s="3" t="s">
        <v>63</v>
      </c>
      <c r="F128" s="3" t="s">
        <v>51</v>
      </c>
      <c r="G128" s="3" t="s">
        <v>70</v>
      </c>
      <c r="H128" s="4">
        <v>12570</v>
      </c>
      <c r="I128" s="4">
        <v>4</v>
      </c>
      <c r="J128" s="4">
        <v>88.33</v>
      </c>
      <c r="K128" s="6">
        <v>45369</v>
      </c>
      <c r="L128" s="6">
        <v>45378</v>
      </c>
      <c r="M128" s="3" t="s">
        <v>53</v>
      </c>
      <c r="N128">
        <f t="shared" si="8"/>
        <v>9</v>
      </c>
      <c r="O128" t="str">
        <f t="shared" si="9"/>
        <v>Mar-2024</v>
      </c>
      <c r="P128" t="str">
        <f>CHOOSE(MATCH(MONTH(C128),{1,4,7,10}),"Q1","Q2","Q3","Q4")</f>
        <v>Q1</v>
      </c>
      <c r="Q128" t="str">
        <f t="shared" si="10"/>
        <v>West → North</v>
      </c>
      <c r="R128" t="str">
        <f t="shared" si="11"/>
        <v>80-100%</v>
      </c>
      <c r="AA128">
        <f t="shared" si="12"/>
        <v>10</v>
      </c>
      <c r="AD128">
        <f t="shared" si="13"/>
        <v>9</v>
      </c>
      <c r="AL128">
        <f t="shared" si="14"/>
        <v>0</v>
      </c>
    </row>
    <row r="129" spans="1:38" ht="15.75" customHeight="1" x14ac:dyDescent="0.3">
      <c r="A129" s="3" t="s">
        <v>192</v>
      </c>
      <c r="B129" s="3" t="s">
        <v>49</v>
      </c>
      <c r="C129" s="6">
        <v>45301</v>
      </c>
      <c r="D129" s="4">
        <v>570</v>
      </c>
      <c r="E129" s="3" t="s">
        <v>56</v>
      </c>
      <c r="F129" s="3" t="s">
        <v>70</v>
      </c>
      <c r="G129" s="3" t="s">
        <v>57</v>
      </c>
      <c r="H129" s="4">
        <v>41402</v>
      </c>
      <c r="I129" s="4">
        <v>4.2</v>
      </c>
      <c r="J129" s="4">
        <v>60.32</v>
      </c>
      <c r="K129" s="6">
        <v>45301</v>
      </c>
      <c r="L129" s="6">
        <v>45305</v>
      </c>
      <c r="M129" s="3" t="s">
        <v>53</v>
      </c>
      <c r="N129">
        <f t="shared" si="8"/>
        <v>4</v>
      </c>
      <c r="O129" t="str">
        <f t="shared" si="9"/>
        <v>Jan-2024</v>
      </c>
      <c r="P129" t="str">
        <f>CHOOSE(MATCH(MONTH(C129),{1,4,7,10}),"Q1","Q2","Q3","Q4")</f>
        <v>Q1</v>
      </c>
      <c r="Q129" t="str">
        <f t="shared" si="10"/>
        <v>North → South</v>
      </c>
      <c r="R129" t="str">
        <f t="shared" si="11"/>
        <v>60-80%</v>
      </c>
      <c r="AA129">
        <f t="shared" si="12"/>
        <v>4</v>
      </c>
      <c r="AD129">
        <f t="shared" si="13"/>
        <v>4</v>
      </c>
      <c r="AL129">
        <f t="shared" si="14"/>
        <v>1</v>
      </c>
    </row>
    <row r="130" spans="1:38" ht="15.75" customHeight="1" x14ac:dyDescent="0.3">
      <c r="A130" s="3" t="s">
        <v>193</v>
      </c>
      <c r="B130" s="3" t="s">
        <v>55</v>
      </c>
      <c r="C130" s="6">
        <v>45312</v>
      </c>
      <c r="D130" s="4">
        <v>495</v>
      </c>
      <c r="E130" s="3" t="s">
        <v>56</v>
      </c>
      <c r="F130" s="3" t="s">
        <v>52</v>
      </c>
      <c r="G130" s="3" t="s">
        <v>61</v>
      </c>
      <c r="H130" s="4">
        <v>1424</v>
      </c>
      <c r="I130" s="4">
        <v>1.5</v>
      </c>
      <c r="J130" s="4">
        <v>43.33</v>
      </c>
      <c r="K130" s="6">
        <v>45312</v>
      </c>
      <c r="L130" s="6">
        <v>45317</v>
      </c>
      <c r="M130" s="3" t="s">
        <v>53</v>
      </c>
      <c r="N130">
        <f t="shared" si="8"/>
        <v>5</v>
      </c>
      <c r="O130" t="str">
        <f t="shared" si="9"/>
        <v>Jan-2024</v>
      </c>
      <c r="P130" t="str">
        <f>CHOOSE(MATCH(MONTH(C130),{1,4,7,10}),"Q1","Q2","Q3","Q4")</f>
        <v>Q1</v>
      </c>
      <c r="Q130" t="str">
        <f t="shared" si="10"/>
        <v>East → Central</v>
      </c>
      <c r="R130" t="str">
        <f t="shared" si="11"/>
        <v>40-60%</v>
      </c>
      <c r="AA130">
        <f t="shared" si="12"/>
        <v>5</v>
      </c>
      <c r="AD130">
        <f t="shared" si="13"/>
        <v>5</v>
      </c>
      <c r="AL130">
        <f t="shared" si="14"/>
        <v>1</v>
      </c>
    </row>
    <row r="131" spans="1:38" ht="15.75" customHeight="1" x14ac:dyDescent="0.3">
      <c r="A131" s="3" t="s">
        <v>194</v>
      </c>
      <c r="B131" s="3" t="s">
        <v>55</v>
      </c>
      <c r="C131" s="6">
        <v>45393</v>
      </c>
      <c r="D131" s="4">
        <v>1655</v>
      </c>
      <c r="E131" s="3" t="s">
        <v>60</v>
      </c>
      <c r="F131" s="3" t="s">
        <v>70</v>
      </c>
      <c r="G131" s="3" t="s">
        <v>70</v>
      </c>
      <c r="H131" s="4">
        <v>26978</v>
      </c>
      <c r="I131" s="4">
        <v>1.3</v>
      </c>
      <c r="J131" s="4">
        <v>73.25</v>
      </c>
      <c r="K131" s="6">
        <v>45394</v>
      </c>
      <c r="L131" s="6">
        <v>45402</v>
      </c>
      <c r="M131" s="3" t="s">
        <v>53</v>
      </c>
      <c r="N131">
        <f t="shared" ref="N131:N194" si="15">L131-K131</f>
        <v>8</v>
      </c>
      <c r="O131" t="str">
        <f t="shared" ref="O131:O194" si="16">TEXT(C131,"MMM-YYYY")</f>
        <v>Apr-2024</v>
      </c>
      <c r="P131" t="str">
        <f>CHOOSE(MATCH(MONTH(C131),{1,4,7,10}),"Q1","Q2","Q3","Q4")</f>
        <v>Q2</v>
      </c>
      <c r="Q131" t="str">
        <f t="shared" ref="Q131:Q194" si="17">F131 &amp; " → " &amp; G131</f>
        <v>North → North</v>
      </c>
      <c r="R131" t="str">
        <f t="shared" ref="R131:R194" si="18">IF(J131&lt;=60,"40-60%",IF(J131&lt;=80,"60-80%","80-100%"))</f>
        <v>60-80%</v>
      </c>
      <c r="AA131">
        <f t="shared" ref="AA131:AA194" si="19">L131-C131</f>
        <v>9</v>
      </c>
      <c r="AD131">
        <f t="shared" ref="AD131:AD194" si="20">L131-K131</f>
        <v>8</v>
      </c>
      <c r="AL131">
        <f t="shared" ref="AL131:AL194" si="21">IF(AND(M131="Delivered",(L131-C131)&lt;7),1,0)</f>
        <v>0</v>
      </c>
    </row>
    <row r="132" spans="1:38" ht="15.75" customHeight="1" x14ac:dyDescent="0.3">
      <c r="A132" s="3" t="s">
        <v>195</v>
      </c>
      <c r="B132" s="3" t="s">
        <v>59</v>
      </c>
      <c r="C132" s="6">
        <v>45331</v>
      </c>
      <c r="D132" s="4">
        <v>2408</v>
      </c>
      <c r="E132" s="3" t="s">
        <v>56</v>
      </c>
      <c r="F132" s="3" t="s">
        <v>57</v>
      </c>
      <c r="G132" s="3" t="s">
        <v>70</v>
      </c>
      <c r="H132" s="4">
        <v>6006</v>
      </c>
      <c r="I132" s="4">
        <v>4.5999999999999996</v>
      </c>
      <c r="J132" s="4">
        <v>75.27</v>
      </c>
      <c r="K132" s="6">
        <v>45332</v>
      </c>
      <c r="L132" s="6">
        <v>45342</v>
      </c>
      <c r="M132" s="3" t="s">
        <v>53</v>
      </c>
      <c r="N132">
        <f t="shared" si="15"/>
        <v>10</v>
      </c>
      <c r="O132" t="str">
        <f t="shared" si="16"/>
        <v>Feb-2024</v>
      </c>
      <c r="P132" t="str">
        <f>CHOOSE(MATCH(MONTH(C132),{1,4,7,10}),"Q1","Q2","Q3","Q4")</f>
        <v>Q1</v>
      </c>
      <c r="Q132" t="str">
        <f t="shared" si="17"/>
        <v>South → North</v>
      </c>
      <c r="R132" t="str">
        <f t="shared" si="18"/>
        <v>60-80%</v>
      </c>
      <c r="AA132">
        <f t="shared" si="19"/>
        <v>11</v>
      </c>
      <c r="AD132">
        <f t="shared" si="20"/>
        <v>10</v>
      </c>
      <c r="AL132">
        <f t="shared" si="21"/>
        <v>0</v>
      </c>
    </row>
    <row r="133" spans="1:38" ht="15.75" customHeight="1" x14ac:dyDescent="0.3">
      <c r="A133" s="3" t="s">
        <v>196</v>
      </c>
      <c r="B133" s="3" t="s">
        <v>55</v>
      </c>
      <c r="C133" s="6">
        <v>45450</v>
      </c>
      <c r="D133" s="4">
        <v>904</v>
      </c>
      <c r="E133" s="3" t="s">
        <v>56</v>
      </c>
      <c r="F133" s="3" t="s">
        <v>52</v>
      </c>
      <c r="G133" s="3" t="s">
        <v>51</v>
      </c>
      <c r="H133" s="4">
        <v>46918</v>
      </c>
      <c r="I133" s="4">
        <v>2.6</v>
      </c>
      <c r="J133" s="4">
        <v>96.07</v>
      </c>
      <c r="K133" s="6">
        <v>45453</v>
      </c>
      <c r="L133" s="6">
        <v>45461</v>
      </c>
      <c r="M133" s="3" t="s">
        <v>53</v>
      </c>
      <c r="N133">
        <f t="shared" si="15"/>
        <v>8</v>
      </c>
      <c r="O133" t="str">
        <f t="shared" si="16"/>
        <v>Jun-2024</v>
      </c>
      <c r="P133" t="str">
        <f>CHOOSE(MATCH(MONTH(C133),{1,4,7,10}),"Q1","Q2","Q3","Q4")</f>
        <v>Q2</v>
      </c>
      <c r="Q133" t="str">
        <f t="shared" si="17"/>
        <v>East → West</v>
      </c>
      <c r="R133" t="str">
        <f t="shared" si="18"/>
        <v>80-100%</v>
      </c>
      <c r="AA133">
        <f t="shared" si="19"/>
        <v>11</v>
      </c>
      <c r="AD133">
        <f t="shared" si="20"/>
        <v>8</v>
      </c>
      <c r="AL133">
        <f t="shared" si="21"/>
        <v>0</v>
      </c>
    </row>
    <row r="134" spans="1:38" ht="15.75" customHeight="1" x14ac:dyDescent="0.3">
      <c r="A134" s="3" t="s">
        <v>197</v>
      </c>
      <c r="B134" s="3" t="s">
        <v>49</v>
      </c>
      <c r="C134" s="6">
        <v>45322</v>
      </c>
      <c r="D134" s="4">
        <v>1033</v>
      </c>
      <c r="E134" s="3" t="s">
        <v>56</v>
      </c>
      <c r="F134" s="3" t="s">
        <v>57</v>
      </c>
      <c r="G134" s="3" t="s">
        <v>57</v>
      </c>
      <c r="H134" s="4">
        <v>35663</v>
      </c>
      <c r="I134" s="4">
        <v>2.2000000000000002</v>
      </c>
      <c r="J134" s="4">
        <v>83.56</v>
      </c>
      <c r="K134" s="6">
        <v>45324</v>
      </c>
      <c r="L134" s="6">
        <v>45332</v>
      </c>
      <c r="M134" s="3" t="s">
        <v>53</v>
      </c>
      <c r="N134">
        <f t="shared" si="15"/>
        <v>8</v>
      </c>
      <c r="O134" t="str">
        <f t="shared" si="16"/>
        <v>Jan-2024</v>
      </c>
      <c r="P134" t="str">
        <f>CHOOSE(MATCH(MONTH(C134),{1,4,7,10}),"Q1","Q2","Q3","Q4")</f>
        <v>Q1</v>
      </c>
      <c r="Q134" t="str">
        <f t="shared" si="17"/>
        <v>South → South</v>
      </c>
      <c r="R134" t="str">
        <f t="shared" si="18"/>
        <v>80-100%</v>
      </c>
      <c r="AA134">
        <f t="shared" si="19"/>
        <v>10</v>
      </c>
      <c r="AD134">
        <f t="shared" si="20"/>
        <v>8</v>
      </c>
      <c r="AL134">
        <f t="shared" si="21"/>
        <v>0</v>
      </c>
    </row>
    <row r="135" spans="1:38" ht="15.75" customHeight="1" x14ac:dyDescent="0.3">
      <c r="A135" s="3" t="s">
        <v>198</v>
      </c>
      <c r="B135" s="3" t="s">
        <v>55</v>
      </c>
      <c r="C135" s="6">
        <v>45418</v>
      </c>
      <c r="D135" s="4">
        <v>1379</v>
      </c>
      <c r="E135" s="3" t="s">
        <v>50</v>
      </c>
      <c r="F135" s="3" t="s">
        <v>61</v>
      </c>
      <c r="G135" s="3" t="s">
        <v>52</v>
      </c>
      <c r="H135" s="4">
        <v>25104</v>
      </c>
      <c r="I135" s="4">
        <v>3.9</v>
      </c>
      <c r="J135" s="4">
        <v>95.07</v>
      </c>
      <c r="K135" s="6">
        <v>45418</v>
      </c>
      <c r="L135" s="6">
        <v>45424</v>
      </c>
      <c r="M135" s="3" t="s">
        <v>53</v>
      </c>
      <c r="N135">
        <f t="shared" si="15"/>
        <v>6</v>
      </c>
      <c r="O135" t="str">
        <f t="shared" si="16"/>
        <v>May-2024</v>
      </c>
      <c r="P135" t="str">
        <f>CHOOSE(MATCH(MONTH(C135),{1,4,7,10}),"Q1","Q2","Q3","Q4")</f>
        <v>Q2</v>
      </c>
      <c r="Q135" t="str">
        <f t="shared" si="17"/>
        <v>Central → East</v>
      </c>
      <c r="R135" t="str">
        <f t="shared" si="18"/>
        <v>80-100%</v>
      </c>
      <c r="AA135">
        <f t="shared" si="19"/>
        <v>6</v>
      </c>
      <c r="AD135">
        <f t="shared" si="20"/>
        <v>6</v>
      </c>
      <c r="AL135">
        <f t="shared" si="21"/>
        <v>1</v>
      </c>
    </row>
    <row r="136" spans="1:38" ht="15.75" customHeight="1" x14ac:dyDescent="0.3">
      <c r="A136" s="3" t="s">
        <v>199</v>
      </c>
      <c r="B136" s="3" t="s">
        <v>59</v>
      </c>
      <c r="C136" s="6">
        <v>45317</v>
      </c>
      <c r="D136" s="4">
        <v>1857</v>
      </c>
      <c r="E136" s="3" t="s">
        <v>60</v>
      </c>
      <c r="F136" s="3" t="s">
        <v>57</v>
      </c>
      <c r="G136" s="3" t="s">
        <v>61</v>
      </c>
      <c r="H136" s="4">
        <v>15810</v>
      </c>
      <c r="I136" s="4">
        <v>4.3</v>
      </c>
      <c r="J136" s="4">
        <v>94.5</v>
      </c>
      <c r="K136" s="6">
        <v>45318</v>
      </c>
      <c r="L136" s="6">
        <v>45326</v>
      </c>
      <c r="M136" s="3" t="s">
        <v>53</v>
      </c>
      <c r="N136">
        <f t="shared" si="15"/>
        <v>8</v>
      </c>
      <c r="O136" t="str">
        <f t="shared" si="16"/>
        <v>Jan-2024</v>
      </c>
      <c r="P136" t="str">
        <f>CHOOSE(MATCH(MONTH(C136),{1,4,7,10}),"Q1","Q2","Q3","Q4")</f>
        <v>Q1</v>
      </c>
      <c r="Q136" t="str">
        <f t="shared" si="17"/>
        <v>South → Central</v>
      </c>
      <c r="R136" t="str">
        <f t="shared" si="18"/>
        <v>80-100%</v>
      </c>
      <c r="AA136">
        <f t="shared" si="19"/>
        <v>9</v>
      </c>
      <c r="AD136">
        <f t="shared" si="20"/>
        <v>8</v>
      </c>
      <c r="AL136">
        <f t="shared" si="21"/>
        <v>0</v>
      </c>
    </row>
    <row r="137" spans="1:38" ht="15.75" customHeight="1" x14ac:dyDescent="0.3">
      <c r="A137" s="3" t="s">
        <v>200</v>
      </c>
      <c r="B137" s="3" t="s">
        <v>59</v>
      </c>
      <c r="C137" s="6">
        <v>45396</v>
      </c>
      <c r="D137" s="4">
        <v>1004</v>
      </c>
      <c r="E137" s="3" t="s">
        <v>63</v>
      </c>
      <c r="F137" s="3" t="s">
        <v>61</v>
      </c>
      <c r="G137" s="3" t="s">
        <v>57</v>
      </c>
      <c r="H137" s="4">
        <v>8726</v>
      </c>
      <c r="I137" s="4">
        <v>4.4000000000000004</v>
      </c>
      <c r="J137" s="4">
        <v>76.27</v>
      </c>
      <c r="K137" s="6">
        <v>45396</v>
      </c>
      <c r="L137" s="6">
        <v>45402</v>
      </c>
      <c r="M137" s="3" t="s">
        <v>53</v>
      </c>
      <c r="N137">
        <f t="shared" si="15"/>
        <v>6</v>
      </c>
      <c r="O137" t="str">
        <f t="shared" si="16"/>
        <v>Apr-2024</v>
      </c>
      <c r="P137" t="str">
        <f>CHOOSE(MATCH(MONTH(C137),{1,4,7,10}),"Q1","Q2","Q3","Q4")</f>
        <v>Q2</v>
      </c>
      <c r="Q137" t="str">
        <f t="shared" si="17"/>
        <v>Central → South</v>
      </c>
      <c r="R137" t="str">
        <f t="shared" si="18"/>
        <v>60-80%</v>
      </c>
      <c r="AA137">
        <f t="shared" si="19"/>
        <v>6</v>
      </c>
      <c r="AD137">
        <f t="shared" si="20"/>
        <v>6</v>
      </c>
      <c r="AL137">
        <f t="shared" si="21"/>
        <v>1</v>
      </c>
    </row>
    <row r="138" spans="1:38" ht="15.75" customHeight="1" x14ac:dyDescent="0.3">
      <c r="A138" s="3" t="s">
        <v>201</v>
      </c>
      <c r="B138" s="3" t="s">
        <v>49</v>
      </c>
      <c r="C138" s="6">
        <v>45472</v>
      </c>
      <c r="D138" s="4">
        <v>1176</v>
      </c>
      <c r="E138" s="3" t="s">
        <v>63</v>
      </c>
      <c r="F138" s="3" t="s">
        <v>61</v>
      </c>
      <c r="G138" s="3" t="s">
        <v>61</v>
      </c>
      <c r="H138" s="4">
        <v>12281</v>
      </c>
      <c r="I138" s="4">
        <v>2.2999999999999998</v>
      </c>
      <c r="J138" s="4">
        <v>71.67</v>
      </c>
      <c r="K138" s="6">
        <v>45475</v>
      </c>
      <c r="L138" s="6">
        <v>45485</v>
      </c>
      <c r="M138" s="3" t="s">
        <v>53</v>
      </c>
      <c r="N138">
        <f t="shared" si="15"/>
        <v>10</v>
      </c>
      <c r="O138" t="str">
        <f t="shared" si="16"/>
        <v>Jun-2024</v>
      </c>
      <c r="P138" t="str">
        <f>CHOOSE(MATCH(MONTH(C138),{1,4,7,10}),"Q1","Q2","Q3","Q4")</f>
        <v>Q2</v>
      </c>
      <c r="Q138" t="str">
        <f t="shared" si="17"/>
        <v>Central → Central</v>
      </c>
      <c r="R138" t="str">
        <f t="shared" si="18"/>
        <v>60-80%</v>
      </c>
      <c r="AA138">
        <f t="shared" si="19"/>
        <v>13</v>
      </c>
      <c r="AD138">
        <f t="shared" si="20"/>
        <v>10</v>
      </c>
      <c r="AL138">
        <f t="shared" si="21"/>
        <v>0</v>
      </c>
    </row>
    <row r="139" spans="1:38" ht="15.75" customHeight="1" x14ac:dyDescent="0.3">
      <c r="A139" s="3" t="s">
        <v>202</v>
      </c>
      <c r="B139" s="3" t="s">
        <v>66</v>
      </c>
      <c r="C139" s="6">
        <v>45380</v>
      </c>
      <c r="D139" s="4">
        <v>1990</v>
      </c>
      <c r="E139" s="3" t="s">
        <v>63</v>
      </c>
      <c r="F139" s="3" t="s">
        <v>57</v>
      </c>
      <c r="G139" s="3" t="s">
        <v>70</v>
      </c>
      <c r="H139" s="4">
        <v>6015</v>
      </c>
      <c r="I139" s="4">
        <v>4.4000000000000004</v>
      </c>
      <c r="J139" s="4">
        <v>73.45</v>
      </c>
      <c r="K139" s="6">
        <v>45383</v>
      </c>
      <c r="L139" s="6">
        <v>45391</v>
      </c>
      <c r="M139" s="3" t="s">
        <v>53</v>
      </c>
      <c r="N139">
        <f t="shared" si="15"/>
        <v>8</v>
      </c>
      <c r="O139" t="str">
        <f t="shared" si="16"/>
        <v>Mar-2024</v>
      </c>
      <c r="P139" t="str">
        <f>CHOOSE(MATCH(MONTH(C139),{1,4,7,10}),"Q1","Q2","Q3","Q4")</f>
        <v>Q1</v>
      </c>
      <c r="Q139" t="str">
        <f t="shared" si="17"/>
        <v>South → North</v>
      </c>
      <c r="R139" t="str">
        <f t="shared" si="18"/>
        <v>60-80%</v>
      </c>
      <c r="AA139">
        <f t="shared" si="19"/>
        <v>11</v>
      </c>
      <c r="AD139">
        <f t="shared" si="20"/>
        <v>8</v>
      </c>
      <c r="AL139">
        <f t="shared" si="21"/>
        <v>0</v>
      </c>
    </row>
    <row r="140" spans="1:38" ht="15.75" customHeight="1" x14ac:dyDescent="0.3">
      <c r="A140" s="3" t="s">
        <v>203</v>
      </c>
      <c r="B140" s="3" t="s">
        <v>66</v>
      </c>
      <c r="C140" s="6">
        <v>45349</v>
      </c>
      <c r="D140" s="4">
        <v>1623</v>
      </c>
      <c r="E140" s="3" t="s">
        <v>60</v>
      </c>
      <c r="F140" s="3" t="s">
        <v>57</v>
      </c>
      <c r="G140" s="3" t="s">
        <v>51</v>
      </c>
      <c r="H140" s="4">
        <v>36633</v>
      </c>
      <c r="I140" s="4">
        <v>1.2</v>
      </c>
      <c r="J140" s="4">
        <v>98.7</v>
      </c>
      <c r="K140" s="6">
        <v>45351</v>
      </c>
      <c r="L140" s="6">
        <v>45359</v>
      </c>
      <c r="M140" s="3" t="s">
        <v>71</v>
      </c>
      <c r="N140">
        <f t="shared" si="15"/>
        <v>8</v>
      </c>
      <c r="O140" t="str">
        <f t="shared" si="16"/>
        <v>Feb-2024</v>
      </c>
      <c r="P140" t="str">
        <f>CHOOSE(MATCH(MONTH(C140),{1,4,7,10}),"Q1","Q2","Q3","Q4")</f>
        <v>Q1</v>
      </c>
      <c r="Q140" t="str">
        <f t="shared" si="17"/>
        <v>South → West</v>
      </c>
      <c r="R140" t="str">
        <f t="shared" si="18"/>
        <v>80-100%</v>
      </c>
      <c r="AA140">
        <f t="shared" si="19"/>
        <v>10</v>
      </c>
      <c r="AD140">
        <f t="shared" si="20"/>
        <v>8</v>
      </c>
      <c r="AL140">
        <f t="shared" si="21"/>
        <v>0</v>
      </c>
    </row>
    <row r="141" spans="1:38" ht="15.75" customHeight="1" x14ac:dyDescent="0.3">
      <c r="A141" s="3" t="s">
        <v>204</v>
      </c>
      <c r="B141" s="3" t="s">
        <v>55</v>
      </c>
      <c r="C141" s="6">
        <v>45396</v>
      </c>
      <c r="D141" s="4">
        <v>1487</v>
      </c>
      <c r="E141" s="3" t="s">
        <v>63</v>
      </c>
      <c r="F141" s="3" t="s">
        <v>61</v>
      </c>
      <c r="G141" s="3" t="s">
        <v>51</v>
      </c>
      <c r="H141" s="4">
        <v>17472</v>
      </c>
      <c r="I141" s="4">
        <v>1.2</v>
      </c>
      <c r="J141" s="4">
        <v>86.39</v>
      </c>
      <c r="K141" s="6">
        <v>45398</v>
      </c>
      <c r="L141" s="6">
        <v>45401</v>
      </c>
      <c r="M141" s="3" t="s">
        <v>53</v>
      </c>
      <c r="N141">
        <f t="shared" si="15"/>
        <v>3</v>
      </c>
      <c r="O141" t="str">
        <f t="shared" si="16"/>
        <v>Apr-2024</v>
      </c>
      <c r="P141" t="str">
        <f>CHOOSE(MATCH(MONTH(C141),{1,4,7,10}),"Q1","Q2","Q3","Q4")</f>
        <v>Q2</v>
      </c>
      <c r="Q141" t="str">
        <f t="shared" si="17"/>
        <v>Central → West</v>
      </c>
      <c r="R141" t="str">
        <f t="shared" si="18"/>
        <v>80-100%</v>
      </c>
      <c r="AA141">
        <f t="shared" si="19"/>
        <v>5</v>
      </c>
      <c r="AD141">
        <f t="shared" si="20"/>
        <v>3</v>
      </c>
      <c r="AL141">
        <f t="shared" si="21"/>
        <v>1</v>
      </c>
    </row>
    <row r="142" spans="1:38" ht="15.75" customHeight="1" x14ac:dyDescent="0.3">
      <c r="A142" s="3" t="s">
        <v>205</v>
      </c>
      <c r="B142" s="3" t="s">
        <v>82</v>
      </c>
      <c r="C142" s="6">
        <v>45427</v>
      </c>
      <c r="D142" s="4">
        <v>1403</v>
      </c>
      <c r="E142" s="3" t="s">
        <v>56</v>
      </c>
      <c r="F142" s="3" t="s">
        <v>52</v>
      </c>
      <c r="G142" s="3" t="s">
        <v>52</v>
      </c>
      <c r="H142" s="4">
        <v>32592</v>
      </c>
      <c r="I142" s="4">
        <v>3.5</v>
      </c>
      <c r="J142" s="4">
        <v>46.38</v>
      </c>
      <c r="K142" s="6">
        <v>45430</v>
      </c>
      <c r="L142" s="6">
        <v>45434</v>
      </c>
      <c r="M142" s="3" t="s">
        <v>53</v>
      </c>
      <c r="N142">
        <f t="shared" si="15"/>
        <v>4</v>
      </c>
      <c r="O142" t="str">
        <f t="shared" si="16"/>
        <v>May-2024</v>
      </c>
      <c r="P142" t="str">
        <f>CHOOSE(MATCH(MONTH(C142),{1,4,7,10}),"Q1","Q2","Q3","Q4")</f>
        <v>Q2</v>
      </c>
      <c r="Q142" t="str">
        <f t="shared" si="17"/>
        <v>East → East</v>
      </c>
      <c r="R142" t="str">
        <f t="shared" si="18"/>
        <v>40-60%</v>
      </c>
      <c r="AA142">
        <f t="shared" si="19"/>
        <v>7</v>
      </c>
      <c r="AD142">
        <f t="shared" si="20"/>
        <v>4</v>
      </c>
      <c r="AL142">
        <f t="shared" si="21"/>
        <v>0</v>
      </c>
    </row>
    <row r="143" spans="1:38" ht="15.75" customHeight="1" x14ac:dyDescent="0.3">
      <c r="A143" s="3" t="s">
        <v>206</v>
      </c>
      <c r="B143" s="3" t="s">
        <v>55</v>
      </c>
      <c r="C143" s="6">
        <v>45466</v>
      </c>
      <c r="D143" s="4">
        <v>692</v>
      </c>
      <c r="E143" s="3" t="s">
        <v>56</v>
      </c>
      <c r="F143" s="3" t="s">
        <v>61</v>
      </c>
      <c r="G143" s="3" t="s">
        <v>51</v>
      </c>
      <c r="H143" s="4">
        <v>11910</v>
      </c>
      <c r="I143" s="4">
        <v>1.3</v>
      </c>
      <c r="J143" s="4">
        <v>86.71</v>
      </c>
      <c r="K143" s="6">
        <v>45469</v>
      </c>
      <c r="L143" s="6">
        <v>45479</v>
      </c>
      <c r="M143" s="3" t="s">
        <v>53</v>
      </c>
      <c r="N143">
        <f t="shared" si="15"/>
        <v>10</v>
      </c>
      <c r="O143" t="str">
        <f t="shared" si="16"/>
        <v>Jun-2024</v>
      </c>
      <c r="P143" t="str">
        <f>CHOOSE(MATCH(MONTH(C143),{1,4,7,10}),"Q1","Q2","Q3","Q4")</f>
        <v>Q2</v>
      </c>
      <c r="Q143" t="str">
        <f t="shared" si="17"/>
        <v>Central → West</v>
      </c>
      <c r="R143" t="str">
        <f t="shared" si="18"/>
        <v>80-100%</v>
      </c>
      <c r="AA143">
        <f t="shared" si="19"/>
        <v>13</v>
      </c>
      <c r="AD143">
        <f t="shared" si="20"/>
        <v>10</v>
      </c>
      <c r="AL143">
        <f t="shared" si="21"/>
        <v>0</v>
      </c>
    </row>
    <row r="144" spans="1:38" ht="15.75" customHeight="1" x14ac:dyDescent="0.3">
      <c r="A144" s="3" t="s">
        <v>207</v>
      </c>
      <c r="B144" s="3" t="s">
        <v>49</v>
      </c>
      <c r="C144" s="6">
        <v>45321</v>
      </c>
      <c r="D144" s="4">
        <v>2206</v>
      </c>
      <c r="E144" s="3" t="s">
        <v>56</v>
      </c>
      <c r="F144" s="3" t="s">
        <v>51</v>
      </c>
      <c r="G144" s="3" t="s">
        <v>70</v>
      </c>
      <c r="H144" s="4">
        <v>20022</v>
      </c>
      <c r="I144" s="4">
        <v>2.2999999999999998</v>
      </c>
      <c r="J144" s="4">
        <v>50.23</v>
      </c>
      <c r="K144" s="6">
        <v>45322</v>
      </c>
      <c r="L144" s="6">
        <v>45329</v>
      </c>
      <c r="M144" s="3" t="s">
        <v>83</v>
      </c>
      <c r="N144">
        <f t="shared" si="15"/>
        <v>7</v>
      </c>
      <c r="O144" t="str">
        <f t="shared" si="16"/>
        <v>Jan-2024</v>
      </c>
      <c r="P144" t="str">
        <f>CHOOSE(MATCH(MONTH(C144),{1,4,7,10}),"Q1","Q2","Q3","Q4")</f>
        <v>Q1</v>
      </c>
      <c r="Q144" t="str">
        <f t="shared" si="17"/>
        <v>West → North</v>
      </c>
      <c r="R144" t="str">
        <f t="shared" si="18"/>
        <v>40-60%</v>
      </c>
      <c r="AA144">
        <f t="shared" si="19"/>
        <v>8</v>
      </c>
      <c r="AD144">
        <f t="shared" si="20"/>
        <v>7</v>
      </c>
      <c r="AL144">
        <f t="shared" si="21"/>
        <v>0</v>
      </c>
    </row>
    <row r="145" spans="1:38" ht="15.75" customHeight="1" x14ac:dyDescent="0.3">
      <c r="A145" s="3" t="s">
        <v>208</v>
      </c>
      <c r="B145" s="3" t="s">
        <v>49</v>
      </c>
      <c r="C145" s="6">
        <v>45426</v>
      </c>
      <c r="D145" s="4">
        <v>227</v>
      </c>
      <c r="E145" s="3" t="s">
        <v>63</v>
      </c>
      <c r="F145" s="3" t="s">
        <v>61</v>
      </c>
      <c r="G145" s="3" t="s">
        <v>52</v>
      </c>
      <c r="H145" s="4">
        <v>9595</v>
      </c>
      <c r="I145" s="4">
        <v>3.7</v>
      </c>
      <c r="J145" s="4">
        <v>66.84</v>
      </c>
      <c r="K145" s="6">
        <v>45428</v>
      </c>
      <c r="L145" s="6">
        <v>45436</v>
      </c>
      <c r="M145" s="3" t="s">
        <v>53</v>
      </c>
      <c r="N145">
        <f t="shared" si="15"/>
        <v>8</v>
      </c>
      <c r="O145" t="str">
        <f t="shared" si="16"/>
        <v>May-2024</v>
      </c>
      <c r="P145" t="str">
        <f>CHOOSE(MATCH(MONTH(C145),{1,4,7,10}),"Q1","Q2","Q3","Q4")</f>
        <v>Q2</v>
      </c>
      <c r="Q145" t="str">
        <f t="shared" si="17"/>
        <v>Central → East</v>
      </c>
      <c r="R145" t="str">
        <f t="shared" si="18"/>
        <v>60-80%</v>
      </c>
      <c r="AA145">
        <f t="shared" si="19"/>
        <v>10</v>
      </c>
      <c r="AD145">
        <f t="shared" si="20"/>
        <v>8</v>
      </c>
      <c r="AL145">
        <f t="shared" si="21"/>
        <v>0</v>
      </c>
    </row>
    <row r="146" spans="1:38" ht="15.75" customHeight="1" x14ac:dyDescent="0.3">
      <c r="A146" s="3" t="s">
        <v>209</v>
      </c>
      <c r="B146" s="3" t="s">
        <v>49</v>
      </c>
      <c r="C146" s="6">
        <v>45376</v>
      </c>
      <c r="D146" s="4">
        <v>835</v>
      </c>
      <c r="E146" s="3" t="s">
        <v>60</v>
      </c>
      <c r="F146" s="3" t="s">
        <v>52</v>
      </c>
      <c r="G146" s="3" t="s">
        <v>57</v>
      </c>
      <c r="H146" s="4">
        <v>23547</v>
      </c>
      <c r="I146" s="4">
        <v>2.2999999999999998</v>
      </c>
      <c r="J146" s="4">
        <v>52.63</v>
      </c>
      <c r="K146" s="6">
        <v>45378</v>
      </c>
      <c r="L146" s="6">
        <v>45385</v>
      </c>
      <c r="M146" s="3" t="s">
        <v>71</v>
      </c>
      <c r="N146">
        <f t="shared" si="15"/>
        <v>7</v>
      </c>
      <c r="O146" t="str">
        <f t="shared" si="16"/>
        <v>Mar-2024</v>
      </c>
      <c r="P146" t="str">
        <f>CHOOSE(MATCH(MONTH(C146),{1,4,7,10}),"Q1","Q2","Q3","Q4")</f>
        <v>Q1</v>
      </c>
      <c r="Q146" t="str">
        <f t="shared" si="17"/>
        <v>East → South</v>
      </c>
      <c r="R146" t="str">
        <f t="shared" si="18"/>
        <v>40-60%</v>
      </c>
      <c r="AA146">
        <f t="shared" si="19"/>
        <v>9</v>
      </c>
      <c r="AD146">
        <f t="shared" si="20"/>
        <v>7</v>
      </c>
      <c r="AL146">
        <f t="shared" si="21"/>
        <v>0</v>
      </c>
    </row>
    <row r="147" spans="1:38" ht="15.75" customHeight="1" x14ac:dyDescent="0.3">
      <c r="A147" s="3" t="s">
        <v>210</v>
      </c>
      <c r="B147" s="3" t="s">
        <v>49</v>
      </c>
      <c r="C147" s="6">
        <v>45371</v>
      </c>
      <c r="D147" s="4">
        <v>620</v>
      </c>
      <c r="E147" s="3" t="s">
        <v>63</v>
      </c>
      <c r="F147" s="3" t="s">
        <v>51</v>
      </c>
      <c r="G147" s="3" t="s">
        <v>51</v>
      </c>
      <c r="H147" s="4">
        <v>20970</v>
      </c>
      <c r="I147" s="4">
        <v>1.7</v>
      </c>
      <c r="J147" s="4">
        <v>81.37</v>
      </c>
      <c r="K147" s="6">
        <v>45374</v>
      </c>
      <c r="L147" s="6">
        <v>45383</v>
      </c>
      <c r="M147" s="3" t="s">
        <v>53</v>
      </c>
      <c r="N147">
        <f t="shared" si="15"/>
        <v>9</v>
      </c>
      <c r="O147" t="str">
        <f t="shared" si="16"/>
        <v>Mar-2024</v>
      </c>
      <c r="P147" t="str">
        <f>CHOOSE(MATCH(MONTH(C147),{1,4,7,10}),"Q1","Q2","Q3","Q4")</f>
        <v>Q1</v>
      </c>
      <c r="Q147" t="str">
        <f t="shared" si="17"/>
        <v>West → West</v>
      </c>
      <c r="R147" t="str">
        <f t="shared" si="18"/>
        <v>80-100%</v>
      </c>
      <c r="AA147">
        <f t="shared" si="19"/>
        <v>12</v>
      </c>
      <c r="AD147">
        <f t="shared" si="20"/>
        <v>9</v>
      </c>
      <c r="AL147">
        <f t="shared" si="21"/>
        <v>0</v>
      </c>
    </row>
    <row r="148" spans="1:38" ht="15.75" customHeight="1" x14ac:dyDescent="0.3">
      <c r="A148" s="3" t="s">
        <v>211</v>
      </c>
      <c r="B148" s="3" t="s">
        <v>49</v>
      </c>
      <c r="C148" s="6">
        <v>45366</v>
      </c>
      <c r="D148" s="4">
        <v>336</v>
      </c>
      <c r="E148" s="3" t="s">
        <v>56</v>
      </c>
      <c r="F148" s="3" t="s">
        <v>70</v>
      </c>
      <c r="G148" s="3" t="s">
        <v>52</v>
      </c>
      <c r="H148" s="4">
        <v>43629</v>
      </c>
      <c r="I148" s="4">
        <v>2.1</v>
      </c>
      <c r="J148" s="4">
        <v>92.64</v>
      </c>
      <c r="K148" s="6">
        <v>45366</v>
      </c>
      <c r="L148" s="6">
        <v>45371</v>
      </c>
      <c r="M148" s="3" t="s">
        <v>71</v>
      </c>
      <c r="N148">
        <f t="shared" si="15"/>
        <v>5</v>
      </c>
      <c r="O148" t="str">
        <f t="shared" si="16"/>
        <v>Mar-2024</v>
      </c>
      <c r="P148" t="str">
        <f>CHOOSE(MATCH(MONTH(C148),{1,4,7,10}),"Q1","Q2","Q3","Q4")</f>
        <v>Q1</v>
      </c>
      <c r="Q148" t="str">
        <f t="shared" si="17"/>
        <v>North → East</v>
      </c>
      <c r="R148" t="str">
        <f t="shared" si="18"/>
        <v>80-100%</v>
      </c>
      <c r="AA148">
        <f t="shared" si="19"/>
        <v>5</v>
      </c>
      <c r="AD148">
        <f t="shared" si="20"/>
        <v>5</v>
      </c>
      <c r="AL148">
        <f t="shared" si="21"/>
        <v>0</v>
      </c>
    </row>
    <row r="149" spans="1:38" ht="15.75" customHeight="1" x14ac:dyDescent="0.3">
      <c r="A149" s="3" t="s">
        <v>212</v>
      </c>
      <c r="B149" s="3" t="s">
        <v>59</v>
      </c>
      <c r="C149" s="6">
        <v>45444</v>
      </c>
      <c r="D149" s="4">
        <v>1404</v>
      </c>
      <c r="E149" s="3" t="s">
        <v>56</v>
      </c>
      <c r="F149" s="3" t="s">
        <v>70</v>
      </c>
      <c r="G149" s="3" t="s">
        <v>70</v>
      </c>
      <c r="H149" s="4">
        <v>9031</v>
      </c>
      <c r="I149" s="4">
        <v>2.8</v>
      </c>
      <c r="J149" s="4">
        <v>57.42</v>
      </c>
      <c r="K149" s="6">
        <v>45445</v>
      </c>
      <c r="L149" s="6">
        <v>45455</v>
      </c>
      <c r="M149" s="3" t="s">
        <v>71</v>
      </c>
      <c r="N149">
        <f t="shared" si="15"/>
        <v>10</v>
      </c>
      <c r="O149" t="str">
        <f t="shared" si="16"/>
        <v>Jun-2024</v>
      </c>
      <c r="P149" t="str">
        <f>CHOOSE(MATCH(MONTH(C149),{1,4,7,10}),"Q1","Q2","Q3","Q4")</f>
        <v>Q2</v>
      </c>
      <c r="Q149" t="str">
        <f t="shared" si="17"/>
        <v>North → North</v>
      </c>
      <c r="R149" t="str">
        <f t="shared" si="18"/>
        <v>40-60%</v>
      </c>
      <c r="AA149">
        <f t="shared" si="19"/>
        <v>11</v>
      </c>
      <c r="AD149">
        <f t="shared" si="20"/>
        <v>10</v>
      </c>
      <c r="AL149">
        <f t="shared" si="21"/>
        <v>0</v>
      </c>
    </row>
    <row r="150" spans="1:38" ht="15.75" customHeight="1" x14ac:dyDescent="0.3">
      <c r="A150" s="3" t="s">
        <v>213</v>
      </c>
      <c r="B150" s="3" t="s">
        <v>66</v>
      </c>
      <c r="C150" s="6">
        <v>45462</v>
      </c>
      <c r="D150" s="4">
        <v>1881</v>
      </c>
      <c r="E150" s="3" t="s">
        <v>50</v>
      </c>
      <c r="F150" s="3" t="s">
        <v>52</v>
      </c>
      <c r="G150" s="3" t="s">
        <v>61</v>
      </c>
      <c r="H150" s="4">
        <v>37538</v>
      </c>
      <c r="I150" s="4">
        <v>2.9</v>
      </c>
      <c r="J150" s="4">
        <v>44.92</v>
      </c>
      <c r="K150" s="6">
        <v>45463</v>
      </c>
      <c r="L150" s="6">
        <v>45469</v>
      </c>
      <c r="M150" s="3" t="s">
        <v>53</v>
      </c>
      <c r="N150">
        <f t="shared" si="15"/>
        <v>6</v>
      </c>
      <c r="O150" t="str">
        <f t="shared" si="16"/>
        <v>Jun-2024</v>
      </c>
      <c r="P150" t="str">
        <f>CHOOSE(MATCH(MONTH(C150),{1,4,7,10}),"Q1","Q2","Q3","Q4")</f>
        <v>Q2</v>
      </c>
      <c r="Q150" t="str">
        <f t="shared" si="17"/>
        <v>East → Central</v>
      </c>
      <c r="R150" t="str">
        <f t="shared" si="18"/>
        <v>40-60%</v>
      </c>
      <c r="AA150">
        <f t="shared" si="19"/>
        <v>7</v>
      </c>
      <c r="AD150">
        <f t="shared" si="20"/>
        <v>6</v>
      </c>
      <c r="AL150">
        <f t="shared" si="21"/>
        <v>0</v>
      </c>
    </row>
    <row r="151" spans="1:38" ht="15.75" customHeight="1" x14ac:dyDescent="0.3">
      <c r="A151" s="3" t="s">
        <v>214</v>
      </c>
      <c r="B151" s="3" t="s">
        <v>49</v>
      </c>
      <c r="C151" s="6">
        <v>45428</v>
      </c>
      <c r="D151" s="4">
        <v>1401</v>
      </c>
      <c r="E151" s="3" t="s">
        <v>63</v>
      </c>
      <c r="F151" s="3" t="s">
        <v>61</v>
      </c>
      <c r="G151" s="3" t="s">
        <v>61</v>
      </c>
      <c r="H151" s="4">
        <v>22903</v>
      </c>
      <c r="I151" s="4">
        <v>4.0999999999999996</v>
      </c>
      <c r="J151" s="4">
        <v>57.91</v>
      </c>
      <c r="K151" s="6">
        <v>45430</v>
      </c>
      <c r="L151" s="6">
        <v>45432</v>
      </c>
      <c r="M151" s="3" t="s">
        <v>53</v>
      </c>
      <c r="N151">
        <f t="shared" si="15"/>
        <v>2</v>
      </c>
      <c r="O151" t="str">
        <f t="shared" si="16"/>
        <v>May-2024</v>
      </c>
      <c r="P151" t="str">
        <f>CHOOSE(MATCH(MONTH(C151),{1,4,7,10}),"Q1","Q2","Q3","Q4")</f>
        <v>Q2</v>
      </c>
      <c r="Q151" t="str">
        <f t="shared" si="17"/>
        <v>Central → Central</v>
      </c>
      <c r="R151" t="str">
        <f t="shared" si="18"/>
        <v>40-60%</v>
      </c>
      <c r="AA151">
        <f t="shared" si="19"/>
        <v>4</v>
      </c>
      <c r="AD151">
        <f t="shared" si="20"/>
        <v>2</v>
      </c>
      <c r="AL151">
        <f t="shared" si="21"/>
        <v>1</v>
      </c>
    </row>
    <row r="152" spans="1:38" ht="15.75" customHeight="1" x14ac:dyDescent="0.3">
      <c r="A152" s="3" t="s">
        <v>215</v>
      </c>
      <c r="B152" s="3" t="s">
        <v>82</v>
      </c>
      <c r="C152" s="6">
        <v>45421</v>
      </c>
      <c r="D152" s="4">
        <v>2151</v>
      </c>
      <c r="E152" s="3" t="s">
        <v>60</v>
      </c>
      <c r="F152" s="3" t="s">
        <v>57</v>
      </c>
      <c r="G152" s="3" t="s">
        <v>70</v>
      </c>
      <c r="H152" s="4">
        <v>43174</v>
      </c>
      <c r="I152" s="4">
        <v>4</v>
      </c>
      <c r="J152" s="4">
        <v>80.34</v>
      </c>
      <c r="K152" s="6">
        <v>45424</v>
      </c>
      <c r="L152" s="6">
        <v>45432</v>
      </c>
      <c r="M152" s="3" t="s">
        <v>53</v>
      </c>
      <c r="N152">
        <f t="shared" si="15"/>
        <v>8</v>
      </c>
      <c r="O152" t="str">
        <f t="shared" si="16"/>
        <v>May-2024</v>
      </c>
      <c r="P152" t="str">
        <f>CHOOSE(MATCH(MONTH(C152),{1,4,7,10}),"Q1","Q2","Q3","Q4")</f>
        <v>Q2</v>
      </c>
      <c r="Q152" t="str">
        <f t="shared" si="17"/>
        <v>South → North</v>
      </c>
      <c r="R152" t="str">
        <f t="shared" si="18"/>
        <v>80-100%</v>
      </c>
      <c r="AA152">
        <f t="shared" si="19"/>
        <v>11</v>
      </c>
      <c r="AD152">
        <f t="shared" si="20"/>
        <v>8</v>
      </c>
      <c r="AL152">
        <f t="shared" si="21"/>
        <v>0</v>
      </c>
    </row>
    <row r="153" spans="1:38" ht="15.75" customHeight="1" x14ac:dyDescent="0.3">
      <c r="A153" s="3" t="s">
        <v>216</v>
      </c>
      <c r="B153" s="3" t="s">
        <v>82</v>
      </c>
      <c r="C153" s="6">
        <v>45311</v>
      </c>
      <c r="D153" s="4">
        <v>541</v>
      </c>
      <c r="E153" s="3" t="s">
        <v>63</v>
      </c>
      <c r="F153" s="3" t="s">
        <v>52</v>
      </c>
      <c r="G153" s="3" t="s">
        <v>70</v>
      </c>
      <c r="H153" s="4">
        <v>29622</v>
      </c>
      <c r="I153" s="4">
        <v>2.8</v>
      </c>
      <c r="J153" s="4">
        <v>59.73</v>
      </c>
      <c r="K153" s="6">
        <v>45314</v>
      </c>
      <c r="L153" s="6">
        <v>45319</v>
      </c>
      <c r="M153" s="3" t="s">
        <v>53</v>
      </c>
      <c r="N153">
        <f t="shared" si="15"/>
        <v>5</v>
      </c>
      <c r="O153" t="str">
        <f t="shared" si="16"/>
        <v>Jan-2024</v>
      </c>
      <c r="P153" t="str">
        <f>CHOOSE(MATCH(MONTH(C153),{1,4,7,10}),"Q1","Q2","Q3","Q4")</f>
        <v>Q1</v>
      </c>
      <c r="Q153" t="str">
        <f t="shared" si="17"/>
        <v>East → North</v>
      </c>
      <c r="R153" t="str">
        <f t="shared" si="18"/>
        <v>40-60%</v>
      </c>
      <c r="AA153">
        <f t="shared" si="19"/>
        <v>8</v>
      </c>
      <c r="AD153">
        <f t="shared" si="20"/>
        <v>5</v>
      </c>
      <c r="AL153">
        <f t="shared" si="21"/>
        <v>0</v>
      </c>
    </row>
    <row r="154" spans="1:38" ht="15.75" customHeight="1" x14ac:dyDescent="0.3">
      <c r="A154" s="3" t="s">
        <v>217</v>
      </c>
      <c r="B154" s="3" t="s">
        <v>82</v>
      </c>
      <c r="C154" s="6">
        <v>45466</v>
      </c>
      <c r="D154" s="4">
        <v>2176</v>
      </c>
      <c r="E154" s="3" t="s">
        <v>63</v>
      </c>
      <c r="F154" s="3" t="s">
        <v>51</v>
      </c>
      <c r="G154" s="3" t="s">
        <v>61</v>
      </c>
      <c r="H154" s="4">
        <v>17440</v>
      </c>
      <c r="I154" s="4">
        <v>4.4000000000000004</v>
      </c>
      <c r="J154" s="4">
        <v>56.69</v>
      </c>
      <c r="K154" s="6">
        <v>45466</v>
      </c>
      <c r="L154" s="6">
        <v>45473</v>
      </c>
      <c r="M154" s="3" t="s">
        <v>53</v>
      </c>
      <c r="N154">
        <f t="shared" si="15"/>
        <v>7</v>
      </c>
      <c r="O154" t="str">
        <f t="shared" si="16"/>
        <v>Jun-2024</v>
      </c>
      <c r="P154" t="str">
        <f>CHOOSE(MATCH(MONTH(C154),{1,4,7,10}),"Q1","Q2","Q3","Q4")</f>
        <v>Q2</v>
      </c>
      <c r="Q154" t="str">
        <f t="shared" si="17"/>
        <v>West → Central</v>
      </c>
      <c r="R154" t="str">
        <f t="shared" si="18"/>
        <v>40-60%</v>
      </c>
      <c r="AA154">
        <f t="shared" si="19"/>
        <v>7</v>
      </c>
      <c r="AD154">
        <f t="shared" si="20"/>
        <v>7</v>
      </c>
      <c r="AL154">
        <f t="shared" si="21"/>
        <v>0</v>
      </c>
    </row>
    <row r="155" spans="1:38" ht="15.75" customHeight="1" x14ac:dyDescent="0.3">
      <c r="A155" s="3" t="s">
        <v>218</v>
      </c>
      <c r="B155" s="3" t="s">
        <v>82</v>
      </c>
      <c r="C155" s="6">
        <v>45405</v>
      </c>
      <c r="D155" s="4">
        <v>904</v>
      </c>
      <c r="E155" s="3" t="s">
        <v>63</v>
      </c>
      <c r="F155" s="3" t="s">
        <v>51</v>
      </c>
      <c r="G155" s="3" t="s">
        <v>52</v>
      </c>
      <c r="H155" s="4">
        <v>30331</v>
      </c>
      <c r="I155" s="4">
        <v>1.5</v>
      </c>
      <c r="J155" s="4">
        <v>51.07</v>
      </c>
      <c r="K155" s="6">
        <v>45405</v>
      </c>
      <c r="L155" s="6">
        <v>45408</v>
      </c>
      <c r="M155" s="3" t="s">
        <v>53</v>
      </c>
      <c r="N155">
        <f t="shared" si="15"/>
        <v>3</v>
      </c>
      <c r="O155" t="str">
        <f t="shared" si="16"/>
        <v>Apr-2024</v>
      </c>
      <c r="P155" t="str">
        <f>CHOOSE(MATCH(MONTH(C155),{1,4,7,10}),"Q1","Q2","Q3","Q4")</f>
        <v>Q2</v>
      </c>
      <c r="Q155" t="str">
        <f t="shared" si="17"/>
        <v>West → East</v>
      </c>
      <c r="R155" t="str">
        <f t="shared" si="18"/>
        <v>40-60%</v>
      </c>
      <c r="AA155">
        <f t="shared" si="19"/>
        <v>3</v>
      </c>
      <c r="AD155">
        <f t="shared" si="20"/>
        <v>3</v>
      </c>
      <c r="AL155">
        <f t="shared" si="21"/>
        <v>1</v>
      </c>
    </row>
    <row r="156" spans="1:38" ht="15.75" customHeight="1" x14ac:dyDescent="0.3">
      <c r="A156" s="3" t="s">
        <v>219</v>
      </c>
      <c r="B156" s="3" t="s">
        <v>59</v>
      </c>
      <c r="C156" s="6">
        <v>45317</v>
      </c>
      <c r="D156" s="4">
        <v>174</v>
      </c>
      <c r="E156" s="3" t="s">
        <v>56</v>
      </c>
      <c r="F156" s="3" t="s">
        <v>70</v>
      </c>
      <c r="G156" s="3" t="s">
        <v>61</v>
      </c>
      <c r="H156" s="4">
        <v>11779</v>
      </c>
      <c r="I156" s="4">
        <v>2</v>
      </c>
      <c r="J156" s="4">
        <v>69.849999999999994</v>
      </c>
      <c r="K156" s="6">
        <v>45320</v>
      </c>
      <c r="L156" s="6">
        <v>45325</v>
      </c>
      <c r="M156" s="3" t="s">
        <v>53</v>
      </c>
      <c r="N156">
        <f t="shared" si="15"/>
        <v>5</v>
      </c>
      <c r="O156" t="str">
        <f t="shared" si="16"/>
        <v>Jan-2024</v>
      </c>
      <c r="P156" t="str">
        <f>CHOOSE(MATCH(MONTH(C156),{1,4,7,10}),"Q1","Q2","Q3","Q4")</f>
        <v>Q1</v>
      </c>
      <c r="Q156" t="str">
        <f t="shared" si="17"/>
        <v>North → Central</v>
      </c>
      <c r="R156" t="str">
        <f t="shared" si="18"/>
        <v>60-80%</v>
      </c>
      <c r="AA156">
        <f t="shared" si="19"/>
        <v>8</v>
      </c>
      <c r="AD156">
        <f t="shared" si="20"/>
        <v>5</v>
      </c>
      <c r="AL156">
        <f t="shared" si="21"/>
        <v>0</v>
      </c>
    </row>
    <row r="157" spans="1:38" ht="15.75" customHeight="1" x14ac:dyDescent="0.3">
      <c r="A157" s="3" t="s">
        <v>220</v>
      </c>
      <c r="B157" s="3" t="s">
        <v>82</v>
      </c>
      <c r="C157" s="6">
        <v>45415</v>
      </c>
      <c r="D157" s="4">
        <v>2275</v>
      </c>
      <c r="E157" s="3" t="s">
        <v>63</v>
      </c>
      <c r="F157" s="3" t="s">
        <v>51</v>
      </c>
      <c r="G157" s="3" t="s">
        <v>70</v>
      </c>
      <c r="H157" s="4">
        <v>38720</v>
      </c>
      <c r="I157" s="4">
        <v>4.3</v>
      </c>
      <c r="J157" s="4">
        <v>56.56</v>
      </c>
      <c r="K157" s="6">
        <v>45417</v>
      </c>
      <c r="L157" s="6">
        <v>45420</v>
      </c>
      <c r="M157" s="3" t="s">
        <v>53</v>
      </c>
      <c r="N157">
        <f t="shared" si="15"/>
        <v>3</v>
      </c>
      <c r="O157" t="str">
        <f t="shared" si="16"/>
        <v>May-2024</v>
      </c>
      <c r="P157" t="str">
        <f>CHOOSE(MATCH(MONTH(C157),{1,4,7,10}),"Q1","Q2","Q3","Q4")</f>
        <v>Q2</v>
      </c>
      <c r="Q157" t="str">
        <f t="shared" si="17"/>
        <v>West → North</v>
      </c>
      <c r="R157" t="str">
        <f t="shared" si="18"/>
        <v>40-60%</v>
      </c>
      <c r="AA157">
        <f t="shared" si="19"/>
        <v>5</v>
      </c>
      <c r="AD157">
        <f t="shared" si="20"/>
        <v>3</v>
      </c>
      <c r="AL157">
        <f t="shared" si="21"/>
        <v>1</v>
      </c>
    </row>
    <row r="158" spans="1:38" ht="15.75" customHeight="1" x14ac:dyDescent="0.3">
      <c r="A158" s="3" t="s">
        <v>221</v>
      </c>
      <c r="B158" s="3" t="s">
        <v>49</v>
      </c>
      <c r="C158" s="6">
        <v>45444</v>
      </c>
      <c r="D158" s="4">
        <v>2189</v>
      </c>
      <c r="E158" s="3" t="s">
        <v>60</v>
      </c>
      <c r="F158" s="3" t="s">
        <v>52</v>
      </c>
      <c r="G158" s="3" t="s">
        <v>51</v>
      </c>
      <c r="H158" s="4">
        <v>6977</v>
      </c>
      <c r="I158" s="4">
        <v>2.5</v>
      </c>
      <c r="J158" s="4">
        <v>83.86</v>
      </c>
      <c r="K158" s="6">
        <v>45446</v>
      </c>
      <c r="L158" s="6">
        <v>45455</v>
      </c>
      <c r="M158" s="3" t="s">
        <v>53</v>
      </c>
      <c r="N158">
        <f t="shared" si="15"/>
        <v>9</v>
      </c>
      <c r="O158" t="str">
        <f t="shared" si="16"/>
        <v>Jun-2024</v>
      </c>
      <c r="P158" t="str">
        <f>CHOOSE(MATCH(MONTH(C158),{1,4,7,10}),"Q1","Q2","Q3","Q4")</f>
        <v>Q2</v>
      </c>
      <c r="Q158" t="str">
        <f t="shared" si="17"/>
        <v>East → West</v>
      </c>
      <c r="R158" t="str">
        <f t="shared" si="18"/>
        <v>80-100%</v>
      </c>
      <c r="AA158">
        <f t="shared" si="19"/>
        <v>11</v>
      </c>
      <c r="AD158">
        <f t="shared" si="20"/>
        <v>9</v>
      </c>
      <c r="AL158">
        <f t="shared" si="21"/>
        <v>0</v>
      </c>
    </row>
    <row r="159" spans="1:38" ht="15.75" customHeight="1" x14ac:dyDescent="0.3">
      <c r="A159" s="3" t="s">
        <v>222</v>
      </c>
      <c r="B159" s="3" t="s">
        <v>55</v>
      </c>
      <c r="C159" s="6">
        <v>45457</v>
      </c>
      <c r="D159" s="4">
        <v>1479</v>
      </c>
      <c r="E159" s="3" t="s">
        <v>63</v>
      </c>
      <c r="F159" s="3" t="s">
        <v>51</v>
      </c>
      <c r="G159" s="3" t="s">
        <v>57</v>
      </c>
      <c r="H159" s="4">
        <v>17900</v>
      </c>
      <c r="I159" s="4">
        <v>4.9000000000000004</v>
      </c>
      <c r="J159" s="4">
        <v>44.6</v>
      </c>
      <c r="K159" s="6">
        <v>45459</v>
      </c>
      <c r="L159" s="6">
        <v>45462</v>
      </c>
      <c r="M159" s="3" t="s">
        <v>53</v>
      </c>
      <c r="N159">
        <f t="shared" si="15"/>
        <v>3</v>
      </c>
      <c r="O159" t="str">
        <f t="shared" si="16"/>
        <v>Jun-2024</v>
      </c>
      <c r="P159" t="str">
        <f>CHOOSE(MATCH(MONTH(C159),{1,4,7,10}),"Q1","Q2","Q3","Q4")</f>
        <v>Q2</v>
      </c>
      <c r="Q159" t="str">
        <f t="shared" si="17"/>
        <v>West → South</v>
      </c>
      <c r="R159" t="str">
        <f t="shared" si="18"/>
        <v>40-60%</v>
      </c>
      <c r="AA159">
        <f t="shared" si="19"/>
        <v>5</v>
      </c>
      <c r="AD159">
        <f t="shared" si="20"/>
        <v>3</v>
      </c>
      <c r="AL159">
        <f t="shared" si="21"/>
        <v>1</v>
      </c>
    </row>
    <row r="160" spans="1:38" ht="15.75" customHeight="1" x14ac:dyDescent="0.3">
      <c r="A160" s="3" t="s">
        <v>223</v>
      </c>
      <c r="B160" s="3" t="s">
        <v>82</v>
      </c>
      <c r="C160" s="6">
        <v>45381</v>
      </c>
      <c r="D160" s="4">
        <v>140</v>
      </c>
      <c r="E160" s="3" t="s">
        <v>63</v>
      </c>
      <c r="F160" s="3" t="s">
        <v>52</v>
      </c>
      <c r="G160" s="3" t="s">
        <v>51</v>
      </c>
      <c r="H160" s="4">
        <v>6970</v>
      </c>
      <c r="I160" s="4">
        <v>2.9</v>
      </c>
      <c r="J160" s="4">
        <v>79.84</v>
      </c>
      <c r="K160" s="6">
        <v>45382</v>
      </c>
      <c r="L160" s="6">
        <v>45388</v>
      </c>
      <c r="M160" s="3" t="s">
        <v>53</v>
      </c>
      <c r="N160">
        <f t="shared" si="15"/>
        <v>6</v>
      </c>
      <c r="O160" t="str">
        <f t="shared" si="16"/>
        <v>Mar-2024</v>
      </c>
      <c r="P160" t="str">
        <f>CHOOSE(MATCH(MONTH(C160),{1,4,7,10}),"Q1","Q2","Q3","Q4")</f>
        <v>Q1</v>
      </c>
      <c r="Q160" t="str">
        <f t="shared" si="17"/>
        <v>East → West</v>
      </c>
      <c r="R160" t="str">
        <f t="shared" si="18"/>
        <v>60-80%</v>
      </c>
      <c r="AA160">
        <f t="shared" si="19"/>
        <v>7</v>
      </c>
      <c r="AD160">
        <f t="shared" si="20"/>
        <v>6</v>
      </c>
      <c r="AL160">
        <f t="shared" si="21"/>
        <v>0</v>
      </c>
    </row>
    <row r="161" spans="1:38" ht="15.75" customHeight="1" x14ac:dyDescent="0.3">
      <c r="A161" s="3" t="s">
        <v>224</v>
      </c>
      <c r="B161" s="3" t="s">
        <v>59</v>
      </c>
      <c r="C161" s="6">
        <v>45462</v>
      </c>
      <c r="D161" s="4">
        <v>2181</v>
      </c>
      <c r="E161" s="3" t="s">
        <v>56</v>
      </c>
      <c r="F161" s="3" t="s">
        <v>57</v>
      </c>
      <c r="G161" s="3" t="s">
        <v>51</v>
      </c>
      <c r="H161" s="4">
        <v>2562</v>
      </c>
      <c r="I161" s="4">
        <v>4.2</v>
      </c>
      <c r="J161" s="4">
        <v>54.25</v>
      </c>
      <c r="K161" s="6">
        <v>45464</v>
      </c>
      <c r="L161" s="6">
        <v>45473</v>
      </c>
      <c r="M161" s="3" t="s">
        <v>83</v>
      </c>
      <c r="N161">
        <f t="shared" si="15"/>
        <v>9</v>
      </c>
      <c r="O161" t="str">
        <f t="shared" si="16"/>
        <v>Jun-2024</v>
      </c>
      <c r="P161" t="str">
        <f>CHOOSE(MATCH(MONTH(C161),{1,4,7,10}),"Q1","Q2","Q3","Q4")</f>
        <v>Q2</v>
      </c>
      <c r="Q161" t="str">
        <f t="shared" si="17"/>
        <v>South → West</v>
      </c>
      <c r="R161" t="str">
        <f t="shared" si="18"/>
        <v>40-60%</v>
      </c>
      <c r="AA161">
        <f t="shared" si="19"/>
        <v>11</v>
      </c>
      <c r="AD161">
        <f t="shared" si="20"/>
        <v>9</v>
      </c>
      <c r="AL161">
        <f t="shared" si="21"/>
        <v>0</v>
      </c>
    </row>
    <row r="162" spans="1:38" ht="15.75" customHeight="1" x14ac:dyDescent="0.3">
      <c r="A162" s="3" t="s">
        <v>225</v>
      </c>
      <c r="B162" s="3" t="s">
        <v>59</v>
      </c>
      <c r="C162" s="6">
        <v>45376</v>
      </c>
      <c r="D162" s="4">
        <v>1800</v>
      </c>
      <c r="E162" s="3" t="s">
        <v>50</v>
      </c>
      <c r="F162" s="3" t="s">
        <v>70</v>
      </c>
      <c r="G162" s="3" t="s">
        <v>70</v>
      </c>
      <c r="H162" s="4">
        <v>42298</v>
      </c>
      <c r="I162" s="4">
        <v>2.6</v>
      </c>
      <c r="J162" s="4">
        <v>69.36</v>
      </c>
      <c r="K162" s="6">
        <v>45378</v>
      </c>
      <c r="L162" s="6">
        <v>45384</v>
      </c>
      <c r="M162" s="3" t="s">
        <v>53</v>
      </c>
      <c r="N162">
        <f t="shared" si="15"/>
        <v>6</v>
      </c>
      <c r="O162" t="str">
        <f t="shared" si="16"/>
        <v>Mar-2024</v>
      </c>
      <c r="P162" t="str">
        <f>CHOOSE(MATCH(MONTH(C162),{1,4,7,10}),"Q1","Q2","Q3","Q4")</f>
        <v>Q1</v>
      </c>
      <c r="Q162" t="str">
        <f t="shared" si="17"/>
        <v>North → North</v>
      </c>
      <c r="R162" t="str">
        <f t="shared" si="18"/>
        <v>60-80%</v>
      </c>
      <c r="AA162">
        <f t="shared" si="19"/>
        <v>8</v>
      </c>
      <c r="AD162">
        <f t="shared" si="20"/>
        <v>6</v>
      </c>
      <c r="AL162">
        <f t="shared" si="21"/>
        <v>0</v>
      </c>
    </row>
    <row r="163" spans="1:38" ht="15.75" customHeight="1" x14ac:dyDescent="0.3">
      <c r="A163" s="3" t="s">
        <v>226</v>
      </c>
      <c r="B163" s="3" t="s">
        <v>82</v>
      </c>
      <c r="C163" s="6">
        <v>45434</v>
      </c>
      <c r="D163" s="4">
        <v>1501</v>
      </c>
      <c r="E163" s="3" t="s">
        <v>60</v>
      </c>
      <c r="F163" s="3" t="s">
        <v>51</v>
      </c>
      <c r="G163" s="3" t="s">
        <v>61</v>
      </c>
      <c r="H163" s="4">
        <v>20380</v>
      </c>
      <c r="I163" s="4">
        <v>2.7</v>
      </c>
      <c r="J163" s="4">
        <v>57.17</v>
      </c>
      <c r="K163" s="6">
        <v>45435</v>
      </c>
      <c r="L163" s="6">
        <v>45437</v>
      </c>
      <c r="M163" s="3" t="s">
        <v>71</v>
      </c>
      <c r="N163">
        <f t="shared" si="15"/>
        <v>2</v>
      </c>
      <c r="O163" t="str">
        <f t="shared" si="16"/>
        <v>May-2024</v>
      </c>
      <c r="P163" t="str">
        <f>CHOOSE(MATCH(MONTH(C163),{1,4,7,10}),"Q1","Q2","Q3","Q4")</f>
        <v>Q2</v>
      </c>
      <c r="Q163" t="str">
        <f t="shared" si="17"/>
        <v>West → Central</v>
      </c>
      <c r="R163" t="str">
        <f t="shared" si="18"/>
        <v>40-60%</v>
      </c>
      <c r="AA163">
        <f t="shared" si="19"/>
        <v>3</v>
      </c>
      <c r="AD163">
        <f t="shared" si="20"/>
        <v>2</v>
      </c>
      <c r="AL163">
        <f t="shared" si="21"/>
        <v>0</v>
      </c>
    </row>
    <row r="164" spans="1:38" ht="15.75" customHeight="1" x14ac:dyDescent="0.3">
      <c r="A164" s="3" t="s">
        <v>227</v>
      </c>
      <c r="B164" s="3" t="s">
        <v>55</v>
      </c>
      <c r="C164" s="6">
        <v>45319</v>
      </c>
      <c r="D164" s="4">
        <v>687</v>
      </c>
      <c r="E164" s="3" t="s">
        <v>63</v>
      </c>
      <c r="F164" s="3" t="s">
        <v>52</v>
      </c>
      <c r="G164" s="3" t="s">
        <v>52</v>
      </c>
      <c r="H164" s="4">
        <v>35081</v>
      </c>
      <c r="I164" s="4">
        <v>2.5</v>
      </c>
      <c r="J164" s="4">
        <v>83.37</v>
      </c>
      <c r="K164" s="6">
        <v>45322</v>
      </c>
      <c r="L164" s="6">
        <v>45331</v>
      </c>
      <c r="M164" s="3" t="s">
        <v>53</v>
      </c>
      <c r="N164">
        <f t="shared" si="15"/>
        <v>9</v>
      </c>
      <c r="O164" t="str">
        <f t="shared" si="16"/>
        <v>Jan-2024</v>
      </c>
      <c r="P164" t="str">
        <f>CHOOSE(MATCH(MONTH(C164),{1,4,7,10}),"Q1","Q2","Q3","Q4")</f>
        <v>Q1</v>
      </c>
      <c r="Q164" t="str">
        <f t="shared" si="17"/>
        <v>East → East</v>
      </c>
      <c r="R164" t="str">
        <f t="shared" si="18"/>
        <v>80-100%</v>
      </c>
      <c r="AA164">
        <f t="shared" si="19"/>
        <v>12</v>
      </c>
      <c r="AD164">
        <f t="shared" si="20"/>
        <v>9</v>
      </c>
      <c r="AL164">
        <f t="shared" si="21"/>
        <v>0</v>
      </c>
    </row>
    <row r="165" spans="1:38" ht="15.75" customHeight="1" x14ac:dyDescent="0.3">
      <c r="A165" s="3" t="s">
        <v>228</v>
      </c>
      <c r="B165" s="3" t="s">
        <v>82</v>
      </c>
      <c r="C165" s="6">
        <v>45416</v>
      </c>
      <c r="D165" s="4">
        <v>1722</v>
      </c>
      <c r="E165" s="3" t="s">
        <v>50</v>
      </c>
      <c r="F165" s="3" t="s">
        <v>61</v>
      </c>
      <c r="G165" s="3" t="s">
        <v>51</v>
      </c>
      <c r="H165" s="4">
        <v>44939</v>
      </c>
      <c r="I165" s="4">
        <v>3.9</v>
      </c>
      <c r="J165" s="4">
        <v>96.72</v>
      </c>
      <c r="K165" s="6">
        <v>45417</v>
      </c>
      <c r="L165" s="6">
        <v>45424</v>
      </c>
      <c r="M165" s="3" t="s">
        <v>53</v>
      </c>
      <c r="N165">
        <f t="shared" si="15"/>
        <v>7</v>
      </c>
      <c r="O165" t="str">
        <f t="shared" si="16"/>
        <v>May-2024</v>
      </c>
      <c r="P165" t="str">
        <f>CHOOSE(MATCH(MONTH(C165),{1,4,7,10}),"Q1","Q2","Q3","Q4")</f>
        <v>Q2</v>
      </c>
      <c r="Q165" t="str">
        <f t="shared" si="17"/>
        <v>Central → West</v>
      </c>
      <c r="R165" t="str">
        <f t="shared" si="18"/>
        <v>80-100%</v>
      </c>
      <c r="AA165">
        <f t="shared" si="19"/>
        <v>8</v>
      </c>
      <c r="AD165">
        <f t="shared" si="20"/>
        <v>7</v>
      </c>
      <c r="AL165">
        <f t="shared" si="21"/>
        <v>0</v>
      </c>
    </row>
    <row r="166" spans="1:38" ht="15.75" customHeight="1" x14ac:dyDescent="0.3">
      <c r="A166" s="3" t="s">
        <v>229</v>
      </c>
      <c r="B166" s="3" t="s">
        <v>59</v>
      </c>
      <c r="C166" s="6">
        <v>45454</v>
      </c>
      <c r="D166" s="4">
        <v>441</v>
      </c>
      <c r="E166" s="3" t="s">
        <v>63</v>
      </c>
      <c r="F166" s="3" t="s">
        <v>70</v>
      </c>
      <c r="G166" s="3" t="s">
        <v>61</v>
      </c>
      <c r="H166" s="4">
        <v>14808</v>
      </c>
      <c r="I166" s="4">
        <v>3.2</v>
      </c>
      <c r="J166" s="4">
        <v>95.02</v>
      </c>
      <c r="K166" s="6">
        <v>45457</v>
      </c>
      <c r="L166" s="6">
        <v>45462</v>
      </c>
      <c r="M166" s="3" t="s">
        <v>53</v>
      </c>
      <c r="N166">
        <f t="shared" si="15"/>
        <v>5</v>
      </c>
      <c r="O166" t="str">
        <f t="shared" si="16"/>
        <v>Jun-2024</v>
      </c>
      <c r="P166" t="str">
        <f>CHOOSE(MATCH(MONTH(C166),{1,4,7,10}),"Q1","Q2","Q3","Q4")</f>
        <v>Q2</v>
      </c>
      <c r="Q166" t="str">
        <f t="shared" si="17"/>
        <v>North → Central</v>
      </c>
      <c r="R166" t="str">
        <f t="shared" si="18"/>
        <v>80-100%</v>
      </c>
      <c r="AA166">
        <f t="shared" si="19"/>
        <v>8</v>
      </c>
      <c r="AD166">
        <f t="shared" si="20"/>
        <v>5</v>
      </c>
      <c r="AL166">
        <f t="shared" si="21"/>
        <v>0</v>
      </c>
    </row>
    <row r="167" spans="1:38" ht="15.75" customHeight="1" x14ac:dyDescent="0.3">
      <c r="A167" s="3" t="s">
        <v>230</v>
      </c>
      <c r="B167" s="3" t="s">
        <v>66</v>
      </c>
      <c r="C167" s="6">
        <v>45300</v>
      </c>
      <c r="D167" s="4">
        <v>2174</v>
      </c>
      <c r="E167" s="3" t="s">
        <v>63</v>
      </c>
      <c r="F167" s="3" t="s">
        <v>57</v>
      </c>
      <c r="G167" s="3" t="s">
        <v>52</v>
      </c>
      <c r="H167" s="4">
        <v>26527</v>
      </c>
      <c r="I167" s="4">
        <v>4.8</v>
      </c>
      <c r="J167" s="4">
        <v>75.010000000000005</v>
      </c>
      <c r="K167" s="6">
        <v>45302</v>
      </c>
      <c r="L167" s="6">
        <v>45305</v>
      </c>
      <c r="M167" s="3" t="s">
        <v>53</v>
      </c>
      <c r="N167">
        <f t="shared" si="15"/>
        <v>3</v>
      </c>
      <c r="O167" t="str">
        <f t="shared" si="16"/>
        <v>Jan-2024</v>
      </c>
      <c r="P167" t="str">
        <f>CHOOSE(MATCH(MONTH(C167),{1,4,7,10}),"Q1","Q2","Q3","Q4")</f>
        <v>Q1</v>
      </c>
      <c r="Q167" t="str">
        <f t="shared" si="17"/>
        <v>South → East</v>
      </c>
      <c r="R167" t="str">
        <f t="shared" si="18"/>
        <v>60-80%</v>
      </c>
      <c r="AA167">
        <f t="shared" si="19"/>
        <v>5</v>
      </c>
      <c r="AD167">
        <f t="shared" si="20"/>
        <v>3</v>
      </c>
      <c r="AL167">
        <f t="shared" si="21"/>
        <v>1</v>
      </c>
    </row>
    <row r="168" spans="1:38" ht="15.75" customHeight="1" x14ac:dyDescent="0.3">
      <c r="A168" s="3" t="s">
        <v>231</v>
      </c>
      <c r="B168" s="3" t="s">
        <v>49</v>
      </c>
      <c r="C168" s="6">
        <v>45404</v>
      </c>
      <c r="D168" s="4">
        <v>745</v>
      </c>
      <c r="E168" s="3" t="s">
        <v>60</v>
      </c>
      <c r="F168" s="3" t="s">
        <v>52</v>
      </c>
      <c r="G168" s="3" t="s">
        <v>51</v>
      </c>
      <c r="H168" s="4">
        <v>31220</v>
      </c>
      <c r="I168" s="4">
        <v>2</v>
      </c>
      <c r="J168" s="4">
        <v>67.760000000000005</v>
      </c>
      <c r="K168" s="6">
        <v>45406</v>
      </c>
      <c r="L168" s="6">
        <v>45408</v>
      </c>
      <c r="M168" s="3" t="s">
        <v>71</v>
      </c>
      <c r="N168">
        <f t="shared" si="15"/>
        <v>2</v>
      </c>
      <c r="O168" t="str">
        <f t="shared" si="16"/>
        <v>Apr-2024</v>
      </c>
      <c r="P168" t="str">
        <f>CHOOSE(MATCH(MONTH(C168),{1,4,7,10}),"Q1","Q2","Q3","Q4")</f>
        <v>Q2</v>
      </c>
      <c r="Q168" t="str">
        <f t="shared" si="17"/>
        <v>East → West</v>
      </c>
      <c r="R168" t="str">
        <f t="shared" si="18"/>
        <v>60-80%</v>
      </c>
      <c r="AA168">
        <f t="shared" si="19"/>
        <v>4</v>
      </c>
      <c r="AD168">
        <f t="shared" si="20"/>
        <v>2</v>
      </c>
      <c r="AL168">
        <f t="shared" si="21"/>
        <v>0</v>
      </c>
    </row>
    <row r="169" spans="1:38" ht="15.75" customHeight="1" x14ac:dyDescent="0.3">
      <c r="A169" s="3" t="s">
        <v>232</v>
      </c>
      <c r="B169" s="3" t="s">
        <v>59</v>
      </c>
      <c r="C169" s="6">
        <v>45373</v>
      </c>
      <c r="D169" s="4">
        <v>830</v>
      </c>
      <c r="E169" s="3" t="s">
        <v>60</v>
      </c>
      <c r="F169" s="3" t="s">
        <v>57</v>
      </c>
      <c r="G169" s="3" t="s">
        <v>52</v>
      </c>
      <c r="H169" s="4">
        <v>35581</v>
      </c>
      <c r="I169" s="4">
        <v>1.4</v>
      </c>
      <c r="J169" s="4">
        <v>89.1</v>
      </c>
      <c r="K169" s="6">
        <v>45376</v>
      </c>
      <c r="L169" s="6">
        <v>45379</v>
      </c>
      <c r="M169" s="3" t="s">
        <v>53</v>
      </c>
      <c r="N169">
        <f t="shared" si="15"/>
        <v>3</v>
      </c>
      <c r="O169" t="str">
        <f t="shared" si="16"/>
        <v>Mar-2024</v>
      </c>
      <c r="P169" t="str">
        <f>CHOOSE(MATCH(MONTH(C169),{1,4,7,10}),"Q1","Q2","Q3","Q4")</f>
        <v>Q1</v>
      </c>
      <c r="Q169" t="str">
        <f t="shared" si="17"/>
        <v>South → East</v>
      </c>
      <c r="R169" t="str">
        <f t="shared" si="18"/>
        <v>80-100%</v>
      </c>
      <c r="AA169">
        <f t="shared" si="19"/>
        <v>6</v>
      </c>
      <c r="AD169">
        <f t="shared" si="20"/>
        <v>3</v>
      </c>
      <c r="AL169">
        <f t="shared" si="21"/>
        <v>1</v>
      </c>
    </row>
    <row r="170" spans="1:38" ht="15.75" customHeight="1" x14ac:dyDescent="0.3">
      <c r="A170" s="3" t="s">
        <v>233</v>
      </c>
      <c r="B170" s="3" t="s">
        <v>82</v>
      </c>
      <c r="C170" s="6">
        <v>45439</v>
      </c>
      <c r="D170" s="4">
        <v>267</v>
      </c>
      <c r="E170" s="3" t="s">
        <v>63</v>
      </c>
      <c r="F170" s="3" t="s">
        <v>57</v>
      </c>
      <c r="G170" s="3" t="s">
        <v>61</v>
      </c>
      <c r="H170" s="4">
        <v>10206</v>
      </c>
      <c r="I170" s="4">
        <v>2.6</v>
      </c>
      <c r="J170" s="4">
        <v>81</v>
      </c>
      <c r="K170" s="6">
        <v>45441</v>
      </c>
      <c r="L170" s="6">
        <v>45450</v>
      </c>
      <c r="M170" s="3" t="s">
        <v>53</v>
      </c>
      <c r="N170">
        <f t="shared" si="15"/>
        <v>9</v>
      </c>
      <c r="O170" t="str">
        <f t="shared" si="16"/>
        <v>May-2024</v>
      </c>
      <c r="P170" t="str">
        <f>CHOOSE(MATCH(MONTH(C170),{1,4,7,10}),"Q1","Q2","Q3","Q4")</f>
        <v>Q2</v>
      </c>
      <c r="Q170" t="str">
        <f t="shared" si="17"/>
        <v>South → Central</v>
      </c>
      <c r="R170" t="str">
        <f t="shared" si="18"/>
        <v>80-100%</v>
      </c>
      <c r="AA170">
        <f t="shared" si="19"/>
        <v>11</v>
      </c>
      <c r="AD170">
        <f t="shared" si="20"/>
        <v>9</v>
      </c>
      <c r="AL170">
        <f t="shared" si="21"/>
        <v>0</v>
      </c>
    </row>
    <row r="171" spans="1:38" ht="15.75" customHeight="1" x14ac:dyDescent="0.3">
      <c r="A171" s="3" t="s">
        <v>234</v>
      </c>
      <c r="B171" s="3" t="s">
        <v>49</v>
      </c>
      <c r="C171" s="6">
        <v>45469</v>
      </c>
      <c r="D171" s="4">
        <v>709</v>
      </c>
      <c r="E171" s="3" t="s">
        <v>56</v>
      </c>
      <c r="F171" s="3" t="s">
        <v>51</v>
      </c>
      <c r="G171" s="3" t="s">
        <v>57</v>
      </c>
      <c r="H171" s="4">
        <v>10337</v>
      </c>
      <c r="I171" s="4">
        <v>3.5</v>
      </c>
      <c r="J171" s="4">
        <v>51.01</v>
      </c>
      <c r="K171" s="6">
        <v>45471</v>
      </c>
      <c r="L171" s="6">
        <v>45478</v>
      </c>
      <c r="M171" s="3" t="s">
        <v>83</v>
      </c>
      <c r="N171">
        <f t="shared" si="15"/>
        <v>7</v>
      </c>
      <c r="O171" t="str">
        <f t="shared" si="16"/>
        <v>Jun-2024</v>
      </c>
      <c r="P171" t="str">
        <f>CHOOSE(MATCH(MONTH(C171),{1,4,7,10}),"Q1","Q2","Q3","Q4")</f>
        <v>Q2</v>
      </c>
      <c r="Q171" t="str">
        <f t="shared" si="17"/>
        <v>West → South</v>
      </c>
      <c r="R171" t="str">
        <f t="shared" si="18"/>
        <v>40-60%</v>
      </c>
      <c r="AA171">
        <f t="shared" si="19"/>
        <v>9</v>
      </c>
      <c r="AD171">
        <f t="shared" si="20"/>
        <v>7</v>
      </c>
      <c r="AL171">
        <f t="shared" si="21"/>
        <v>0</v>
      </c>
    </row>
    <row r="172" spans="1:38" ht="15.75" customHeight="1" x14ac:dyDescent="0.3">
      <c r="A172" s="3" t="s">
        <v>235</v>
      </c>
      <c r="B172" s="3" t="s">
        <v>82</v>
      </c>
      <c r="C172" s="6">
        <v>45390</v>
      </c>
      <c r="D172" s="4">
        <v>2415</v>
      </c>
      <c r="E172" s="3" t="s">
        <v>63</v>
      </c>
      <c r="F172" s="3" t="s">
        <v>51</v>
      </c>
      <c r="G172" s="3" t="s">
        <v>61</v>
      </c>
      <c r="H172" s="4">
        <v>39099</v>
      </c>
      <c r="I172" s="4">
        <v>4.4000000000000004</v>
      </c>
      <c r="J172" s="4">
        <v>89.26</v>
      </c>
      <c r="K172" s="6">
        <v>45392</v>
      </c>
      <c r="L172" s="6">
        <v>45397</v>
      </c>
      <c r="M172" s="3" t="s">
        <v>53</v>
      </c>
      <c r="N172">
        <f t="shared" si="15"/>
        <v>5</v>
      </c>
      <c r="O172" t="str">
        <f t="shared" si="16"/>
        <v>Apr-2024</v>
      </c>
      <c r="P172" t="str">
        <f>CHOOSE(MATCH(MONTH(C172),{1,4,7,10}),"Q1","Q2","Q3","Q4")</f>
        <v>Q2</v>
      </c>
      <c r="Q172" t="str">
        <f t="shared" si="17"/>
        <v>West → Central</v>
      </c>
      <c r="R172" t="str">
        <f t="shared" si="18"/>
        <v>80-100%</v>
      </c>
      <c r="AA172">
        <f t="shared" si="19"/>
        <v>7</v>
      </c>
      <c r="AD172">
        <f t="shared" si="20"/>
        <v>5</v>
      </c>
      <c r="AL172">
        <f t="shared" si="21"/>
        <v>0</v>
      </c>
    </row>
    <row r="173" spans="1:38" ht="15.75" customHeight="1" x14ac:dyDescent="0.3">
      <c r="A173" s="3" t="s">
        <v>236</v>
      </c>
      <c r="B173" s="3" t="s">
        <v>82</v>
      </c>
      <c r="C173" s="6">
        <v>45336</v>
      </c>
      <c r="D173" s="4">
        <v>1872</v>
      </c>
      <c r="E173" s="3" t="s">
        <v>50</v>
      </c>
      <c r="F173" s="3" t="s">
        <v>52</v>
      </c>
      <c r="G173" s="3" t="s">
        <v>70</v>
      </c>
      <c r="H173" s="4">
        <v>37324</v>
      </c>
      <c r="I173" s="4">
        <v>2.4</v>
      </c>
      <c r="J173" s="4">
        <v>65.73</v>
      </c>
      <c r="K173" s="6">
        <v>45339</v>
      </c>
      <c r="L173" s="6">
        <v>45345</v>
      </c>
      <c r="M173" s="3" t="s">
        <v>83</v>
      </c>
      <c r="N173">
        <f t="shared" si="15"/>
        <v>6</v>
      </c>
      <c r="O173" t="str">
        <f t="shared" si="16"/>
        <v>Feb-2024</v>
      </c>
      <c r="P173" t="str">
        <f>CHOOSE(MATCH(MONTH(C173),{1,4,7,10}),"Q1","Q2","Q3","Q4")</f>
        <v>Q1</v>
      </c>
      <c r="Q173" t="str">
        <f t="shared" si="17"/>
        <v>East → North</v>
      </c>
      <c r="R173" t="str">
        <f t="shared" si="18"/>
        <v>60-80%</v>
      </c>
      <c r="AA173">
        <f t="shared" si="19"/>
        <v>9</v>
      </c>
      <c r="AD173">
        <f t="shared" si="20"/>
        <v>6</v>
      </c>
      <c r="AL173">
        <f t="shared" si="21"/>
        <v>0</v>
      </c>
    </row>
    <row r="174" spans="1:38" ht="15.75" customHeight="1" x14ac:dyDescent="0.3">
      <c r="A174" s="3" t="s">
        <v>237</v>
      </c>
      <c r="B174" s="3" t="s">
        <v>66</v>
      </c>
      <c r="C174" s="6">
        <v>45375</v>
      </c>
      <c r="D174" s="4">
        <v>2140</v>
      </c>
      <c r="E174" s="3" t="s">
        <v>63</v>
      </c>
      <c r="F174" s="3" t="s">
        <v>61</v>
      </c>
      <c r="G174" s="3" t="s">
        <v>52</v>
      </c>
      <c r="H174" s="4">
        <v>33573</v>
      </c>
      <c r="I174" s="4">
        <v>3.6</v>
      </c>
      <c r="J174" s="4">
        <v>51.34</v>
      </c>
      <c r="K174" s="6">
        <v>45377</v>
      </c>
      <c r="L174" s="6">
        <v>45382</v>
      </c>
      <c r="M174" s="3" t="s">
        <v>83</v>
      </c>
      <c r="N174">
        <f t="shared" si="15"/>
        <v>5</v>
      </c>
      <c r="O174" t="str">
        <f t="shared" si="16"/>
        <v>Mar-2024</v>
      </c>
      <c r="P174" t="str">
        <f>CHOOSE(MATCH(MONTH(C174),{1,4,7,10}),"Q1","Q2","Q3","Q4")</f>
        <v>Q1</v>
      </c>
      <c r="Q174" t="str">
        <f t="shared" si="17"/>
        <v>Central → East</v>
      </c>
      <c r="R174" t="str">
        <f t="shared" si="18"/>
        <v>40-60%</v>
      </c>
      <c r="AA174">
        <f t="shared" si="19"/>
        <v>7</v>
      </c>
      <c r="AD174">
        <f t="shared" si="20"/>
        <v>5</v>
      </c>
      <c r="AL174">
        <f t="shared" si="21"/>
        <v>0</v>
      </c>
    </row>
    <row r="175" spans="1:38" ht="15.75" customHeight="1" x14ac:dyDescent="0.3">
      <c r="A175" s="3" t="s">
        <v>238</v>
      </c>
      <c r="B175" s="3" t="s">
        <v>49</v>
      </c>
      <c r="C175" s="6">
        <v>45381</v>
      </c>
      <c r="D175" s="4">
        <v>554</v>
      </c>
      <c r="E175" s="3" t="s">
        <v>63</v>
      </c>
      <c r="F175" s="3" t="s">
        <v>52</v>
      </c>
      <c r="G175" s="3" t="s">
        <v>57</v>
      </c>
      <c r="H175" s="4">
        <v>47615</v>
      </c>
      <c r="I175" s="4">
        <v>2.4</v>
      </c>
      <c r="J175" s="4">
        <v>56.91</v>
      </c>
      <c r="K175" s="6">
        <v>45381</v>
      </c>
      <c r="L175" s="6">
        <v>45385</v>
      </c>
      <c r="M175" s="3" t="s">
        <v>53</v>
      </c>
      <c r="N175">
        <f t="shared" si="15"/>
        <v>4</v>
      </c>
      <c r="O175" t="str">
        <f t="shared" si="16"/>
        <v>Mar-2024</v>
      </c>
      <c r="P175" t="str">
        <f>CHOOSE(MATCH(MONTH(C175),{1,4,7,10}),"Q1","Q2","Q3","Q4")</f>
        <v>Q1</v>
      </c>
      <c r="Q175" t="str">
        <f t="shared" si="17"/>
        <v>East → South</v>
      </c>
      <c r="R175" t="str">
        <f t="shared" si="18"/>
        <v>40-60%</v>
      </c>
      <c r="AA175">
        <f t="shared" si="19"/>
        <v>4</v>
      </c>
      <c r="AD175">
        <f t="shared" si="20"/>
        <v>4</v>
      </c>
      <c r="AL175">
        <f t="shared" si="21"/>
        <v>1</v>
      </c>
    </row>
    <row r="176" spans="1:38" ht="15.75" customHeight="1" x14ac:dyDescent="0.3">
      <c r="A176" s="3" t="s">
        <v>239</v>
      </c>
      <c r="B176" s="3" t="s">
        <v>49</v>
      </c>
      <c r="C176" s="6">
        <v>45387</v>
      </c>
      <c r="D176" s="4">
        <v>1808</v>
      </c>
      <c r="E176" s="3" t="s">
        <v>63</v>
      </c>
      <c r="F176" s="3" t="s">
        <v>61</v>
      </c>
      <c r="G176" s="3" t="s">
        <v>52</v>
      </c>
      <c r="H176" s="4">
        <v>32588</v>
      </c>
      <c r="I176" s="4">
        <v>3.5</v>
      </c>
      <c r="J176" s="4">
        <v>56.05</v>
      </c>
      <c r="K176" s="6">
        <v>45389</v>
      </c>
      <c r="L176" s="6">
        <v>45396</v>
      </c>
      <c r="M176" s="3" t="s">
        <v>53</v>
      </c>
      <c r="N176">
        <f t="shared" si="15"/>
        <v>7</v>
      </c>
      <c r="O176" t="str">
        <f t="shared" si="16"/>
        <v>Apr-2024</v>
      </c>
      <c r="P176" t="str">
        <f>CHOOSE(MATCH(MONTH(C176),{1,4,7,10}),"Q1","Q2","Q3","Q4")</f>
        <v>Q2</v>
      </c>
      <c r="Q176" t="str">
        <f t="shared" si="17"/>
        <v>Central → East</v>
      </c>
      <c r="R176" t="str">
        <f t="shared" si="18"/>
        <v>40-60%</v>
      </c>
      <c r="AA176">
        <f t="shared" si="19"/>
        <v>9</v>
      </c>
      <c r="AD176">
        <f t="shared" si="20"/>
        <v>7</v>
      </c>
      <c r="AL176">
        <f t="shared" si="21"/>
        <v>0</v>
      </c>
    </row>
    <row r="177" spans="1:38" ht="15.75" customHeight="1" x14ac:dyDescent="0.3">
      <c r="A177" s="3" t="s">
        <v>240</v>
      </c>
      <c r="B177" s="3" t="s">
        <v>66</v>
      </c>
      <c r="C177" s="6">
        <v>45348</v>
      </c>
      <c r="D177" s="4">
        <v>801</v>
      </c>
      <c r="E177" s="3" t="s">
        <v>63</v>
      </c>
      <c r="F177" s="3" t="s">
        <v>57</v>
      </c>
      <c r="G177" s="3" t="s">
        <v>52</v>
      </c>
      <c r="H177" s="4">
        <v>28612</v>
      </c>
      <c r="I177" s="4">
        <v>4.5</v>
      </c>
      <c r="J177" s="4">
        <v>71.150000000000006</v>
      </c>
      <c r="K177" s="6">
        <v>45350</v>
      </c>
      <c r="L177" s="6">
        <v>45360</v>
      </c>
      <c r="M177" s="3" t="s">
        <v>53</v>
      </c>
      <c r="N177">
        <f t="shared" si="15"/>
        <v>10</v>
      </c>
      <c r="O177" t="str">
        <f t="shared" si="16"/>
        <v>Feb-2024</v>
      </c>
      <c r="P177" t="str">
        <f>CHOOSE(MATCH(MONTH(C177),{1,4,7,10}),"Q1","Q2","Q3","Q4")</f>
        <v>Q1</v>
      </c>
      <c r="Q177" t="str">
        <f t="shared" si="17"/>
        <v>South → East</v>
      </c>
      <c r="R177" t="str">
        <f t="shared" si="18"/>
        <v>60-80%</v>
      </c>
      <c r="AA177">
        <f t="shared" si="19"/>
        <v>12</v>
      </c>
      <c r="AD177">
        <f t="shared" si="20"/>
        <v>10</v>
      </c>
      <c r="AL177">
        <f t="shared" si="21"/>
        <v>0</v>
      </c>
    </row>
    <row r="178" spans="1:38" ht="15.75" customHeight="1" x14ac:dyDescent="0.3">
      <c r="A178" s="3" t="s">
        <v>241</v>
      </c>
      <c r="B178" s="3" t="s">
        <v>59</v>
      </c>
      <c r="C178" s="6">
        <v>45437</v>
      </c>
      <c r="D178" s="4">
        <v>1699</v>
      </c>
      <c r="E178" s="3" t="s">
        <v>63</v>
      </c>
      <c r="F178" s="3" t="s">
        <v>70</v>
      </c>
      <c r="G178" s="3" t="s">
        <v>51</v>
      </c>
      <c r="H178" s="4">
        <v>26799</v>
      </c>
      <c r="I178" s="4">
        <v>1.9</v>
      </c>
      <c r="J178" s="4">
        <v>54.06</v>
      </c>
      <c r="K178" s="6">
        <v>45437</v>
      </c>
      <c r="L178" s="6">
        <v>45446</v>
      </c>
      <c r="M178" s="3" t="s">
        <v>53</v>
      </c>
      <c r="N178">
        <f t="shared" si="15"/>
        <v>9</v>
      </c>
      <c r="O178" t="str">
        <f t="shared" si="16"/>
        <v>May-2024</v>
      </c>
      <c r="P178" t="str">
        <f>CHOOSE(MATCH(MONTH(C178),{1,4,7,10}),"Q1","Q2","Q3","Q4")</f>
        <v>Q2</v>
      </c>
      <c r="Q178" t="str">
        <f t="shared" si="17"/>
        <v>North → West</v>
      </c>
      <c r="R178" t="str">
        <f t="shared" si="18"/>
        <v>40-60%</v>
      </c>
      <c r="AA178">
        <f t="shared" si="19"/>
        <v>9</v>
      </c>
      <c r="AD178">
        <f t="shared" si="20"/>
        <v>9</v>
      </c>
      <c r="AL178">
        <f t="shared" si="21"/>
        <v>0</v>
      </c>
    </row>
    <row r="179" spans="1:38" ht="15.75" customHeight="1" x14ac:dyDescent="0.3">
      <c r="A179" s="3" t="s">
        <v>242</v>
      </c>
      <c r="B179" s="3" t="s">
        <v>82</v>
      </c>
      <c r="C179" s="6">
        <v>45359</v>
      </c>
      <c r="D179" s="4">
        <v>229</v>
      </c>
      <c r="E179" s="3" t="s">
        <v>50</v>
      </c>
      <c r="F179" s="3" t="s">
        <v>52</v>
      </c>
      <c r="G179" s="3" t="s">
        <v>70</v>
      </c>
      <c r="H179" s="4">
        <v>34957</v>
      </c>
      <c r="I179" s="4">
        <v>2.6</v>
      </c>
      <c r="J179" s="4">
        <v>47.41</v>
      </c>
      <c r="K179" s="6">
        <v>45362</v>
      </c>
      <c r="L179" s="6">
        <v>45366</v>
      </c>
      <c r="M179" s="3" t="s">
        <v>53</v>
      </c>
      <c r="N179">
        <f t="shared" si="15"/>
        <v>4</v>
      </c>
      <c r="O179" t="str">
        <f t="shared" si="16"/>
        <v>Mar-2024</v>
      </c>
      <c r="P179" t="str">
        <f>CHOOSE(MATCH(MONTH(C179),{1,4,7,10}),"Q1","Q2","Q3","Q4")</f>
        <v>Q1</v>
      </c>
      <c r="Q179" t="str">
        <f t="shared" si="17"/>
        <v>East → North</v>
      </c>
      <c r="R179" t="str">
        <f t="shared" si="18"/>
        <v>40-60%</v>
      </c>
      <c r="AA179">
        <f t="shared" si="19"/>
        <v>7</v>
      </c>
      <c r="AD179">
        <f t="shared" si="20"/>
        <v>4</v>
      </c>
      <c r="AL179">
        <f t="shared" si="21"/>
        <v>0</v>
      </c>
    </row>
    <row r="180" spans="1:38" ht="15.75" customHeight="1" x14ac:dyDescent="0.3">
      <c r="A180" s="3" t="s">
        <v>243</v>
      </c>
      <c r="B180" s="3" t="s">
        <v>55</v>
      </c>
      <c r="C180" s="6">
        <v>45438</v>
      </c>
      <c r="D180" s="4">
        <v>1945</v>
      </c>
      <c r="E180" s="3" t="s">
        <v>63</v>
      </c>
      <c r="F180" s="3" t="s">
        <v>52</v>
      </c>
      <c r="G180" s="3" t="s">
        <v>52</v>
      </c>
      <c r="H180" s="4">
        <v>30563</v>
      </c>
      <c r="I180" s="4">
        <v>5</v>
      </c>
      <c r="J180" s="4">
        <v>47.42</v>
      </c>
      <c r="K180" s="6">
        <v>45439</v>
      </c>
      <c r="L180" s="6">
        <v>45449</v>
      </c>
      <c r="M180" s="3" t="s">
        <v>83</v>
      </c>
      <c r="N180">
        <f t="shared" si="15"/>
        <v>10</v>
      </c>
      <c r="O180" t="str">
        <f t="shared" si="16"/>
        <v>May-2024</v>
      </c>
      <c r="P180" t="str">
        <f>CHOOSE(MATCH(MONTH(C180),{1,4,7,10}),"Q1","Q2","Q3","Q4")</f>
        <v>Q2</v>
      </c>
      <c r="Q180" t="str">
        <f t="shared" si="17"/>
        <v>East → East</v>
      </c>
      <c r="R180" t="str">
        <f t="shared" si="18"/>
        <v>40-60%</v>
      </c>
      <c r="AA180">
        <f t="shared" si="19"/>
        <v>11</v>
      </c>
      <c r="AD180">
        <f t="shared" si="20"/>
        <v>10</v>
      </c>
      <c r="AL180">
        <f t="shared" si="21"/>
        <v>0</v>
      </c>
    </row>
    <row r="181" spans="1:38" ht="15.75" customHeight="1" x14ac:dyDescent="0.3">
      <c r="A181" s="3" t="s">
        <v>244</v>
      </c>
      <c r="B181" s="3" t="s">
        <v>82</v>
      </c>
      <c r="C181" s="6">
        <v>45307</v>
      </c>
      <c r="D181" s="4">
        <v>1486</v>
      </c>
      <c r="E181" s="3" t="s">
        <v>56</v>
      </c>
      <c r="F181" s="3" t="s">
        <v>61</v>
      </c>
      <c r="G181" s="3" t="s">
        <v>61</v>
      </c>
      <c r="H181" s="4">
        <v>4417</v>
      </c>
      <c r="I181" s="4">
        <v>4.5</v>
      </c>
      <c r="J181" s="4">
        <v>75</v>
      </c>
      <c r="K181" s="6">
        <v>45310</v>
      </c>
      <c r="L181" s="6">
        <v>45320</v>
      </c>
      <c r="M181" s="3" t="s">
        <v>53</v>
      </c>
      <c r="N181">
        <f t="shared" si="15"/>
        <v>10</v>
      </c>
      <c r="O181" t="str">
        <f t="shared" si="16"/>
        <v>Jan-2024</v>
      </c>
      <c r="P181" t="str">
        <f>CHOOSE(MATCH(MONTH(C181),{1,4,7,10}),"Q1","Q2","Q3","Q4")</f>
        <v>Q1</v>
      </c>
      <c r="Q181" t="str">
        <f t="shared" si="17"/>
        <v>Central → Central</v>
      </c>
      <c r="R181" t="str">
        <f t="shared" si="18"/>
        <v>60-80%</v>
      </c>
      <c r="AA181">
        <f t="shared" si="19"/>
        <v>13</v>
      </c>
      <c r="AD181">
        <f t="shared" si="20"/>
        <v>10</v>
      </c>
      <c r="AL181">
        <f t="shared" si="21"/>
        <v>0</v>
      </c>
    </row>
    <row r="182" spans="1:38" ht="15.75" customHeight="1" x14ac:dyDescent="0.3">
      <c r="A182" s="3" t="s">
        <v>245</v>
      </c>
      <c r="B182" s="3" t="s">
        <v>82</v>
      </c>
      <c r="C182" s="6">
        <v>45349</v>
      </c>
      <c r="D182" s="4">
        <v>792</v>
      </c>
      <c r="E182" s="3" t="s">
        <v>56</v>
      </c>
      <c r="F182" s="3" t="s">
        <v>57</v>
      </c>
      <c r="G182" s="3" t="s">
        <v>61</v>
      </c>
      <c r="H182" s="4">
        <v>3436</v>
      </c>
      <c r="I182" s="4">
        <v>3.3</v>
      </c>
      <c r="J182" s="4">
        <v>84.09</v>
      </c>
      <c r="K182" s="6">
        <v>45350</v>
      </c>
      <c r="L182" s="6">
        <v>45360</v>
      </c>
      <c r="M182" s="3" t="s">
        <v>53</v>
      </c>
      <c r="N182">
        <f t="shared" si="15"/>
        <v>10</v>
      </c>
      <c r="O182" t="str">
        <f t="shared" si="16"/>
        <v>Feb-2024</v>
      </c>
      <c r="P182" t="str">
        <f>CHOOSE(MATCH(MONTH(C182),{1,4,7,10}),"Q1","Q2","Q3","Q4")</f>
        <v>Q1</v>
      </c>
      <c r="Q182" t="str">
        <f t="shared" si="17"/>
        <v>South → Central</v>
      </c>
      <c r="R182" t="str">
        <f t="shared" si="18"/>
        <v>80-100%</v>
      </c>
      <c r="AA182">
        <f t="shared" si="19"/>
        <v>11</v>
      </c>
      <c r="AD182">
        <f t="shared" si="20"/>
        <v>10</v>
      </c>
      <c r="AL182">
        <f t="shared" si="21"/>
        <v>0</v>
      </c>
    </row>
    <row r="183" spans="1:38" ht="15.75" customHeight="1" x14ac:dyDescent="0.3">
      <c r="A183" s="3" t="s">
        <v>246</v>
      </c>
      <c r="B183" s="3" t="s">
        <v>59</v>
      </c>
      <c r="C183" s="6">
        <v>45325</v>
      </c>
      <c r="D183" s="4">
        <v>1494</v>
      </c>
      <c r="E183" s="3" t="s">
        <v>60</v>
      </c>
      <c r="F183" s="3" t="s">
        <v>57</v>
      </c>
      <c r="G183" s="3" t="s">
        <v>51</v>
      </c>
      <c r="H183" s="4">
        <v>37130</v>
      </c>
      <c r="I183" s="4">
        <v>3.1</v>
      </c>
      <c r="J183" s="4">
        <v>59.29</v>
      </c>
      <c r="K183" s="6">
        <v>45326</v>
      </c>
      <c r="L183" s="6">
        <v>45329</v>
      </c>
      <c r="M183" s="3" t="s">
        <v>53</v>
      </c>
      <c r="N183">
        <f t="shared" si="15"/>
        <v>3</v>
      </c>
      <c r="O183" t="str">
        <f t="shared" si="16"/>
        <v>Feb-2024</v>
      </c>
      <c r="P183" t="str">
        <f>CHOOSE(MATCH(MONTH(C183),{1,4,7,10}),"Q1","Q2","Q3","Q4")</f>
        <v>Q1</v>
      </c>
      <c r="Q183" t="str">
        <f t="shared" si="17"/>
        <v>South → West</v>
      </c>
      <c r="R183" t="str">
        <f t="shared" si="18"/>
        <v>40-60%</v>
      </c>
      <c r="AA183">
        <f t="shared" si="19"/>
        <v>4</v>
      </c>
      <c r="AD183">
        <f t="shared" si="20"/>
        <v>3</v>
      </c>
      <c r="AL183">
        <f t="shared" si="21"/>
        <v>1</v>
      </c>
    </row>
    <row r="184" spans="1:38" ht="15.75" customHeight="1" x14ac:dyDescent="0.3">
      <c r="A184" s="3" t="s">
        <v>247</v>
      </c>
      <c r="B184" s="3" t="s">
        <v>82</v>
      </c>
      <c r="C184" s="6">
        <v>45431</v>
      </c>
      <c r="D184" s="4">
        <v>893</v>
      </c>
      <c r="E184" s="3" t="s">
        <v>63</v>
      </c>
      <c r="F184" s="3" t="s">
        <v>61</v>
      </c>
      <c r="G184" s="3" t="s">
        <v>70</v>
      </c>
      <c r="H184" s="4">
        <v>15006</v>
      </c>
      <c r="I184" s="4">
        <v>2.1</v>
      </c>
      <c r="J184" s="4">
        <v>42.08</v>
      </c>
      <c r="K184" s="6">
        <v>45434</v>
      </c>
      <c r="L184" s="6">
        <v>45440</v>
      </c>
      <c r="M184" s="3" t="s">
        <v>53</v>
      </c>
      <c r="N184">
        <f t="shared" si="15"/>
        <v>6</v>
      </c>
      <c r="O184" t="str">
        <f t="shared" si="16"/>
        <v>May-2024</v>
      </c>
      <c r="P184" t="str">
        <f>CHOOSE(MATCH(MONTH(C184),{1,4,7,10}),"Q1","Q2","Q3","Q4")</f>
        <v>Q2</v>
      </c>
      <c r="Q184" t="str">
        <f t="shared" si="17"/>
        <v>Central → North</v>
      </c>
      <c r="R184" t="str">
        <f t="shared" si="18"/>
        <v>40-60%</v>
      </c>
      <c r="AA184">
        <f t="shared" si="19"/>
        <v>9</v>
      </c>
      <c r="AD184">
        <f t="shared" si="20"/>
        <v>6</v>
      </c>
      <c r="AL184">
        <f t="shared" si="21"/>
        <v>0</v>
      </c>
    </row>
    <row r="185" spans="1:38" ht="15.75" customHeight="1" x14ac:dyDescent="0.3">
      <c r="A185" s="3" t="s">
        <v>248</v>
      </c>
      <c r="B185" s="3" t="s">
        <v>66</v>
      </c>
      <c r="C185" s="6">
        <v>45380</v>
      </c>
      <c r="D185" s="4">
        <v>128</v>
      </c>
      <c r="E185" s="3" t="s">
        <v>63</v>
      </c>
      <c r="F185" s="3" t="s">
        <v>57</v>
      </c>
      <c r="G185" s="3" t="s">
        <v>70</v>
      </c>
      <c r="H185" s="4">
        <v>29305</v>
      </c>
      <c r="I185" s="4">
        <v>3.1</v>
      </c>
      <c r="J185" s="4">
        <v>47.63</v>
      </c>
      <c r="K185" s="6">
        <v>45383</v>
      </c>
      <c r="L185" s="6">
        <v>45391</v>
      </c>
      <c r="M185" s="3" t="s">
        <v>53</v>
      </c>
      <c r="N185">
        <f t="shared" si="15"/>
        <v>8</v>
      </c>
      <c r="O185" t="str">
        <f t="shared" si="16"/>
        <v>Mar-2024</v>
      </c>
      <c r="P185" t="str">
        <f>CHOOSE(MATCH(MONTH(C185),{1,4,7,10}),"Q1","Q2","Q3","Q4")</f>
        <v>Q1</v>
      </c>
      <c r="Q185" t="str">
        <f t="shared" si="17"/>
        <v>South → North</v>
      </c>
      <c r="R185" t="str">
        <f t="shared" si="18"/>
        <v>40-60%</v>
      </c>
      <c r="AA185">
        <f t="shared" si="19"/>
        <v>11</v>
      </c>
      <c r="AD185">
        <f t="shared" si="20"/>
        <v>8</v>
      </c>
      <c r="AL185">
        <f t="shared" si="21"/>
        <v>0</v>
      </c>
    </row>
    <row r="186" spans="1:38" ht="15.75" customHeight="1" x14ac:dyDescent="0.3">
      <c r="A186" s="3" t="s">
        <v>249</v>
      </c>
      <c r="B186" s="3" t="s">
        <v>66</v>
      </c>
      <c r="C186" s="6">
        <v>45399</v>
      </c>
      <c r="D186" s="4">
        <v>248</v>
      </c>
      <c r="E186" s="3" t="s">
        <v>60</v>
      </c>
      <c r="F186" s="3" t="s">
        <v>51</v>
      </c>
      <c r="G186" s="3" t="s">
        <v>61</v>
      </c>
      <c r="H186" s="4">
        <v>14818</v>
      </c>
      <c r="I186" s="4">
        <v>4.4000000000000004</v>
      </c>
      <c r="J186" s="4">
        <v>94.88</v>
      </c>
      <c r="K186" s="6">
        <v>45401</v>
      </c>
      <c r="L186" s="6">
        <v>45407</v>
      </c>
      <c r="M186" s="3" t="s">
        <v>71</v>
      </c>
      <c r="N186">
        <f t="shared" si="15"/>
        <v>6</v>
      </c>
      <c r="O186" t="str">
        <f t="shared" si="16"/>
        <v>Apr-2024</v>
      </c>
      <c r="P186" t="str">
        <f>CHOOSE(MATCH(MONTH(C186),{1,4,7,10}),"Q1","Q2","Q3","Q4")</f>
        <v>Q2</v>
      </c>
      <c r="Q186" t="str">
        <f t="shared" si="17"/>
        <v>West → Central</v>
      </c>
      <c r="R186" t="str">
        <f t="shared" si="18"/>
        <v>80-100%</v>
      </c>
      <c r="AA186">
        <f t="shared" si="19"/>
        <v>8</v>
      </c>
      <c r="AD186">
        <f t="shared" si="20"/>
        <v>6</v>
      </c>
      <c r="AL186">
        <f t="shared" si="21"/>
        <v>0</v>
      </c>
    </row>
    <row r="187" spans="1:38" ht="15.75" customHeight="1" x14ac:dyDescent="0.3">
      <c r="A187" s="3" t="s">
        <v>250</v>
      </c>
      <c r="B187" s="3" t="s">
        <v>49</v>
      </c>
      <c r="C187" s="6">
        <v>45335</v>
      </c>
      <c r="D187" s="4">
        <v>1419</v>
      </c>
      <c r="E187" s="3" t="s">
        <v>60</v>
      </c>
      <c r="F187" s="3" t="s">
        <v>70</v>
      </c>
      <c r="G187" s="3" t="s">
        <v>57</v>
      </c>
      <c r="H187" s="4">
        <v>48568</v>
      </c>
      <c r="I187" s="4">
        <v>3.7</v>
      </c>
      <c r="J187" s="4">
        <v>69.61</v>
      </c>
      <c r="K187" s="6">
        <v>45335</v>
      </c>
      <c r="L187" s="6">
        <v>45341</v>
      </c>
      <c r="M187" s="3" t="s">
        <v>53</v>
      </c>
      <c r="N187">
        <f t="shared" si="15"/>
        <v>6</v>
      </c>
      <c r="O187" t="str">
        <f t="shared" si="16"/>
        <v>Feb-2024</v>
      </c>
      <c r="P187" t="str">
        <f>CHOOSE(MATCH(MONTH(C187),{1,4,7,10}),"Q1","Q2","Q3","Q4")</f>
        <v>Q1</v>
      </c>
      <c r="Q187" t="str">
        <f t="shared" si="17"/>
        <v>North → South</v>
      </c>
      <c r="R187" t="str">
        <f t="shared" si="18"/>
        <v>60-80%</v>
      </c>
      <c r="AA187">
        <f t="shared" si="19"/>
        <v>6</v>
      </c>
      <c r="AD187">
        <f t="shared" si="20"/>
        <v>6</v>
      </c>
      <c r="AL187">
        <f t="shared" si="21"/>
        <v>1</v>
      </c>
    </row>
    <row r="188" spans="1:38" ht="15.75" customHeight="1" x14ac:dyDescent="0.3">
      <c r="A188" s="3" t="s">
        <v>251</v>
      </c>
      <c r="B188" s="3" t="s">
        <v>55</v>
      </c>
      <c r="C188" s="6">
        <v>45472</v>
      </c>
      <c r="D188" s="4">
        <v>2158</v>
      </c>
      <c r="E188" s="3" t="s">
        <v>60</v>
      </c>
      <c r="F188" s="3" t="s">
        <v>52</v>
      </c>
      <c r="G188" s="3" t="s">
        <v>51</v>
      </c>
      <c r="H188" s="4">
        <v>26526</v>
      </c>
      <c r="I188" s="4">
        <v>2.2000000000000002</v>
      </c>
      <c r="J188" s="4">
        <v>67.209999999999994</v>
      </c>
      <c r="K188" s="6">
        <v>45472</v>
      </c>
      <c r="L188" s="6">
        <v>45478</v>
      </c>
      <c r="M188" s="3" t="s">
        <v>53</v>
      </c>
      <c r="N188">
        <f t="shared" si="15"/>
        <v>6</v>
      </c>
      <c r="O188" t="str">
        <f t="shared" si="16"/>
        <v>Jun-2024</v>
      </c>
      <c r="P188" t="str">
        <f>CHOOSE(MATCH(MONTH(C188),{1,4,7,10}),"Q1","Q2","Q3","Q4")</f>
        <v>Q2</v>
      </c>
      <c r="Q188" t="str">
        <f t="shared" si="17"/>
        <v>East → West</v>
      </c>
      <c r="R188" t="str">
        <f t="shared" si="18"/>
        <v>60-80%</v>
      </c>
      <c r="AA188">
        <f t="shared" si="19"/>
        <v>6</v>
      </c>
      <c r="AD188">
        <f t="shared" si="20"/>
        <v>6</v>
      </c>
      <c r="AL188">
        <f t="shared" si="21"/>
        <v>1</v>
      </c>
    </row>
    <row r="189" spans="1:38" ht="15.75" customHeight="1" x14ac:dyDescent="0.3">
      <c r="A189" s="3" t="s">
        <v>252</v>
      </c>
      <c r="B189" s="3" t="s">
        <v>82</v>
      </c>
      <c r="C189" s="6">
        <v>45430</v>
      </c>
      <c r="D189" s="4">
        <v>1236</v>
      </c>
      <c r="E189" s="3" t="s">
        <v>50</v>
      </c>
      <c r="F189" s="3" t="s">
        <v>70</v>
      </c>
      <c r="G189" s="3" t="s">
        <v>51</v>
      </c>
      <c r="H189" s="4">
        <v>28172</v>
      </c>
      <c r="I189" s="4">
        <v>1.8</v>
      </c>
      <c r="J189" s="4">
        <v>42.28</v>
      </c>
      <c r="K189" s="6">
        <v>45433</v>
      </c>
      <c r="L189" s="6">
        <v>45437</v>
      </c>
      <c r="M189" s="3" t="s">
        <v>53</v>
      </c>
      <c r="N189">
        <f t="shared" si="15"/>
        <v>4</v>
      </c>
      <c r="O189" t="str">
        <f t="shared" si="16"/>
        <v>May-2024</v>
      </c>
      <c r="P189" t="str">
        <f>CHOOSE(MATCH(MONTH(C189),{1,4,7,10}),"Q1","Q2","Q3","Q4")</f>
        <v>Q2</v>
      </c>
      <c r="Q189" t="str">
        <f t="shared" si="17"/>
        <v>North → West</v>
      </c>
      <c r="R189" t="str">
        <f t="shared" si="18"/>
        <v>40-60%</v>
      </c>
      <c r="AA189">
        <f t="shared" si="19"/>
        <v>7</v>
      </c>
      <c r="AD189">
        <f t="shared" si="20"/>
        <v>4</v>
      </c>
      <c r="AL189">
        <f t="shared" si="21"/>
        <v>0</v>
      </c>
    </row>
    <row r="190" spans="1:38" ht="15.75" customHeight="1" x14ac:dyDescent="0.3">
      <c r="A190" s="3" t="s">
        <v>253</v>
      </c>
      <c r="B190" s="3" t="s">
        <v>82</v>
      </c>
      <c r="C190" s="6">
        <v>45395</v>
      </c>
      <c r="D190" s="4">
        <v>286</v>
      </c>
      <c r="E190" s="3" t="s">
        <v>63</v>
      </c>
      <c r="F190" s="3" t="s">
        <v>52</v>
      </c>
      <c r="G190" s="3" t="s">
        <v>61</v>
      </c>
      <c r="H190" s="4">
        <v>38917</v>
      </c>
      <c r="I190" s="4">
        <v>2.1</v>
      </c>
      <c r="J190" s="4">
        <v>83.72</v>
      </c>
      <c r="K190" s="6">
        <v>45397</v>
      </c>
      <c r="L190" s="6">
        <v>45405</v>
      </c>
      <c r="M190" s="3" t="s">
        <v>53</v>
      </c>
      <c r="N190">
        <f t="shared" si="15"/>
        <v>8</v>
      </c>
      <c r="O190" t="str">
        <f t="shared" si="16"/>
        <v>Apr-2024</v>
      </c>
      <c r="P190" t="str">
        <f>CHOOSE(MATCH(MONTH(C190),{1,4,7,10}),"Q1","Q2","Q3","Q4")</f>
        <v>Q2</v>
      </c>
      <c r="Q190" t="str">
        <f t="shared" si="17"/>
        <v>East → Central</v>
      </c>
      <c r="R190" t="str">
        <f t="shared" si="18"/>
        <v>80-100%</v>
      </c>
      <c r="AA190">
        <f t="shared" si="19"/>
        <v>10</v>
      </c>
      <c r="AD190">
        <f t="shared" si="20"/>
        <v>8</v>
      </c>
      <c r="AL190">
        <f t="shared" si="21"/>
        <v>0</v>
      </c>
    </row>
    <row r="191" spans="1:38" ht="15.75" customHeight="1" x14ac:dyDescent="0.3">
      <c r="A191" s="3" t="s">
        <v>254</v>
      </c>
      <c r="B191" s="3" t="s">
        <v>59</v>
      </c>
      <c r="C191" s="6">
        <v>45420</v>
      </c>
      <c r="D191" s="4">
        <v>1350</v>
      </c>
      <c r="E191" s="3" t="s">
        <v>60</v>
      </c>
      <c r="F191" s="3" t="s">
        <v>51</v>
      </c>
      <c r="G191" s="3" t="s">
        <v>61</v>
      </c>
      <c r="H191" s="4">
        <v>27781</v>
      </c>
      <c r="I191" s="4">
        <v>1.7</v>
      </c>
      <c r="J191" s="4">
        <v>71.680000000000007</v>
      </c>
      <c r="K191" s="6">
        <v>45422</v>
      </c>
      <c r="L191" s="6">
        <v>45426</v>
      </c>
      <c r="M191" s="3" t="s">
        <v>53</v>
      </c>
      <c r="N191">
        <f t="shared" si="15"/>
        <v>4</v>
      </c>
      <c r="O191" t="str">
        <f t="shared" si="16"/>
        <v>May-2024</v>
      </c>
      <c r="P191" t="str">
        <f>CHOOSE(MATCH(MONTH(C191),{1,4,7,10}),"Q1","Q2","Q3","Q4")</f>
        <v>Q2</v>
      </c>
      <c r="Q191" t="str">
        <f t="shared" si="17"/>
        <v>West → Central</v>
      </c>
      <c r="R191" t="str">
        <f t="shared" si="18"/>
        <v>60-80%</v>
      </c>
      <c r="AA191">
        <f t="shared" si="19"/>
        <v>6</v>
      </c>
      <c r="AD191">
        <f t="shared" si="20"/>
        <v>4</v>
      </c>
      <c r="AL191">
        <f t="shared" si="21"/>
        <v>1</v>
      </c>
    </row>
    <row r="192" spans="1:38" ht="15.75" customHeight="1" x14ac:dyDescent="0.3">
      <c r="A192" s="3" t="s">
        <v>255</v>
      </c>
      <c r="B192" s="3" t="s">
        <v>66</v>
      </c>
      <c r="C192" s="6">
        <v>45471</v>
      </c>
      <c r="D192" s="4">
        <v>1433</v>
      </c>
      <c r="E192" s="3" t="s">
        <v>63</v>
      </c>
      <c r="F192" s="3" t="s">
        <v>57</v>
      </c>
      <c r="G192" s="3" t="s">
        <v>57</v>
      </c>
      <c r="H192" s="4">
        <v>48942</v>
      </c>
      <c r="I192" s="4">
        <v>1.4</v>
      </c>
      <c r="J192" s="4">
        <v>52.12</v>
      </c>
      <c r="K192" s="6">
        <v>45471</v>
      </c>
      <c r="L192" s="6">
        <v>45479</v>
      </c>
      <c r="M192" s="3" t="s">
        <v>71</v>
      </c>
      <c r="N192">
        <f t="shared" si="15"/>
        <v>8</v>
      </c>
      <c r="O192" t="str">
        <f t="shared" si="16"/>
        <v>Jun-2024</v>
      </c>
      <c r="P192" t="str">
        <f>CHOOSE(MATCH(MONTH(C192),{1,4,7,10}),"Q1","Q2","Q3","Q4")</f>
        <v>Q2</v>
      </c>
      <c r="Q192" t="str">
        <f t="shared" si="17"/>
        <v>South → South</v>
      </c>
      <c r="R192" t="str">
        <f t="shared" si="18"/>
        <v>40-60%</v>
      </c>
      <c r="AA192">
        <f t="shared" si="19"/>
        <v>8</v>
      </c>
      <c r="AD192">
        <f t="shared" si="20"/>
        <v>8</v>
      </c>
      <c r="AL192">
        <f t="shared" si="21"/>
        <v>0</v>
      </c>
    </row>
    <row r="193" spans="1:38" ht="15.75" customHeight="1" x14ac:dyDescent="0.3">
      <c r="A193" s="3" t="s">
        <v>256</v>
      </c>
      <c r="B193" s="3" t="s">
        <v>55</v>
      </c>
      <c r="C193" s="6">
        <v>45325</v>
      </c>
      <c r="D193" s="4">
        <v>197</v>
      </c>
      <c r="E193" s="3" t="s">
        <v>60</v>
      </c>
      <c r="F193" s="3" t="s">
        <v>61</v>
      </c>
      <c r="G193" s="3" t="s">
        <v>57</v>
      </c>
      <c r="H193" s="4">
        <v>28591</v>
      </c>
      <c r="I193" s="4">
        <v>2.7</v>
      </c>
      <c r="J193" s="4">
        <v>46.6</v>
      </c>
      <c r="K193" s="6">
        <v>45327</v>
      </c>
      <c r="L193" s="6">
        <v>45335</v>
      </c>
      <c r="M193" s="3" t="s">
        <v>53</v>
      </c>
      <c r="N193">
        <f t="shared" si="15"/>
        <v>8</v>
      </c>
      <c r="O193" t="str">
        <f t="shared" si="16"/>
        <v>Feb-2024</v>
      </c>
      <c r="P193" t="str">
        <f>CHOOSE(MATCH(MONTH(C193),{1,4,7,10}),"Q1","Q2","Q3","Q4")</f>
        <v>Q1</v>
      </c>
      <c r="Q193" t="str">
        <f t="shared" si="17"/>
        <v>Central → South</v>
      </c>
      <c r="R193" t="str">
        <f t="shared" si="18"/>
        <v>40-60%</v>
      </c>
      <c r="AA193">
        <f t="shared" si="19"/>
        <v>10</v>
      </c>
      <c r="AD193">
        <f t="shared" si="20"/>
        <v>8</v>
      </c>
      <c r="AL193">
        <f t="shared" si="21"/>
        <v>0</v>
      </c>
    </row>
    <row r="194" spans="1:38" ht="15.75" customHeight="1" x14ac:dyDescent="0.3">
      <c r="A194" s="3" t="s">
        <v>257</v>
      </c>
      <c r="B194" s="3" t="s">
        <v>49</v>
      </c>
      <c r="C194" s="6">
        <v>45293</v>
      </c>
      <c r="D194" s="4">
        <v>154</v>
      </c>
      <c r="E194" s="3" t="s">
        <v>60</v>
      </c>
      <c r="F194" s="3" t="s">
        <v>51</v>
      </c>
      <c r="G194" s="3" t="s">
        <v>70</v>
      </c>
      <c r="H194" s="4">
        <v>38828</v>
      </c>
      <c r="I194" s="4">
        <v>1.5</v>
      </c>
      <c r="J194" s="4">
        <v>63</v>
      </c>
      <c r="K194" s="6">
        <v>45294</v>
      </c>
      <c r="L194" s="6">
        <v>45296</v>
      </c>
      <c r="M194" s="3" t="s">
        <v>71</v>
      </c>
      <c r="N194">
        <f t="shared" si="15"/>
        <v>2</v>
      </c>
      <c r="O194" t="str">
        <f t="shared" si="16"/>
        <v>Jan-2024</v>
      </c>
      <c r="P194" t="str">
        <f>CHOOSE(MATCH(MONTH(C194),{1,4,7,10}),"Q1","Q2","Q3","Q4")</f>
        <v>Q1</v>
      </c>
      <c r="Q194" t="str">
        <f t="shared" si="17"/>
        <v>West → North</v>
      </c>
      <c r="R194" t="str">
        <f t="shared" si="18"/>
        <v>60-80%</v>
      </c>
      <c r="AA194">
        <f t="shared" si="19"/>
        <v>3</v>
      </c>
      <c r="AD194">
        <f t="shared" si="20"/>
        <v>2</v>
      </c>
      <c r="AL194">
        <f t="shared" si="21"/>
        <v>0</v>
      </c>
    </row>
    <row r="195" spans="1:38" ht="15.75" customHeight="1" x14ac:dyDescent="0.3">
      <c r="A195" s="3" t="s">
        <v>258</v>
      </c>
      <c r="B195" s="3" t="s">
        <v>66</v>
      </c>
      <c r="C195" s="6">
        <v>45349</v>
      </c>
      <c r="D195" s="4">
        <v>857</v>
      </c>
      <c r="E195" s="3" t="s">
        <v>60</v>
      </c>
      <c r="F195" s="3" t="s">
        <v>70</v>
      </c>
      <c r="G195" s="3" t="s">
        <v>51</v>
      </c>
      <c r="H195" s="4">
        <v>48719</v>
      </c>
      <c r="I195" s="4">
        <v>1.7</v>
      </c>
      <c r="J195" s="4">
        <v>90.23</v>
      </c>
      <c r="K195" s="6">
        <v>45350</v>
      </c>
      <c r="L195" s="6">
        <v>45356</v>
      </c>
      <c r="M195" s="3" t="s">
        <v>53</v>
      </c>
      <c r="N195">
        <f t="shared" ref="N195:N258" si="22">L195-K195</f>
        <v>6</v>
      </c>
      <c r="O195" t="str">
        <f t="shared" ref="O195:O258" si="23">TEXT(C195,"MMM-YYYY")</f>
        <v>Feb-2024</v>
      </c>
      <c r="P195" t="str">
        <f>CHOOSE(MATCH(MONTH(C195),{1,4,7,10}),"Q1","Q2","Q3","Q4")</f>
        <v>Q1</v>
      </c>
      <c r="Q195" t="str">
        <f t="shared" ref="Q195:Q258" si="24">F195 &amp; " → " &amp; G195</f>
        <v>North → West</v>
      </c>
      <c r="R195" t="str">
        <f t="shared" ref="R195:R258" si="25">IF(J195&lt;=60,"40-60%",IF(J195&lt;=80,"60-80%","80-100%"))</f>
        <v>80-100%</v>
      </c>
      <c r="AA195">
        <f t="shared" ref="AA195:AA258" si="26">L195-C195</f>
        <v>7</v>
      </c>
      <c r="AD195">
        <f t="shared" ref="AD195:AD258" si="27">L195-K195</f>
        <v>6</v>
      </c>
      <c r="AL195">
        <f t="shared" ref="AL195:AL258" si="28">IF(AND(M195="Delivered",(L195-C195)&lt;7),1,0)</f>
        <v>0</v>
      </c>
    </row>
    <row r="196" spans="1:38" ht="15.75" customHeight="1" x14ac:dyDescent="0.3">
      <c r="A196" s="3" t="s">
        <v>259</v>
      </c>
      <c r="B196" s="3" t="s">
        <v>49</v>
      </c>
      <c r="C196" s="6">
        <v>45366</v>
      </c>
      <c r="D196" s="4">
        <v>505</v>
      </c>
      <c r="E196" s="3" t="s">
        <v>63</v>
      </c>
      <c r="F196" s="3" t="s">
        <v>61</v>
      </c>
      <c r="G196" s="3" t="s">
        <v>51</v>
      </c>
      <c r="H196" s="4">
        <v>19110</v>
      </c>
      <c r="I196" s="4">
        <v>3.2</v>
      </c>
      <c r="J196" s="4">
        <v>91.92</v>
      </c>
      <c r="K196" s="6">
        <v>45366</v>
      </c>
      <c r="L196" s="6">
        <v>45374</v>
      </c>
      <c r="M196" s="3" t="s">
        <v>53</v>
      </c>
      <c r="N196">
        <f t="shared" si="22"/>
        <v>8</v>
      </c>
      <c r="O196" t="str">
        <f t="shared" si="23"/>
        <v>Mar-2024</v>
      </c>
      <c r="P196" t="str">
        <f>CHOOSE(MATCH(MONTH(C196),{1,4,7,10}),"Q1","Q2","Q3","Q4")</f>
        <v>Q1</v>
      </c>
      <c r="Q196" t="str">
        <f t="shared" si="24"/>
        <v>Central → West</v>
      </c>
      <c r="R196" t="str">
        <f t="shared" si="25"/>
        <v>80-100%</v>
      </c>
      <c r="AA196">
        <f t="shared" si="26"/>
        <v>8</v>
      </c>
      <c r="AD196">
        <f t="shared" si="27"/>
        <v>8</v>
      </c>
      <c r="AL196">
        <f t="shared" si="28"/>
        <v>0</v>
      </c>
    </row>
    <row r="197" spans="1:38" ht="15.75" customHeight="1" x14ac:dyDescent="0.3">
      <c r="A197" s="3" t="s">
        <v>260</v>
      </c>
      <c r="B197" s="3" t="s">
        <v>59</v>
      </c>
      <c r="C197" s="6">
        <v>45344</v>
      </c>
      <c r="D197" s="4">
        <v>2216</v>
      </c>
      <c r="E197" s="3" t="s">
        <v>56</v>
      </c>
      <c r="F197" s="3" t="s">
        <v>57</v>
      </c>
      <c r="G197" s="3" t="s">
        <v>61</v>
      </c>
      <c r="H197" s="4">
        <v>1579</v>
      </c>
      <c r="I197" s="4">
        <v>1.7</v>
      </c>
      <c r="J197" s="4">
        <v>76.17</v>
      </c>
      <c r="K197" s="6">
        <v>45344</v>
      </c>
      <c r="L197" s="6">
        <v>45353</v>
      </c>
      <c r="M197" s="3" t="s">
        <v>71</v>
      </c>
      <c r="N197">
        <f t="shared" si="22"/>
        <v>9</v>
      </c>
      <c r="O197" t="str">
        <f t="shared" si="23"/>
        <v>Feb-2024</v>
      </c>
      <c r="P197" t="str">
        <f>CHOOSE(MATCH(MONTH(C197),{1,4,7,10}),"Q1","Q2","Q3","Q4")</f>
        <v>Q1</v>
      </c>
      <c r="Q197" t="str">
        <f t="shared" si="24"/>
        <v>South → Central</v>
      </c>
      <c r="R197" t="str">
        <f t="shared" si="25"/>
        <v>60-80%</v>
      </c>
      <c r="AA197">
        <f t="shared" si="26"/>
        <v>9</v>
      </c>
      <c r="AD197">
        <f t="shared" si="27"/>
        <v>9</v>
      </c>
      <c r="AL197">
        <f t="shared" si="28"/>
        <v>0</v>
      </c>
    </row>
    <row r="198" spans="1:38" ht="15.75" customHeight="1" x14ac:dyDescent="0.3">
      <c r="A198" s="3" t="s">
        <v>261</v>
      </c>
      <c r="B198" s="3" t="s">
        <v>59</v>
      </c>
      <c r="C198" s="6">
        <v>45420</v>
      </c>
      <c r="D198" s="4">
        <v>1412</v>
      </c>
      <c r="E198" s="3" t="s">
        <v>63</v>
      </c>
      <c r="F198" s="3" t="s">
        <v>51</v>
      </c>
      <c r="G198" s="3" t="s">
        <v>70</v>
      </c>
      <c r="H198" s="4">
        <v>30350</v>
      </c>
      <c r="I198" s="4">
        <v>1.3</v>
      </c>
      <c r="J198" s="4">
        <v>83.65</v>
      </c>
      <c r="K198" s="6">
        <v>45423</v>
      </c>
      <c r="L198" s="6">
        <v>45426</v>
      </c>
      <c r="M198" s="3" t="s">
        <v>53</v>
      </c>
      <c r="N198">
        <f t="shared" si="22"/>
        <v>3</v>
      </c>
      <c r="O198" t="str">
        <f t="shared" si="23"/>
        <v>May-2024</v>
      </c>
      <c r="P198" t="str">
        <f>CHOOSE(MATCH(MONTH(C198),{1,4,7,10}),"Q1","Q2","Q3","Q4")</f>
        <v>Q2</v>
      </c>
      <c r="Q198" t="str">
        <f t="shared" si="24"/>
        <v>West → North</v>
      </c>
      <c r="R198" t="str">
        <f t="shared" si="25"/>
        <v>80-100%</v>
      </c>
      <c r="AA198">
        <f t="shared" si="26"/>
        <v>6</v>
      </c>
      <c r="AD198">
        <f t="shared" si="27"/>
        <v>3</v>
      </c>
      <c r="AL198">
        <f t="shared" si="28"/>
        <v>1</v>
      </c>
    </row>
    <row r="199" spans="1:38" ht="15.75" customHeight="1" x14ac:dyDescent="0.3">
      <c r="A199" s="3" t="s">
        <v>262</v>
      </c>
      <c r="B199" s="3" t="s">
        <v>82</v>
      </c>
      <c r="C199" s="6">
        <v>45455</v>
      </c>
      <c r="D199" s="4">
        <v>1885</v>
      </c>
      <c r="E199" s="3" t="s">
        <v>50</v>
      </c>
      <c r="F199" s="3" t="s">
        <v>61</v>
      </c>
      <c r="G199" s="3" t="s">
        <v>51</v>
      </c>
      <c r="H199" s="4">
        <v>47251</v>
      </c>
      <c r="I199" s="4">
        <v>2.2999999999999998</v>
      </c>
      <c r="J199" s="4">
        <v>46.91</v>
      </c>
      <c r="K199" s="6">
        <v>45455</v>
      </c>
      <c r="L199" s="6">
        <v>45457</v>
      </c>
      <c r="M199" s="3" t="s">
        <v>53</v>
      </c>
      <c r="N199">
        <f t="shared" si="22"/>
        <v>2</v>
      </c>
      <c r="O199" t="str">
        <f t="shared" si="23"/>
        <v>Jun-2024</v>
      </c>
      <c r="P199" t="str">
        <f>CHOOSE(MATCH(MONTH(C199),{1,4,7,10}),"Q1","Q2","Q3","Q4")</f>
        <v>Q2</v>
      </c>
      <c r="Q199" t="str">
        <f t="shared" si="24"/>
        <v>Central → West</v>
      </c>
      <c r="R199" t="str">
        <f t="shared" si="25"/>
        <v>40-60%</v>
      </c>
      <c r="AA199">
        <f t="shared" si="26"/>
        <v>2</v>
      </c>
      <c r="AD199">
        <f t="shared" si="27"/>
        <v>2</v>
      </c>
      <c r="AL199">
        <f t="shared" si="28"/>
        <v>1</v>
      </c>
    </row>
    <row r="200" spans="1:38" ht="15.75" customHeight="1" x14ac:dyDescent="0.3">
      <c r="A200" s="3" t="s">
        <v>263</v>
      </c>
      <c r="B200" s="3" t="s">
        <v>55</v>
      </c>
      <c r="C200" s="6">
        <v>45328</v>
      </c>
      <c r="D200" s="4">
        <v>850</v>
      </c>
      <c r="E200" s="3" t="s">
        <v>50</v>
      </c>
      <c r="F200" s="3" t="s">
        <v>51</v>
      </c>
      <c r="G200" s="3" t="s">
        <v>70</v>
      </c>
      <c r="H200" s="4">
        <v>21090</v>
      </c>
      <c r="I200" s="4">
        <v>1.9</v>
      </c>
      <c r="J200" s="4">
        <v>75.290000000000006</v>
      </c>
      <c r="K200" s="6">
        <v>45330</v>
      </c>
      <c r="L200" s="6">
        <v>45336</v>
      </c>
      <c r="M200" s="3" t="s">
        <v>53</v>
      </c>
      <c r="N200">
        <f t="shared" si="22"/>
        <v>6</v>
      </c>
      <c r="O200" t="str">
        <f t="shared" si="23"/>
        <v>Feb-2024</v>
      </c>
      <c r="P200" t="str">
        <f>CHOOSE(MATCH(MONTH(C200),{1,4,7,10}),"Q1","Q2","Q3","Q4")</f>
        <v>Q1</v>
      </c>
      <c r="Q200" t="str">
        <f t="shared" si="24"/>
        <v>West → North</v>
      </c>
      <c r="R200" t="str">
        <f t="shared" si="25"/>
        <v>60-80%</v>
      </c>
      <c r="AA200">
        <f t="shared" si="26"/>
        <v>8</v>
      </c>
      <c r="AD200">
        <f t="shared" si="27"/>
        <v>6</v>
      </c>
      <c r="AL200">
        <f t="shared" si="28"/>
        <v>0</v>
      </c>
    </row>
    <row r="201" spans="1:38" ht="15.75" customHeight="1" x14ac:dyDescent="0.3">
      <c r="A201" s="3" t="s">
        <v>264</v>
      </c>
      <c r="B201" s="3" t="s">
        <v>49</v>
      </c>
      <c r="C201" s="6">
        <v>45322</v>
      </c>
      <c r="D201" s="4">
        <v>1862</v>
      </c>
      <c r="E201" s="3" t="s">
        <v>56</v>
      </c>
      <c r="F201" s="3" t="s">
        <v>51</v>
      </c>
      <c r="G201" s="3" t="s">
        <v>70</v>
      </c>
      <c r="H201" s="4">
        <v>31451</v>
      </c>
      <c r="I201" s="4">
        <v>3.1</v>
      </c>
      <c r="J201" s="4">
        <v>80.02</v>
      </c>
      <c r="K201" s="6">
        <v>45324</v>
      </c>
      <c r="L201" s="6">
        <v>45331</v>
      </c>
      <c r="M201" s="3" t="s">
        <v>71</v>
      </c>
      <c r="N201">
        <f t="shared" si="22"/>
        <v>7</v>
      </c>
      <c r="O201" t="str">
        <f t="shared" si="23"/>
        <v>Jan-2024</v>
      </c>
      <c r="P201" t="str">
        <f>CHOOSE(MATCH(MONTH(C201),{1,4,7,10}),"Q1","Q2","Q3","Q4")</f>
        <v>Q1</v>
      </c>
      <c r="Q201" t="str">
        <f t="shared" si="24"/>
        <v>West → North</v>
      </c>
      <c r="R201" t="str">
        <f t="shared" si="25"/>
        <v>80-100%</v>
      </c>
      <c r="AA201">
        <f t="shared" si="26"/>
        <v>9</v>
      </c>
      <c r="AD201">
        <f t="shared" si="27"/>
        <v>7</v>
      </c>
      <c r="AL201">
        <f t="shared" si="28"/>
        <v>0</v>
      </c>
    </row>
    <row r="202" spans="1:38" ht="15.75" customHeight="1" x14ac:dyDescent="0.3">
      <c r="A202" s="3" t="s">
        <v>265</v>
      </c>
      <c r="B202" s="3" t="s">
        <v>66</v>
      </c>
      <c r="C202" s="6">
        <v>45442</v>
      </c>
      <c r="D202" s="4">
        <v>464</v>
      </c>
      <c r="E202" s="3" t="s">
        <v>56</v>
      </c>
      <c r="F202" s="3" t="s">
        <v>57</v>
      </c>
      <c r="G202" s="3" t="s">
        <v>61</v>
      </c>
      <c r="H202" s="4">
        <v>15827</v>
      </c>
      <c r="I202" s="4">
        <v>1.4</v>
      </c>
      <c r="J202" s="4">
        <v>52.04</v>
      </c>
      <c r="K202" s="6">
        <v>45442</v>
      </c>
      <c r="L202" s="6">
        <v>45452</v>
      </c>
      <c r="M202" s="3" t="s">
        <v>71</v>
      </c>
      <c r="N202">
        <f t="shared" si="22"/>
        <v>10</v>
      </c>
      <c r="O202" t="str">
        <f t="shared" si="23"/>
        <v>May-2024</v>
      </c>
      <c r="P202" t="str">
        <f>CHOOSE(MATCH(MONTH(C202),{1,4,7,10}),"Q1","Q2","Q3","Q4")</f>
        <v>Q2</v>
      </c>
      <c r="Q202" t="str">
        <f t="shared" si="24"/>
        <v>South → Central</v>
      </c>
      <c r="R202" t="str">
        <f t="shared" si="25"/>
        <v>40-60%</v>
      </c>
      <c r="AA202">
        <f t="shared" si="26"/>
        <v>10</v>
      </c>
      <c r="AD202">
        <f t="shared" si="27"/>
        <v>10</v>
      </c>
      <c r="AL202">
        <f t="shared" si="28"/>
        <v>0</v>
      </c>
    </row>
    <row r="203" spans="1:38" ht="15.75" customHeight="1" x14ac:dyDescent="0.3">
      <c r="A203" s="3" t="s">
        <v>266</v>
      </c>
      <c r="B203" s="3" t="s">
        <v>59</v>
      </c>
      <c r="C203" s="6">
        <v>45378</v>
      </c>
      <c r="D203" s="4">
        <v>2126</v>
      </c>
      <c r="E203" s="3" t="s">
        <v>56</v>
      </c>
      <c r="F203" s="3" t="s">
        <v>52</v>
      </c>
      <c r="G203" s="3" t="s">
        <v>70</v>
      </c>
      <c r="H203" s="4">
        <v>13255</v>
      </c>
      <c r="I203" s="4">
        <v>4</v>
      </c>
      <c r="J203" s="4">
        <v>92.81</v>
      </c>
      <c r="K203" s="6">
        <v>45378</v>
      </c>
      <c r="L203" s="6">
        <v>45380</v>
      </c>
      <c r="M203" s="3" t="s">
        <v>53</v>
      </c>
      <c r="N203">
        <f t="shared" si="22"/>
        <v>2</v>
      </c>
      <c r="O203" t="str">
        <f t="shared" si="23"/>
        <v>Mar-2024</v>
      </c>
      <c r="P203" t="str">
        <f>CHOOSE(MATCH(MONTH(C203),{1,4,7,10}),"Q1","Q2","Q3","Q4")</f>
        <v>Q1</v>
      </c>
      <c r="Q203" t="str">
        <f t="shared" si="24"/>
        <v>East → North</v>
      </c>
      <c r="R203" t="str">
        <f t="shared" si="25"/>
        <v>80-100%</v>
      </c>
      <c r="AA203">
        <f t="shared" si="26"/>
        <v>2</v>
      </c>
      <c r="AD203">
        <f t="shared" si="27"/>
        <v>2</v>
      </c>
      <c r="AL203">
        <f t="shared" si="28"/>
        <v>1</v>
      </c>
    </row>
    <row r="204" spans="1:38" ht="15.75" customHeight="1" x14ac:dyDescent="0.3">
      <c r="A204" s="3" t="s">
        <v>267</v>
      </c>
      <c r="B204" s="3" t="s">
        <v>82</v>
      </c>
      <c r="C204" s="6">
        <v>45423</v>
      </c>
      <c r="D204" s="4">
        <v>581</v>
      </c>
      <c r="E204" s="3" t="s">
        <v>60</v>
      </c>
      <c r="F204" s="3" t="s">
        <v>61</v>
      </c>
      <c r="G204" s="3" t="s">
        <v>57</v>
      </c>
      <c r="H204" s="4">
        <v>7735</v>
      </c>
      <c r="I204" s="4">
        <v>4.5999999999999996</v>
      </c>
      <c r="J204" s="4">
        <v>51.7</v>
      </c>
      <c r="K204" s="6">
        <v>45426</v>
      </c>
      <c r="L204" s="6">
        <v>45429</v>
      </c>
      <c r="M204" s="3" t="s">
        <v>53</v>
      </c>
      <c r="N204">
        <f t="shared" si="22"/>
        <v>3</v>
      </c>
      <c r="O204" t="str">
        <f t="shared" si="23"/>
        <v>May-2024</v>
      </c>
      <c r="P204" t="str">
        <f>CHOOSE(MATCH(MONTH(C204),{1,4,7,10}),"Q1","Q2","Q3","Q4")</f>
        <v>Q2</v>
      </c>
      <c r="Q204" t="str">
        <f t="shared" si="24"/>
        <v>Central → South</v>
      </c>
      <c r="R204" t="str">
        <f t="shared" si="25"/>
        <v>40-60%</v>
      </c>
      <c r="AA204">
        <f t="shared" si="26"/>
        <v>6</v>
      </c>
      <c r="AD204">
        <f t="shared" si="27"/>
        <v>3</v>
      </c>
      <c r="AL204">
        <f t="shared" si="28"/>
        <v>1</v>
      </c>
    </row>
    <row r="205" spans="1:38" ht="15.75" customHeight="1" x14ac:dyDescent="0.3">
      <c r="A205" s="3" t="s">
        <v>268</v>
      </c>
      <c r="B205" s="3" t="s">
        <v>82</v>
      </c>
      <c r="C205" s="6">
        <v>45423</v>
      </c>
      <c r="D205" s="4">
        <v>2348</v>
      </c>
      <c r="E205" s="3" t="s">
        <v>60</v>
      </c>
      <c r="F205" s="3" t="s">
        <v>57</v>
      </c>
      <c r="G205" s="3" t="s">
        <v>57</v>
      </c>
      <c r="H205" s="4">
        <v>17697</v>
      </c>
      <c r="I205" s="4">
        <v>4</v>
      </c>
      <c r="J205" s="4">
        <v>58.81</v>
      </c>
      <c r="K205" s="6">
        <v>45426</v>
      </c>
      <c r="L205" s="6">
        <v>45431</v>
      </c>
      <c r="M205" s="3" t="s">
        <v>71</v>
      </c>
      <c r="N205">
        <f t="shared" si="22"/>
        <v>5</v>
      </c>
      <c r="O205" t="str">
        <f t="shared" si="23"/>
        <v>May-2024</v>
      </c>
      <c r="P205" t="str">
        <f>CHOOSE(MATCH(MONTH(C205),{1,4,7,10}),"Q1","Q2","Q3","Q4")</f>
        <v>Q2</v>
      </c>
      <c r="Q205" t="str">
        <f t="shared" si="24"/>
        <v>South → South</v>
      </c>
      <c r="R205" t="str">
        <f t="shared" si="25"/>
        <v>40-60%</v>
      </c>
      <c r="AA205">
        <f t="shared" si="26"/>
        <v>8</v>
      </c>
      <c r="AD205">
        <f t="shared" si="27"/>
        <v>5</v>
      </c>
      <c r="AL205">
        <f t="shared" si="28"/>
        <v>0</v>
      </c>
    </row>
    <row r="206" spans="1:38" ht="15.75" customHeight="1" x14ac:dyDescent="0.3">
      <c r="A206" s="3" t="s">
        <v>269</v>
      </c>
      <c r="B206" s="3" t="s">
        <v>49</v>
      </c>
      <c r="C206" s="6">
        <v>45453</v>
      </c>
      <c r="D206" s="4">
        <v>253</v>
      </c>
      <c r="E206" s="3" t="s">
        <v>63</v>
      </c>
      <c r="F206" s="3" t="s">
        <v>51</v>
      </c>
      <c r="G206" s="3" t="s">
        <v>52</v>
      </c>
      <c r="H206" s="4">
        <v>21973</v>
      </c>
      <c r="I206" s="4">
        <v>3.1</v>
      </c>
      <c r="J206" s="4">
        <v>77.23</v>
      </c>
      <c r="K206" s="6">
        <v>45456</v>
      </c>
      <c r="L206" s="6">
        <v>45463</v>
      </c>
      <c r="M206" s="3" t="s">
        <v>53</v>
      </c>
      <c r="N206">
        <f t="shared" si="22"/>
        <v>7</v>
      </c>
      <c r="O206" t="str">
        <f t="shared" si="23"/>
        <v>Jun-2024</v>
      </c>
      <c r="P206" t="str">
        <f>CHOOSE(MATCH(MONTH(C206),{1,4,7,10}),"Q1","Q2","Q3","Q4")</f>
        <v>Q2</v>
      </c>
      <c r="Q206" t="str">
        <f t="shared" si="24"/>
        <v>West → East</v>
      </c>
      <c r="R206" t="str">
        <f t="shared" si="25"/>
        <v>60-80%</v>
      </c>
      <c r="AA206">
        <f t="shared" si="26"/>
        <v>10</v>
      </c>
      <c r="AD206">
        <f t="shared" si="27"/>
        <v>7</v>
      </c>
      <c r="AL206">
        <f t="shared" si="28"/>
        <v>0</v>
      </c>
    </row>
    <row r="207" spans="1:38" ht="15.75" customHeight="1" x14ac:dyDescent="0.3">
      <c r="A207" s="3" t="s">
        <v>270</v>
      </c>
      <c r="B207" s="3" t="s">
        <v>59</v>
      </c>
      <c r="C207" s="6">
        <v>45411</v>
      </c>
      <c r="D207" s="4">
        <v>1624</v>
      </c>
      <c r="E207" s="3" t="s">
        <v>63</v>
      </c>
      <c r="F207" s="3" t="s">
        <v>57</v>
      </c>
      <c r="G207" s="3" t="s">
        <v>61</v>
      </c>
      <c r="H207" s="4">
        <v>2531</v>
      </c>
      <c r="I207" s="4">
        <v>4.4000000000000004</v>
      </c>
      <c r="J207" s="4">
        <v>78.3</v>
      </c>
      <c r="K207" s="6">
        <v>45411</v>
      </c>
      <c r="L207" s="6">
        <v>45421</v>
      </c>
      <c r="M207" s="3" t="s">
        <v>71</v>
      </c>
      <c r="N207">
        <f t="shared" si="22"/>
        <v>10</v>
      </c>
      <c r="O207" t="str">
        <f t="shared" si="23"/>
        <v>Apr-2024</v>
      </c>
      <c r="P207" t="str">
        <f>CHOOSE(MATCH(MONTH(C207),{1,4,7,10}),"Q1","Q2","Q3","Q4")</f>
        <v>Q2</v>
      </c>
      <c r="Q207" t="str">
        <f t="shared" si="24"/>
        <v>South → Central</v>
      </c>
      <c r="R207" t="str">
        <f t="shared" si="25"/>
        <v>60-80%</v>
      </c>
      <c r="AA207">
        <f t="shared" si="26"/>
        <v>10</v>
      </c>
      <c r="AD207">
        <f t="shared" si="27"/>
        <v>10</v>
      </c>
      <c r="AL207">
        <f t="shared" si="28"/>
        <v>0</v>
      </c>
    </row>
    <row r="208" spans="1:38" ht="15.75" customHeight="1" x14ac:dyDescent="0.3">
      <c r="A208" s="3" t="s">
        <v>271</v>
      </c>
      <c r="B208" s="3" t="s">
        <v>55</v>
      </c>
      <c r="C208" s="6">
        <v>45448</v>
      </c>
      <c r="D208" s="4">
        <v>2220</v>
      </c>
      <c r="E208" s="3" t="s">
        <v>60</v>
      </c>
      <c r="F208" s="3" t="s">
        <v>52</v>
      </c>
      <c r="G208" s="3" t="s">
        <v>52</v>
      </c>
      <c r="H208" s="4">
        <v>41782</v>
      </c>
      <c r="I208" s="4">
        <v>3.8</v>
      </c>
      <c r="J208" s="4">
        <v>81.96</v>
      </c>
      <c r="K208" s="6">
        <v>45450</v>
      </c>
      <c r="L208" s="6">
        <v>45454</v>
      </c>
      <c r="M208" s="3" t="s">
        <v>53</v>
      </c>
      <c r="N208">
        <f t="shared" si="22"/>
        <v>4</v>
      </c>
      <c r="O208" t="str">
        <f t="shared" si="23"/>
        <v>Jun-2024</v>
      </c>
      <c r="P208" t="str">
        <f>CHOOSE(MATCH(MONTH(C208),{1,4,7,10}),"Q1","Q2","Q3","Q4")</f>
        <v>Q2</v>
      </c>
      <c r="Q208" t="str">
        <f t="shared" si="24"/>
        <v>East → East</v>
      </c>
      <c r="R208" t="str">
        <f t="shared" si="25"/>
        <v>80-100%</v>
      </c>
      <c r="AA208">
        <f t="shared" si="26"/>
        <v>6</v>
      </c>
      <c r="AD208">
        <f t="shared" si="27"/>
        <v>4</v>
      </c>
      <c r="AL208">
        <f t="shared" si="28"/>
        <v>1</v>
      </c>
    </row>
    <row r="209" spans="1:38" ht="15.75" customHeight="1" x14ac:dyDescent="0.3">
      <c r="A209" s="3" t="s">
        <v>272</v>
      </c>
      <c r="B209" s="3" t="s">
        <v>59</v>
      </c>
      <c r="C209" s="6">
        <v>45347</v>
      </c>
      <c r="D209" s="4">
        <v>2443</v>
      </c>
      <c r="E209" s="3" t="s">
        <v>60</v>
      </c>
      <c r="F209" s="3" t="s">
        <v>61</v>
      </c>
      <c r="G209" s="3" t="s">
        <v>57</v>
      </c>
      <c r="H209" s="4">
        <v>42363</v>
      </c>
      <c r="I209" s="4">
        <v>1</v>
      </c>
      <c r="J209" s="4">
        <v>46.72</v>
      </c>
      <c r="K209" s="6">
        <v>45348</v>
      </c>
      <c r="L209" s="6">
        <v>45354</v>
      </c>
      <c r="M209" s="3" t="s">
        <v>83</v>
      </c>
      <c r="N209">
        <f t="shared" si="22"/>
        <v>6</v>
      </c>
      <c r="O209" t="str">
        <f t="shared" si="23"/>
        <v>Feb-2024</v>
      </c>
      <c r="P209" t="str">
        <f>CHOOSE(MATCH(MONTH(C209),{1,4,7,10}),"Q1","Q2","Q3","Q4")</f>
        <v>Q1</v>
      </c>
      <c r="Q209" t="str">
        <f t="shared" si="24"/>
        <v>Central → South</v>
      </c>
      <c r="R209" t="str">
        <f t="shared" si="25"/>
        <v>40-60%</v>
      </c>
      <c r="AA209">
        <f t="shared" si="26"/>
        <v>7</v>
      </c>
      <c r="AD209">
        <f t="shared" si="27"/>
        <v>6</v>
      </c>
      <c r="AL209">
        <f t="shared" si="28"/>
        <v>0</v>
      </c>
    </row>
    <row r="210" spans="1:38" ht="15.75" customHeight="1" x14ac:dyDescent="0.3">
      <c r="A210" s="3" t="s">
        <v>273</v>
      </c>
      <c r="B210" s="3" t="s">
        <v>49</v>
      </c>
      <c r="C210" s="6">
        <v>45415</v>
      </c>
      <c r="D210" s="4">
        <v>1140</v>
      </c>
      <c r="E210" s="3" t="s">
        <v>63</v>
      </c>
      <c r="F210" s="3" t="s">
        <v>52</v>
      </c>
      <c r="G210" s="3" t="s">
        <v>52</v>
      </c>
      <c r="H210" s="4">
        <v>14787</v>
      </c>
      <c r="I210" s="4">
        <v>2.6</v>
      </c>
      <c r="J210" s="4">
        <v>90.97</v>
      </c>
      <c r="K210" s="6">
        <v>45417</v>
      </c>
      <c r="L210" s="6">
        <v>45421</v>
      </c>
      <c r="M210" s="3" t="s">
        <v>53</v>
      </c>
      <c r="N210">
        <f t="shared" si="22"/>
        <v>4</v>
      </c>
      <c r="O210" t="str">
        <f t="shared" si="23"/>
        <v>May-2024</v>
      </c>
      <c r="P210" t="str">
        <f>CHOOSE(MATCH(MONTH(C210),{1,4,7,10}),"Q1","Q2","Q3","Q4")</f>
        <v>Q2</v>
      </c>
      <c r="Q210" t="str">
        <f t="shared" si="24"/>
        <v>East → East</v>
      </c>
      <c r="R210" t="str">
        <f t="shared" si="25"/>
        <v>80-100%</v>
      </c>
      <c r="AA210">
        <f t="shared" si="26"/>
        <v>6</v>
      </c>
      <c r="AD210">
        <f t="shared" si="27"/>
        <v>4</v>
      </c>
      <c r="AL210">
        <f t="shared" si="28"/>
        <v>1</v>
      </c>
    </row>
    <row r="211" spans="1:38" ht="15.75" customHeight="1" x14ac:dyDescent="0.3">
      <c r="A211" s="3" t="s">
        <v>274</v>
      </c>
      <c r="B211" s="3" t="s">
        <v>49</v>
      </c>
      <c r="C211" s="6">
        <v>45356</v>
      </c>
      <c r="D211" s="4">
        <v>1764</v>
      </c>
      <c r="E211" s="3" t="s">
        <v>63</v>
      </c>
      <c r="F211" s="3" t="s">
        <v>70</v>
      </c>
      <c r="G211" s="3" t="s">
        <v>61</v>
      </c>
      <c r="H211" s="4">
        <v>39179</v>
      </c>
      <c r="I211" s="4">
        <v>4.4000000000000004</v>
      </c>
      <c r="J211" s="4">
        <v>71.97</v>
      </c>
      <c r="K211" s="6">
        <v>45359</v>
      </c>
      <c r="L211" s="6">
        <v>45369</v>
      </c>
      <c r="M211" s="3" t="s">
        <v>71</v>
      </c>
      <c r="N211">
        <f t="shared" si="22"/>
        <v>10</v>
      </c>
      <c r="O211" t="str">
        <f t="shared" si="23"/>
        <v>Mar-2024</v>
      </c>
      <c r="P211" t="str">
        <f>CHOOSE(MATCH(MONTH(C211),{1,4,7,10}),"Q1","Q2","Q3","Q4")</f>
        <v>Q1</v>
      </c>
      <c r="Q211" t="str">
        <f t="shared" si="24"/>
        <v>North → Central</v>
      </c>
      <c r="R211" t="str">
        <f t="shared" si="25"/>
        <v>60-80%</v>
      </c>
      <c r="AA211">
        <f t="shared" si="26"/>
        <v>13</v>
      </c>
      <c r="AD211">
        <f t="shared" si="27"/>
        <v>10</v>
      </c>
      <c r="AL211">
        <f t="shared" si="28"/>
        <v>0</v>
      </c>
    </row>
    <row r="212" spans="1:38" ht="15.75" customHeight="1" x14ac:dyDescent="0.3">
      <c r="A212" s="3" t="s">
        <v>275</v>
      </c>
      <c r="B212" s="3" t="s">
        <v>59</v>
      </c>
      <c r="C212" s="6">
        <v>45445</v>
      </c>
      <c r="D212" s="4">
        <v>1340</v>
      </c>
      <c r="E212" s="3" t="s">
        <v>63</v>
      </c>
      <c r="F212" s="3" t="s">
        <v>61</v>
      </c>
      <c r="G212" s="3" t="s">
        <v>61</v>
      </c>
      <c r="H212" s="4">
        <v>44963</v>
      </c>
      <c r="I212" s="4">
        <v>2.4</v>
      </c>
      <c r="J212" s="4">
        <v>68.28</v>
      </c>
      <c r="K212" s="6">
        <v>45446</v>
      </c>
      <c r="L212" s="6">
        <v>45450</v>
      </c>
      <c r="M212" s="3" t="s">
        <v>53</v>
      </c>
      <c r="N212">
        <f t="shared" si="22"/>
        <v>4</v>
      </c>
      <c r="O212" t="str">
        <f t="shared" si="23"/>
        <v>Jun-2024</v>
      </c>
      <c r="P212" t="str">
        <f>CHOOSE(MATCH(MONTH(C212),{1,4,7,10}),"Q1","Q2","Q3","Q4")</f>
        <v>Q2</v>
      </c>
      <c r="Q212" t="str">
        <f t="shared" si="24"/>
        <v>Central → Central</v>
      </c>
      <c r="R212" t="str">
        <f t="shared" si="25"/>
        <v>60-80%</v>
      </c>
      <c r="AA212">
        <f t="shared" si="26"/>
        <v>5</v>
      </c>
      <c r="AD212">
        <f t="shared" si="27"/>
        <v>4</v>
      </c>
      <c r="AL212">
        <f t="shared" si="28"/>
        <v>1</v>
      </c>
    </row>
    <row r="213" spans="1:38" ht="15.75" customHeight="1" x14ac:dyDescent="0.3">
      <c r="A213" s="3" t="s">
        <v>276</v>
      </c>
      <c r="B213" s="3" t="s">
        <v>49</v>
      </c>
      <c r="C213" s="6">
        <v>45469</v>
      </c>
      <c r="D213" s="4">
        <v>160</v>
      </c>
      <c r="E213" s="3" t="s">
        <v>63</v>
      </c>
      <c r="F213" s="3" t="s">
        <v>52</v>
      </c>
      <c r="G213" s="3" t="s">
        <v>70</v>
      </c>
      <c r="H213" s="4">
        <v>32730</v>
      </c>
      <c r="I213" s="4">
        <v>1.1000000000000001</v>
      </c>
      <c r="J213" s="4">
        <v>98.87</v>
      </c>
      <c r="K213" s="6">
        <v>45472</v>
      </c>
      <c r="L213" s="6">
        <v>45477</v>
      </c>
      <c r="M213" s="3" t="s">
        <v>53</v>
      </c>
      <c r="N213">
        <f t="shared" si="22"/>
        <v>5</v>
      </c>
      <c r="O213" t="str">
        <f t="shared" si="23"/>
        <v>Jun-2024</v>
      </c>
      <c r="P213" t="str">
        <f>CHOOSE(MATCH(MONTH(C213),{1,4,7,10}),"Q1","Q2","Q3","Q4")</f>
        <v>Q2</v>
      </c>
      <c r="Q213" t="str">
        <f t="shared" si="24"/>
        <v>East → North</v>
      </c>
      <c r="R213" t="str">
        <f t="shared" si="25"/>
        <v>80-100%</v>
      </c>
      <c r="AA213">
        <f t="shared" si="26"/>
        <v>8</v>
      </c>
      <c r="AD213">
        <f t="shared" si="27"/>
        <v>5</v>
      </c>
      <c r="AL213">
        <f t="shared" si="28"/>
        <v>0</v>
      </c>
    </row>
    <row r="214" spans="1:38" ht="15.75" customHeight="1" x14ac:dyDescent="0.3">
      <c r="A214" s="3" t="s">
        <v>277</v>
      </c>
      <c r="B214" s="3" t="s">
        <v>59</v>
      </c>
      <c r="C214" s="6">
        <v>45422</v>
      </c>
      <c r="D214" s="4">
        <v>1038</v>
      </c>
      <c r="E214" s="3" t="s">
        <v>63</v>
      </c>
      <c r="F214" s="3" t="s">
        <v>51</v>
      </c>
      <c r="G214" s="3" t="s">
        <v>51</v>
      </c>
      <c r="H214" s="4">
        <v>19537</v>
      </c>
      <c r="I214" s="4">
        <v>4</v>
      </c>
      <c r="J214" s="4">
        <v>84.42</v>
      </c>
      <c r="K214" s="6">
        <v>45423</v>
      </c>
      <c r="L214" s="6">
        <v>45425</v>
      </c>
      <c r="M214" s="3" t="s">
        <v>53</v>
      </c>
      <c r="N214">
        <f t="shared" si="22"/>
        <v>2</v>
      </c>
      <c r="O214" t="str">
        <f t="shared" si="23"/>
        <v>May-2024</v>
      </c>
      <c r="P214" t="str">
        <f>CHOOSE(MATCH(MONTH(C214),{1,4,7,10}),"Q1","Q2","Q3","Q4")</f>
        <v>Q2</v>
      </c>
      <c r="Q214" t="str">
        <f t="shared" si="24"/>
        <v>West → West</v>
      </c>
      <c r="R214" t="str">
        <f t="shared" si="25"/>
        <v>80-100%</v>
      </c>
      <c r="AA214">
        <f t="shared" si="26"/>
        <v>3</v>
      </c>
      <c r="AD214">
        <f t="shared" si="27"/>
        <v>2</v>
      </c>
      <c r="AL214">
        <f t="shared" si="28"/>
        <v>1</v>
      </c>
    </row>
    <row r="215" spans="1:38" ht="15.75" customHeight="1" x14ac:dyDescent="0.3">
      <c r="A215" s="3" t="s">
        <v>278</v>
      </c>
      <c r="B215" s="3" t="s">
        <v>66</v>
      </c>
      <c r="C215" s="6">
        <v>45383</v>
      </c>
      <c r="D215" s="4">
        <v>1739</v>
      </c>
      <c r="E215" s="3" t="s">
        <v>63</v>
      </c>
      <c r="F215" s="3" t="s">
        <v>61</v>
      </c>
      <c r="G215" s="3" t="s">
        <v>70</v>
      </c>
      <c r="H215" s="4">
        <v>27552</v>
      </c>
      <c r="I215" s="4">
        <v>4.2</v>
      </c>
      <c r="J215" s="4">
        <v>47.08</v>
      </c>
      <c r="K215" s="6">
        <v>45384</v>
      </c>
      <c r="L215" s="6">
        <v>45392</v>
      </c>
      <c r="M215" s="3" t="s">
        <v>53</v>
      </c>
      <c r="N215">
        <f t="shared" si="22"/>
        <v>8</v>
      </c>
      <c r="O215" t="str">
        <f t="shared" si="23"/>
        <v>Apr-2024</v>
      </c>
      <c r="P215" t="str">
        <f>CHOOSE(MATCH(MONTH(C215),{1,4,7,10}),"Q1","Q2","Q3","Q4")</f>
        <v>Q2</v>
      </c>
      <c r="Q215" t="str">
        <f t="shared" si="24"/>
        <v>Central → North</v>
      </c>
      <c r="R215" t="str">
        <f t="shared" si="25"/>
        <v>40-60%</v>
      </c>
      <c r="AA215">
        <f t="shared" si="26"/>
        <v>9</v>
      </c>
      <c r="AD215">
        <f t="shared" si="27"/>
        <v>8</v>
      </c>
      <c r="AL215">
        <f t="shared" si="28"/>
        <v>0</v>
      </c>
    </row>
    <row r="216" spans="1:38" ht="15.75" customHeight="1" x14ac:dyDescent="0.3">
      <c r="A216" s="3" t="s">
        <v>279</v>
      </c>
      <c r="B216" s="3" t="s">
        <v>59</v>
      </c>
      <c r="C216" s="6">
        <v>45455</v>
      </c>
      <c r="D216" s="4">
        <v>2189</v>
      </c>
      <c r="E216" s="3" t="s">
        <v>60</v>
      </c>
      <c r="F216" s="3" t="s">
        <v>61</v>
      </c>
      <c r="G216" s="3" t="s">
        <v>61</v>
      </c>
      <c r="H216" s="4">
        <v>3840</v>
      </c>
      <c r="I216" s="4">
        <v>1.6</v>
      </c>
      <c r="J216" s="4">
        <v>85.39</v>
      </c>
      <c r="K216" s="6">
        <v>45455</v>
      </c>
      <c r="L216" s="6">
        <v>45460</v>
      </c>
      <c r="M216" s="3" t="s">
        <v>53</v>
      </c>
      <c r="N216">
        <f t="shared" si="22"/>
        <v>5</v>
      </c>
      <c r="O216" t="str">
        <f t="shared" si="23"/>
        <v>Jun-2024</v>
      </c>
      <c r="P216" t="str">
        <f>CHOOSE(MATCH(MONTH(C216),{1,4,7,10}),"Q1","Q2","Q3","Q4")</f>
        <v>Q2</v>
      </c>
      <c r="Q216" t="str">
        <f t="shared" si="24"/>
        <v>Central → Central</v>
      </c>
      <c r="R216" t="str">
        <f t="shared" si="25"/>
        <v>80-100%</v>
      </c>
      <c r="AA216">
        <f t="shared" si="26"/>
        <v>5</v>
      </c>
      <c r="AD216">
        <f t="shared" si="27"/>
        <v>5</v>
      </c>
      <c r="AL216">
        <f t="shared" si="28"/>
        <v>1</v>
      </c>
    </row>
    <row r="217" spans="1:38" ht="15.75" customHeight="1" x14ac:dyDescent="0.3">
      <c r="A217" s="3" t="s">
        <v>280</v>
      </c>
      <c r="B217" s="3" t="s">
        <v>59</v>
      </c>
      <c r="C217" s="6">
        <v>45443</v>
      </c>
      <c r="D217" s="4">
        <v>124</v>
      </c>
      <c r="E217" s="3" t="s">
        <v>63</v>
      </c>
      <c r="F217" s="3" t="s">
        <v>57</v>
      </c>
      <c r="G217" s="3" t="s">
        <v>57</v>
      </c>
      <c r="H217" s="4">
        <v>41144</v>
      </c>
      <c r="I217" s="4">
        <v>3.1</v>
      </c>
      <c r="J217" s="4">
        <v>45.71</v>
      </c>
      <c r="K217" s="6">
        <v>45444</v>
      </c>
      <c r="L217" s="6">
        <v>45446</v>
      </c>
      <c r="M217" s="3" t="s">
        <v>53</v>
      </c>
      <c r="N217">
        <f t="shared" si="22"/>
        <v>2</v>
      </c>
      <c r="O217" t="str">
        <f t="shared" si="23"/>
        <v>May-2024</v>
      </c>
      <c r="P217" t="str">
        <f>CHOOSE(MATCH(MONTH(C217),{1,4,7,10}),"Q1","Q2","Q3","Q4")</f>
        <v>Q2</v>
      </c>
      <c r="Q217" t="str">
        <f t="shared" si="24"/>
        <v>South → South</v>
      </c>
      <c r="R217" t="str">
        <f t="shared" si="25"/>
        <v>40-60%</v>
      </c>
      <c r="AA217">
        <f t="shared" si="26"/>
        <v>3</v>
      </c>
      <c r="AD217">
        <f t="shared" si="27"/>
        <v>2</v>
      </c>
      <c r="AL217">
        <f t="shared" si="28"/>
        <v>1</v>
      </c>
    </row>
    <row r="218" spans="1:38" ht="15.75" customHeight="1" x14ac:dyDescent="0.3">
      <c r="A218" s="3" t="s">
        <v>281</v>
      </c>
      <c r="B218" s="3" t="s">
        <v>49</v>
      </c>
      <c r="C218" s="6">
        <v>45448</v>
      </c>
      <c r="D218" s="4">
        <v>1162</v>
      </c>
      <c r="E218" s="3" t="s">
        <v>60</v>
      </c>
      <c r="F218" s="3" t="s">
        <v>51</v>
      </c>
      <c r="G218" s="3" t="s">
        <v>57</v>
      </c>
      <c r="H218" s="4">
        <v>49164</v>
      </c>
      <c r="I218" s="4">
        <v>1.8</v>
      </c>
      <c r="J218" s="4">
        <v>41.65</v>
      </c>
      <c r="K218" s="6">
        <v>45450</v>
      </c>
      <c r="L218" s="6">
        <v>45456</v>
      </c>
      <c r="M218" s="3" t="s">
        <v>71</v>
      </c>
      <c r="N218">
        <f t="shared" si="22"/>
        <v>6</v>
      </c>
      <c r="O218" t="str">
        <f t="shared" si="23"/>
        <v>Jun-2024</v>
      </c>
      <c r="P218" t="str">
        <f>CHOOSE(MATCH(MONTH(C218),{1,4,7,10}),"Q1","Q2","Q3","Q4")</f>
        <v>Q2</v>
      </c>
      <c r="Q218" t="str">
        <f t="shared" si="24"/>
        <v>West → South</v>
      </c>
      <c r="R218" t="str">
        <f t="shared" si="25"/>
        <v>40-60%</v>
      </c>
      <c r="AA218">
        <f t="shared" si="26"/>
        <v>8</v>
      </c>
      <c r="AD218">
        <f t="shared" si="27"/>
        <v>6</v>
      </c>
      <c r="AL218">
        <f t="shared" si="28"/>
        <v>0</v>
      </c>
    </row>
    <row r="219" spans="1:38" ht="15.75" customHeight="1" x14ac:dyDescent="0.3">
      <c r="A219" s="3" t="s">
        <v>282</v>
      </c>
      <c r="B219" s="3" t="s">
        <v>49</v>
      </c>
      <c r="C219" s="6">
        <v>45464</v>
      </c>
      <c r="D219" s="4">
        <v>230</v>
      </c>
      <c r="E219" s="3" t="s">
        <v>56</v>
      </c>
      <c r="F219" s="3" t="s">
        <v>70</v>
      </c>
      <c r="G219" s="3" t="s">
        <v>70</v>
      </c>
      <c r="H219" s="4">
        <v>45703</v>
      </c>
      <c r="I219" s="4">
        <v>3.9</v>
      </c>
      <c r="J219" s="4">
        <v>64.22</v>
      </c>
      <c r="K219" s="6">
        <v>45467</v>
      </c>
      <c r="L219" s="6">
        <v>45475</v>
      </c>
      <c r="M219" s="3" t="s">
        <v>53</v>
      </c>
      <c r="N219">
        <f t="shared" si="22"/>
        <v>8</v>
      </c>
      <c r="O219" t="str">
        <f t="shared" si="23"/>
        <v>Jun-2024</v>
      </c>
      <c r="P219" t="str">
        <f>CHOOSE(MATCH(MONTH(C219),{1,4,7,10}),"Q1","Q2","Q3","Q4")</f>
        <v>Q2</v>
      </c>
      <c r="Q219" t="str">
        <f t="shared" si="24"/>
        <v>North → North</v>
      </c>
      <c r="R219" t="str">
        <f t="shared" si="25"/>
        <v>60-80%</v>
      </c>
      <c r="AA219">
        <f t="shared" si="26"/>
        <v>11</v>
      </c>
      <c r="AD219">
        <f t="shared" si="27"/>
        <v>8</v>
      </c>
      <c r="AL219">
        <f t="shared" si="28"/>
        <v>0</v>
      </c>
    </row>
    <row r="220" spans="1:38" ht="15.75" customHeight="1" x14ac:dyDescent="0.3">
      <c r="A220" s="3" t="s">
        <v>283</v>
      </c>
      <c r="B220" s="3" t="s">
        <v>82</v>
      </c>
      <c r="C220" s="6">
        <v>45334</v>
      </c>
      <c r="D220" s="4">
        <v>1352</v>
      </c>
      <c r="E220" s="3" t="s">
        <v>63</v>
      </c>
      <c r="F220" s="3" t="s">
        <v>52</v>
      </c>
      <c r="G220" s="3" t="s">
        <v>61</v>
      </c>
      <c r="H220" s="4">
        <v>1641</v>
      </c>
      <c r="I220" s="4">
        <v>2.1</v>
      </c>
      <c r="J220" s="4">
        <v>99.61</v>
      </c>
      <c r="K220" s="6">
        <v>45335</v>
      </c>
      <c r="L220" s="6">
        <v>45339</v>
      </c>
      <c r="M220" s="3" t="s">
        <v>53</v>
      </c>
      <c r="N220">
        <f t="shared" si="22"/>
        <v>4</v>
      </c>
      <c r="O220" t="str">
        <f t="shared" si="23"/>
        <v>Feb-2024</v>
      </c>
      <c r="P220" t="str">
        <f>CHOOSE(MATCH(MONTH(C220),{1,4,7,10}),"Q1","Q2","Q3","Q4")</f>
        <v>Q1</v>
      </c>
      <c r="Q220" t="str">
        <f t="shared" si="24"/>
        <v>East → Central</v>
      </c>
      <c r="R220" t="str">
        <f t="shared" si="25"/>
        <v>80-100%</v>
      </c>
      <c r="AA220">
        <f t="shared" si="26"/>
        <v>5</v>
      </c>
      <c r="AD220">
        <f t="shared" si="27"/>
        <v>4</v>
      </c>
      <c r="AL220">
        <f t="shared" si="28"/>
        <v>1</v>
      </c>
    </row>
    <row r="221" spans="1:38" ht="15.75" customHeight="1" x14ac:dyDescent="0.3">
      <c r="A221" s="3" t="s">
        <v>284</v>
      </c>
      <c r="B221" s="3" t="s">
        <v>82</v>
      </c>
      <c r="C221" s="6">
        <v>45464</v>
      </c>
      <c r="D221" s="4">
        <v>207</v>
      </c>
      <c r="E221" s="3" t="s">
        <v>56</v>
      </c>
      <c r="F221" s="3" t="s">
        <v>57</v>
      </c>
      <c r="G221" s="3" t="s">
        <v>57</v>
      </c>
      <c r="H221" s="4">
        <v>25925</v>
      </c>
      <c r="I221" s="4">
        <v>2.2999999999999998</v>
      </c>
      <c r="J221" s="4">
        <v>50.49</v>
      </c>
      <c r="K221" s="6">
        <v>45464</v>
      </c>
      <c r="L221" s="6">
        <v>45468</v>
      </c>
      <c r="M221" s="3" t="s">
        <v>53</v>
      </c>
      <c r="N221">
        <f t="shared" si="22"/>
        <v>4</v>
      </c>
      <c r="O221" t="str">
        <f t="shared" si="23"/>
        <v>Jun-2024</v>
      </c>
      <c r="P221" t="str">
        <f>CHOOSE(MATCH(MONTH(C221),{1,4,7,10}),"Q1","Q2","Q3","Q4")</f>
        <v>Q2</v>
      </c>
      <c r="Q221" t="str">
        <f t="shared" si="24"/>
        <v>South → South</v>
      </c>
      <c r="R221" t="str">
        <f t="shared" si="25"/>
        <v>40-60%</v>
      </c>
      <c r="AA221">
        <f t="shared" si="26"/>
        <v>4</v>
      </c>
      <c r="AD221">
        <f t="shared" si="27"/>
        <v>4</v>
      </c>
      <c r="AL221">
        <f t="shared" si="28"/>
        <v>1</v>
      </c>
    </row>
    <row r="222" spans="1:38" ht="15.75" customHeight="1" x14ac:dyDescent="0.3">
      <c r="A222" s="3" t="s">
        <v>285</v>
      </c>
      <c r="B222" s="3" t="s">
        <v>66</v>
      </c>
      <c r="C222" s="6">
        <v>45349</v>
      </c>
      <c r="D222" s="4">
        <v>271</v>
      </c>
      <c r="E222" s="3" t="s">
        <v>63</v>
      </c>
      <c r="F222" s="3" t="s">
        <v>52</v>
      </c>
      <c r="G222" s="3" t="s">
        <v>61</v>
      </c>
      <c r="H222" s="4">
        <v>19781</v>
      </c>
      <c r="I222" s="4">
        <v>4.4000000000000004</v>
      </c>
      <c r="J222" s="4">
        <v>80.36</v>
      </c>
      <c r="K222" s="6">
        <v>45351</v>
      </c>
      <c r="L222" s="6">
        <v>45356</v>
      </c>
      <c r="M222" s="3" t="s">
        <v>53</v>
      </c>
      <c r="N222">
        <f t="shared" si="22"/>
        <v>5</v>
      </c>
      <c r="O222" t="str">
        <f t="shared" si="23"/>
        <v>Feb-2024</v>
      </c>
      <c r="P222" t="str">
        <f>CHOOSE(MATCH(MONTH(C222),{1,4,7,10}),"Q1","Q2","Q3","Q4")</f>
        <v>Q1</v>
      </c>
      <c r="Q222" t="str">
        <f t="shared" si="24"/>
        <v>East → Central</v>
      </c>
      <c r="R222" t="str">
        <f t="shared" si="25"/>
        <v>80-100%</v>
      </c>
      <c r="AA222">
        <f t="shared" si="26"/>
        <v>7</v>
      </c>
      <c r="AD222">
        <f t="shared" si="27"/>
        <v>5</v>
      </c>
      <c r="AL222">
        <f t="shared" si="28"/>
        <v>0</v>
      </c>
    </row>
    <row r="223" spans="1:38" ht="15.75" customHeight="1" x14ac:dyDescent="0.3">
      <c r="A223" s="3" t="s">
        <v>286</v>
      </c>
      <c r="B223" s="3" t="s">
        <v>82</v>
      </c>
      <c r="C223" s="6">
        <v>45311</v>
      </c>
      <c r="D223" s="4">
        <v>1558</v>
      </c>
      <c r="E223" s="3" t="s">
        <v>60</v>
      </c>
      <c r="F223" s="3" t="s">
        <v>70</v>
      </c>
      <c r="G223" s="3" t="s">
        <v>57</v>
      </c>
      <c r="H223" s="4">
        <v>42549</v>
      </c>
      <c r="I223" s="4">
        <v>2.9</v>
      </c>
      <c r="J223" s="4">
        <v>50.4</v>
      </c>
      <c r="K223" s="6">
        <v>45313</v>
      </c>
      <c r="L223" s="6">
        <v>45323</v>
      </c>
      <c r="M223" s="3" t="s">
        <v>53</v>
      </c>
      <c r="N223">
        <f t="shared" si="22"/>
        <v>10</v>
      </c>
      <c r="O223" t="str">
        <f t="shared" si="23"/>
        <v>Jan-2024</v>
      </c>
      <c r="P223" t="str">
        <f>CHOOSE(MATCH(MONTH(C223),{1,4,7,10}),"Q1","Q2","Q3","Q4")</f>
        <v>Q1</v>
      </c>
      <c r="Q223" t="str">
        <f t="shared" si="24"/>
        <v>North → South</v>
      </c>
      <c r="R223" t="str">
        <f t="shared" si="25"/>
        <v>40-60%</v>
      </c>
      <c r="AA223">
        <f t="shared" si="26"/>
        <v>12</v>
      </c>
      <c r="AD223">
        <f t="shared" si="27"/>
        <v>10</v>
      </c>
      <c r="AL223">
        <f t="shared" si="28"/>
        <v>0</v>
      </c>
    </row>
    <row r="224" spans="1:38" ht="15.75" customHeight="1" x14ac:dyDescent="0.3">
      <c r="A224" s="3" t="s">
        <v>287</v>
      </c>
      <c r="B224" s="3" t="s">
        <v>59</v>
      </c>
      <c r="C224" s="6">
        <v>45358</v>
      </c>
      <c r="D224" s="4">
        <v>201</v>
      </c>
      <c r="E224" s="3" t="s">
        <v>50</v>
      </c>
      <c r="F224" s="3" t="s">
        <v>70</v>
      </c>
      <c r="G224" s="3" t="s">
        <v>61</v>
      </c>
      <c r="H224" s="4">
        <v>20925</v>
      </c>
      <c r="I224" s="4">
        <v>3.7</v>
      </c>
      <c r="J224" s="4">
        <v>83.49</v>
      </c>
      <c r="K224" s="6">
        <v>45359</v>
      </c>
      <c r="L224" s="6">
        <v>45365</v>
      </c>
      <c r="M224" s="3" t="s">
        <v>53</v>
      </c>
      <c r="N224">
        <f t="shared" si="22"/>
        <v>6</v>
      </c>
      <c r="O224" t="str">
        <f t="shared" si="23"/>
        <v>Mar-2024</v>
      </c>
      <c r="P224" t="str">
        <f>CHOOSE(MATCH(MONTH(C224),{1,4,7,10}),"Q1","Q2","Q3","Q4")</f>
        <v>Q1</v>
      </c>
      <c r="Q224" t="str">
        <f t="shared" si="24"/>
        <v>North → Central</v>
      </c>
      <c r="R224" t="str">
        <f t="shared" si="25"/>
        <v>80-100%</v>
      </c>
      <c r="AA224">
        <f t="shared" si="26"/>
        <v>7</v>
      </c>
      <c r="AD224">
        <f t="shared" si="27"/>
        <v>6</v>
      </c>
      <c r="AL224">
        <f t="shared" si="28"/>
        <v>0</v>
      </c>
    </row>
    <row r="225" spans="1:38" ht="15.75" customHeight="1" x14ac:dyDescent="0.3">
      <c r="A225" s="3" t="s">
        <v>288</v>
      </c>
      <c r="B225" s="3" t="s">
        <v>49</v>
      </c>
      <c r="C225" s="6">
        <v>45293</v>
      </c>
      <c r="D225" s="4">
        <v>2422</v>
      </c>
      <c r="E225" s="3" t="s">
        <v>56</v>
      </c>
      <c r="F225" s="3" t="s">
        <v>61</v>
      </c>
      <c r="G225" s="3" t="s">
        <v>52</v>
      </c>
      <c r="H225" s="4">
        <v>35306</v>
      </c>
      <c r="I225" s="4">
        <v>2.6</v>
      </c>
      <c r="J225" s="4">
        <v>70.319999999999993</v>
      </c>
      <c r="K225" s="6">
        <v>45296</v>
      </c>
      <c r="L225" s="6">
        <v>45298</v>
      </c>
      <c r="M225" s="3" t="s">
        <v>71</v>
      </c>
      <c r="N225">
        <f t="shared" si="22"/>
        <v>2</v>
      </c>
      <c r="O225" t="str">
        <f t="shared" si="23"/>
        <v>Jan-2024</v>
      </c>
      <c r="P225" t="str">
        <f>CHOOSE(MATCH(MONTH(C225),{1,4,7,10}),"Q1","Q2","Q3","Q4")</f>
        <v>Q1</v>
      </c>
      <c r="Q225" t="str">
        <f t="shared" si="24"/>
        <v>Central → East</v>
      </c>
      <c r="R225" t="str">
        <f t="shared" si="25"/>
        <v>60-80%</v>
      </c>
      <c r="AA225">
        <f t="shared" si="26"/>
        <v>5</v>
      </c>
      <c r="AD225">
        <f t="shared" si="27"/>
        <v>2</v>
      </c>
      <c r="AL225">
        <f t="shared" si="28"/>
        <v>0</v>
      </c>
    </row>
    <row r="226" spans="1:38" ht="15.75" customHeight="1" x14ac:dyDescent="0.3">
      <c r="A226" s="3" t="s">
        <v>289</v>
      </c>
      <c r="B226" s="3" t="s">
        <v>82</v>
      </c>
      <c r="C226" s="6">
        <v>45466</v>
      </c>
      <c r="D226" s="4">
        <v>1736</v>
      </c>
      <c r="E226" s="3" t="s">
        <v>63</v>
      </c>
      <c r="F226" s="3" t="s">
        <v>70</v>
      </c>
      <c r="G226" s="3" t="s">
        <v>61</v>
      </c>
      <c r="H226" s="4">
        <v>32613</v>
      </c>
      <c r="I226" s="4">
        <v>2.2000000000000002</v>
      </c>
      <c r="J226" s="4">
        <v>80.8</v>
      </c>
      <c r="K226" s="6">
        <v>45468</v>
      </c>
      <c r="L226" s="6">
        <v>45477</v>
      </c>
      <c r="M226" s="3" t="s">
        <v>53</v>
      </c>
      <c r="N226">
        <f t="shared" si="22"/>
        <v>9</v>
      </c>
      <c r="O226" t="str">
        <f t="shared" si="23"/>
        <v>Jun-2024</v>
      </c>
      <c r="P226" t="str">
        <f>CHOOSE(MATCH(MONTH(C226),{1,4,7,10}),"Q1","Q2","Q3","Q4")</f>
        <v>Q2</v>
      </c>
      <c r="Q226" t="str">
        <f t="shared" si="24"/>
        <v>North → Central</v>
      </c>
      <c r="R226" t="str">
        <f t="shared" si="25"/>
        <v>80-100%</v>
      </c>
      <c r="AA226">
        <f t="shared" si="26"/>
        <v>11</v>
      </c>
      <c r="AD226">
        <f t="shared" si="27"/>
        <v>9</v>
      </c>
      <c r="AL226">
        <f t="shared" si="28"/>
        <v>0</v>
      </c>
    </row>
    <row r="227" spans="1:38" ht="15.75" customHeight="1" x14ac:dyDescent="0.3">
      <c r="A227" s="3" t="s">
        <v>290</v>
      </c>
      <c r="B227" s="3" t="s">
        <v>82</v>
      </c>
      <c r="C227" s="6">
        <v>45441</v>
      </c>
      <c r="D227" s="4">
        <v>1140</v>
      </c>
      <c r="E227" s="3" t="s">
        <v>60</v>
      </c>
      <c r="F227" s="3" t="s">
        <v>52</v>
      </c>
      <c r="G227" s="3" t="s">
        <v>61</v>
      </c>
      <c r="H227" s="4">
        <v>4770</v>
      </c>
      <c r="I227" s="4">
        <v>3.5</v>
      </c>
      <c r="J227" s="4">
        <v>52.17</v>
      </c>
      <c r="K227" s="6">
        <v>45443</v>
      </c>
      <c r="L227" s="6">
        <v>45450</v>
      </c>
      <c r="M227" s="3" t="s">
        <v>53</v>
      </c>
      <c r="N227">
        <f t="shared" si="22"/>
        <v>7</v>
      </c>
      <c r="O227" t="str">
        <f t="shared" si="23"/>
        <v>May-2024</v>
      </c>
      <c r="P227" t="str">
        <f>CHOOSE(MATCH(MONTH(C227),{1,4,7,10}),"Q1","Q2","Q3","Q4")</f>
        <v>Q2</v>
      </c>
      <c r="Q227" t="str">
        <f t="shared" si="24"/>
        <v>East → Central</v>
      </c>
      <c r="R227" t="str">
        <f t="shared" si="25"/>
        <v>40-60%</v>
      </c>
      <c r="AA227">
        <f t="shared" si="26"/>
        <v>9</v>
      </c>
      <c r="AD227">
        <f t="shared" si="27"/>
        <v>7</v>
      </c>
      <c r="AL227">
        <f t="shared" si="28"/>
        <v>0</v>
      </c>
    </row>
    <row r="228" spans="1:38" ht="15.75" customHeight="1" x14ac:dyDescent="0.3">
      <c r="A228" s="3" t="s">
        <v>291</v>
      </c>
      <c r="B228" s="3" t="s">
        <v>66</v>
      </c>
      <c r="C228" s="6">
        <v>45468</v>
      </c>
      <c r="D228" s="4">
        <v>429</v>
      </c>
      <c r="E228" s="3" t="s">
        <v>63</v>
      </c>
      <c r="F228" s="3" t="s">
        <v>51</v>
      </c>
      <c r="G228" s="3" t="s">
        <v>70</v>
      </c>
      <c r="H228" s="4">
        <v>43314</v>
      </c>
      <c r="I228" s="4">
        <v>1.6</v>
      </c>
      <c r="J228" s="4">
        <v>84.74</v>
      </c>
      <c r="K228" s="6">
        <v>45470</v>
      </c>
      <c r="L228" s="6">
        <v>45479</v>
      </c>
      <c r="M228" s="3" t="s">
        <v>53</v>
      </c>
      <c r="N228">
        <f t="shared" si="22"/>
        <v>9</v>
      </c>
      <c r="O228" t="str">
        <f t="shared" si="23"/>
        <v>Jun-2024</v>
      </c>
      <c r="P228" t="str">
        <f>CHOOSE(MATCH(MONTH(C228),{1,4,7,10}),"Q1","Q2","Q3","Q4")</f>
        <v>Q2</v>
      </c>
      <c r="Q228" t="str">
        <f t="shared" si="24"/>
        <v>West → North</v>
      </c>
      <c r="R228" t="str">
        <f t="shared" si="25"/>
        <v>80-100%</v>
      </c>
      <c r="AA228">
        <f t="shared" si="26"/>
        <v>11</v>
      </c>
      <c r="AD228">
        <f t="shared" si="27"/>
        <v>9</v>
      </c>
      <c r="AL228">
        <f t="shared" si="28"/>
        <v>0</v>
      </c>
    </row>
    <row r="229" spans="1:38" ht="15.75" customHeight="1" x14ac:dyDescent="0.3">
      <c r="A229" s="3" t="s">
        <v>292</v>
      </c>
      <c r="B229" s="3" t="s">
        <v>66</v>
      </c>
      <c r="C229" s="6">
        <v>45412</v>
      </c>
      <c r="D229" s="4">
        <v>1620</v>
      </c>
      <c r="E229" s="3" t="s">
        <v>63</v>
      </c>
      <c r="F229" s="3" t="s">
        <v>51</v>
      </c>
      <c r="G229" s="3" t="s">
        <v>52</v>
      </c>
      <c r="H229" s="4">
        <v>5183</v>
      </c>
      <c r="I229" s="4">
        <v>2.5</v>
      </c>
      <c r="J229" s="4">
        <v>99.74</v>
      </c>
      <c r="K229" s="6">
        <v>45412</v>
      </c>
      <c r="L229" s="6">
        <v>45417</v>
      </c>
      <c r="M229" s="3" t="s">
        <v>53</v>
      </c>
      <c r="N229">
        <f t="shared" si="22"/>
        <v>5</v>
      </c>
      <c r="O229" t="str">
        <f t="shared" si="23"/>
        <v>Apr-2024</v>
      </c>
      <c r="P229" t="str">
        <f>CHOOSE(MATCH(MONTH(C229),{1,4,7,10}),"Q1","Q2","Q3","Q4")</f>
        <v>Q2</v>
      </c>
      <c r="Q229" t="str">
        <f t="shared" si="24"/>
        <v>West → East</v>
      </c>
      <c r="R229" t="str">
        <f t="shared" si="25"/>
        <v>80-100%</v>
      </c>
      <c r="AA229">
        <f t="shared" si="26"/>
        <v>5</v>
      </c>
      <c r="AD229">
        <f t="shared" si="27"/>
        <v>5</v>
      </c>
      <c r="AL229">
        <f t="shared" si="28"/>
        <v>1</v>
      </c>
    </row>
    <row r="230" spans="1:38" ht="15.75" customHeight="1" x14ac:dyDescent="0.3">
      <c r="A230" s="3" t="s">
        <v>293</v>
      </c>
      <c r="B230" s="3" t="s">
        <v>59</v>
      </c>
      <c r="C230" s="6">
        <v>45443</v>
      </c>
      <c r="D230" s="4">
        <v>111</v>
      </c>
      <c r="E230" s="3" t="s">
        <v>60</v>
      </c>
      <c r="F230" s="3" t="s">
        <v>61</v>
      </c>
      <c r="G230" s="3" t="s">
        <v>51</v>
      </c>
      <c r="H230" s="4">
        <v>40384</v>
      </c>
      <c r="I230" s="4">
        <v>1.8</v>
      </c>
      <c r="J230" s="4">
        <v>79.94</v>
      </c>
      <c r="K230" s="6">
        <v>45446</v>
      </c>
      <c r="L230" s="6">
        <v>45450</v>
      </c>
      <c r="M230" s="3" t="s">
        <v>53</v>
      </c>
      <c r="N230">
        <f t="shared" si="22"/>
        <v>4</v>
      </c>
      <c r="O230" t="str">
        <f t="shared" si="23"/>
        <v>May-2024</v>
      </c>
      <c r="P230" t="str">
        <f>CHOOSE(MATCH(MONTH(C230),{1,4,7,10}),"Q1","Q2","Q3","Q4")</f>
        <v>Q2</v>
      </c>
      <c r="Q230" t="str">
        <f t="shared" si="24"/>
        <v>Central → West</v>
      </c>
      <c r="R230" t="str">
        <f t="shared" si="25"/>
        <v>60-80%</v>
      </c>
      <c r="AA230">
        <f t="shared" si="26"/>
        <v>7</v>
      </c>
      <c r="AD230">
        <f t="shared" si="27"/>
        <v>4</v>
      </c>
      <c r="AL230">
        <f t="shared" si="28"/>
        <v>0</v>
      </c>
    </row>
    <row r="231" spans="1:38" ht="15.75" customHeight="1" x14ac:dyDescent="0.3">
      <c r="A231" s="3" t="s">
        <v>294</v>
      </c>
      <c r="B231" s="3" t="s">
        <v>49</v>
      </c>
      <c r="C231" s="6">
        <v>45440</v>
      </c>
      <c r="D231" s="4">
        <v>1441</v>
      </c>
      <c r="E231" s="3" t="s">
        <v>63</v>
      </c>
      <c r="F231" s="3" t="s">
        <v>52</v>
      </c>
      <c r="G231" s="3" t="s">
        <v>70</v>
      </c>
      <c r="H231" s="4">
        <v>30309</v>
      </c>
      <c r="I231" s="4">
        <v>3.8</v>
      </c>
      <c r="J231" s="4">
        <v>69.61</v>
      </c>
      <c r="K231" s="6">
        <v>45440</v>
      </c>
      <c r="L231" s="6">
        <v>45446</v>
      </c>
      <c r="M231" s="3" t="s">
        <v>53</v>
      </c>
      <c r="N231">
        <f t="shared" si="22"/>
        <v>6</v>
      </c>
      <c r="O231" t="str">
        <f t="shared" si="23"/>
        <v>May-2024</v>
      </c>
      <c r="P231" t="str">
        <f>CHOOSE(MATCH(MONTH(C231),{1,4,7,10}),"Q1","Q2","Q3","Q4")</f>
        <v>Q2</v>
      </c>
      <c r="Q231" t="str">
        <f t="shared" si="24"/>
        <v>East → North</v>
      </c>
      <c r="R231" t="str">
        <f t="shared" si="25"/>
        <v>60-80%</v>
      </c>
      <c r="AA231">
        <f t="shared" si="26"/>
        <v>6</v>
      </c>
      <c r="AD231">
        <f t="shared" si="27"/>
        <v>6</v>
      </c>
      <c r="AL231">
        <f t="shared" si="28"/>
        <v>1</v>
      </c>
    </row>
    <row r="232" spans="1:38" ht="15.75" customHeight="1" x14ac:dyDescent="0.3">
      <c r="A232" s="3" t="s">
        <v>295</v>
      </c>
      <c r="B232" s="3" t="s">
        <v>66</v>
      </c>
      <c r="C232" s="6">
        <v>45368</v>
      </c>
      <c r="D232" s="4">
        <v>315</v>
      </c>
      <c r="E232" s="3" t="s">
        <v>56</v>
      </c>
      <c r="F232" s="3" t="s">
        <v>52</v>
      </c>
      <c r="G232" s="3" t="s">
        <v>51</v>
      </c>
      <c r="H232" s="4">
        <v>35052</v>
      </c>
      <c r="I232" s="4">
        <v>4.8</v>
      </c>
      <c r="J232" s="4">
        <v>95.39</v>
      </c>
      <c r="K232" s="6">
        <v>45370</v>
      </c>
      <c r="L232" s="6">
        <v>45373</v>
      </c>
      <c r="M232" s="3" t="s">
        <v>53</v>
      </c>
      <c r="N232">
        <f t="shared" si="22"/>
        <v>3</v>
      </c>
      <c r="O232" t="str">
        <f t="shared" si="23"/>
        <v>Mar-2024</v>
      </c>
      <c r="P232" t="str">
        <f>CHOOSE(MATCH(MONTH(C232),{1,4,7,10}),"Q1","Q2","Q3","Q4")</f>
        <v>Q1</v>
      </c>
      <c r="Q232" t="str">
        <f t="shared" si="24"/>
        <v>East → West</v>
      </c>
      <c r="R232" t="str">
        <f t="shared" si="25"/>
        <v>80-100%</v>
      </c>
      <c r="AA232">
        <f t="shared" si="26"/>
        <v>5</v>
      </c>
      <c r="AD232">
        <f t="shared" si="27"/>
        <v>3</v>
      </c>
      <c r="AL232">
        <f t="shared" si="28"/>
        <v>1</v>
      </c>
    </row>
    <row r="233" spans="1:38" ht="15.75" customHeight="1" x14ac:dyDescent="0.3">
      <c r="A233" s="3" t="s">
        <v>296</v>
      </c>
      <c r="B233" s="3" t="s">
        <v>82</v>
      </c>
      <c r="C233" s="6">
        <v>45313</v>
      </c>
      <c r="D233" s="4">
        <v>438</v>
      </c>
      <c r="E233" s="3" t="s">
        <v>63</v>
      </c>
      <c r="F233" s="3" t="s">
        <v>70</v>
      </c>
      <c r="G233" s="3" t="s">
        <v>57</v>
      </c>
      <c r="H233" s="4">
        <v>4286</v>
      </c>
      <c r="I233" s="4">
        <v>5</v>
      </c>
      <c r="J233" s="4">
        <v>40.950000000000003</v>
      </c>
      <c r="K233" s="6">
        <v>45314</v>
      </c>
      <c r="L233" s="6">
        <v>45320</v>
      </c>
      <c r="M233" s="3" t="s">
        <v>71</v>
      </c>
      <c r="N233">
        <f t="shared" si="22"/>
        <v>6</v>
      </c>
      <c r="O233" t="str">
        <f t="shared" si="23"/>
        <v>Jan-2024</v>
      </c>
      <c r="P233" t="str">
        <f>CHOOSE(MATCH(MONTH(C233),{1,4,7,10}),"Q1","Q2","Q3","Q4")</f>
        <v>Q1</v>
      </c>
      <c r="Q233" t="str">
        <f t="shared" si="24"/>
        <v>North → South</v>
      </c>
      <c r="R233" t="str">
        <f t="shared" si="25"/>
        <v>40-60%</v>
      </c>
      <c r="AA233">
        <f t="shared" si="26"/>
        <v>7</v>
      </c>
      <c r="AD233">
        <f t="shared" si="27"/>
        <v>6</v>
      </c>
      <c r="AL233">
        <f t="shared" si="28"/>
        <v>0</v>
      </c>
    </row>
    <row r="234" spans="1:38" ht="15.75" customHeight="1" x14ac:dyDescent="0.3">
      <c r="A234" s="3" t="s">
        <v>297</v>
      </c>
      <c r="B234" s="3" t="s">
        <v>49</v>
      </c>
      <c r="C234" s="6">
        <v>45328</v>
      </c>
      <c r="D234" s="4">
        <v>1899</v>
      </c>
      <c r="E234" s="3" t="s">
        <v>60</v>
      </c>
      <c r="F234" s="3" t="s">
        <v>52</v>
      </c>
      <c r="G234" s="3" t="s">
        <v>51</v>
      </c>
      <c r="H234" s="4">
        <v>22150</v>
      </c>
      <c r="I234" s="4">
        <v>2.8</v>
      </c>
      <c r="J234" s="4">
        <v>83.8</v>
      </c>
      <c r="K234" s="6">
        <v>45329</v>
      </c>
      <c r="L234" s="6">
        <v>45334</v>
      </c>
      <c r="M234" s="3" t="s">
        <v>53</v>
      </c>
      <c r="N234">
        <f t="shared" si="22"/>
        <v>5</v>
      </c>
      <c r="O234" t="str">
        <f t="shared" si="23"/>
        <v>Feb-2024</v>
      </c>
      <c r="P234" t="str">
        <f>CHOOSE(MATCH(MONTH(C234),{1,4,7,10}),"Q1","Q2","Q3","Q4")</f>
        <v>Q1</v>
      </c>
      <c r="Q234" t="str">
        <f t="shared" si="24"/>
        <v>East → West</v>
      </c>
      <c r="R234" t="str">
        <f t="shared" si="25"/>
        <v>80-100%</v>
      </c>
      <c r="AA234">
        <f t="shared" si="26"/>
        <v>6</v>
      </c>
      <c r="AD234">
        <f t="shared" si="27"/>
        <v>5</v>
      </c>
      <c r="AL234">
        <f t="shared" si="28"/>
        <v>1</v>
      </c>
    </row>
    <row r="235" spans="1:38" ht="15.75" customHeight="1" x14ac:dyDescent="0.3">
      <c r="A235" s="3" t="s">
        <v>298</v>
      </c>
      <c r="B235" s="3" t="s">
        <v>49</v>
      </c>
      <c r="C235" s="6">
        <v>45315</v>
      </c>
      <c r="D235" s="4">
        <v>1850</v>
      </c>
      <c r="E235" s="3" t="s">
        <v>63</v>
      </c>
      <c r="F235" s="3" t="s">
        <v>57</v>
      </c>
      <c r="G235" s="3" t="s">
        <v>61</v>
      </c>
      <c r="H235" s="4">
        <v>29206</v>
      </c>
      <c r="I235" s="4">
        <v>2</v>
      </c>
      <c r="J235" s="4">
        <v>93.32</v>
      </c>
      <c r="K235" s="6">
        <v>45315</v>
      </c>
      <c r="L235" s="6">
        <v>45321</v>
      </c>
      <c r="M235" s="3" t="s">
        <v>53</v>
      </c>
      <c r="N235">
        <f t="shared" si="22"/>
        <v>6</v>
      </c>
      <c r="O235" t="str">
        <f t="shared" si="23"/>
        <v>Jan-2024</v>
      </c>
      <c r="P235" t="str">
        <f>CHOOSE(MATCH(MONTH(C235),{1,4,7,10}),"Q1","Q2","Q3","Q4")</f>
        <v>Q1</v>
      </c>
      <c r="Q235" t="str">
        <f t="shared" si="24"/>
        <v>South → Central</v>
      </c>
      <c r="R235" t="str">
        <f t="shared" si="25"/>
        <v>80-100%</v>
      </c>
      <c r="AA235">
        <f t="shared" si="26"/>
        <v>6</v>
      </c>
      <c r="AD235">
        <f t="shared" si="27"/>
        <v>6</v>
      </c>
      <c r="AL235">
        <f t="shared" si="28"/>
        <v>1</v>
      </c>
    </row>
    <row r="236" spans="1:38" ht="15.75" customHeight="1" x14ac:dyDescent="0.3">
      <c r="A236" s="3" t="s">
        <v>299</v>
      </c>
      <c r="B236" s="3" t="s">
        <v>82</v>
      </c>
      <c r="C236" s="6">
        <v>45465</v>
      </c>
      <c r="D236" s="4">
        <v>1608</v>
      </c>
      <c r="E236" s="3" t="s">
        <v>56</v>
      </c>
      <c r="F236" s="3" t="s">
        <v>70</v>
      </c>
      <c r="G236" s="3" t="s">
        <v>51</v>
      </c>
      <c r="H236" s="4">
        <v>9690</v>
      </c>
      <c r="I236" s="4">
        <v>2.8</v>
      </c>
      <c r="J236" s="4">
        <v>43.7</v>
      </c>
      <c r="K236" s="6">
        <v>45465</v>
      </c>
      <c r="L236" s="6">
        <v>45475</v>
      </c>
      <c r="M236" s="3" t="s">
        <v>53</v>
      </c>
      <c r="N236">
        <f t="shared" si="22"/>
        <v>10</v>
      </c>
      <c r="O236" t="str">
        <f t="shared" si="23"/>
        <v>Jun-2024</v>
      </c>
      <c r="P236" t="str">
        <f>CHOOSE(MATCH(MONTH(C236),{1,4,7,10}),"Q1","Q2","Q3","Q4")</f>
        <v>Q2</v>
      </c>
      <c r="Q236" t="str">
        <f t="shared" si="24"/>
        <v>North → West</v>
      </c>
      <c r="R236" t="str">
        <f t="shared" si="25"/>
        <v>40-60%</v>
      </c>
      <c r="AA236">
        <f t="shared" si="26"/>
        <v>10</v>
      </c>
      <c r="AD236">
        <f t="shared" si="27"/>
        <v>10</v>
      </c>
      <c r="AL236">
        <f t="shared" si="28"/>
        <v>0</v>
      </c>
    </row>
    <row r="237" spans="1:38" ht="15.75" customHeight="1" x14ac:dyDescent="0.3">
      <c r="A237" s="3" t="s">
        <v>300</v>
      </c>
      <c r="B237" s="3" t="s">
        <v>66</v>
      </c>
      <c r="C237" s="6">
        <v>45296</v>
      </c>
      <c r="D237" s="4">
        <v>809</v>
      </c>
      <c r="E237" s="3" t="s">
        <v>60</v>
      </c>
      <c r="F237" s="3" t="s">
        <v>57</v>
      </c>
      <c r="G237" s="3" t="s">
        <v>70</v>
      </c>
      <c r="H237" s="4">
        <v>38696</v>
      </c>
      <c r="I237" s="4">
        <v>4.4000000000000004</v>
      </c>
      <c r="J237" s="4">
        <v>67</v>
      </c>
      <c r="K237" s="6">
        <v>45299</v>
      </c>
      <c r="L237" s="6">
        <v>45309</v>
      </c>
      <c r="M237" s="3" t="s">
        <v>53</v>
      </c>
      <c r="N237">
        <f t="shared" si="22"/>
        <v>10</v>
      </c>
      <c r="O237" t="str">
        <f t="shared" si="23"/>
        <v>Jan-2024</v>
      </c>
      <c r="P237" t="str">
        <f>CHOOSE(MATCH(MONTH(C237),{1,4,7,10}),"Q1","Q2","Q3","Q4")</f>
        <v>Q1</v>
      </c>
      <c r="Q237" t="str">
        <f t="shared" si="24"/>
        <v>South → North</v>
      </c>
      <c r="R237" t="str">
        <f t="shared" si="25"/>
        <v>60-80%</v>
      </c>
      <c r="AA237">
        <f t="shared" si="26"/>
        <v>13</v>
      </c>
      <c r="AD237">
        <f t="shared" si="27"/>
        <v>10</v>
      </c>
      <c r="AL237">
        <f t="shared" si="28"/>
        <v>0</v>
      </c>
    </row>
    <row r="238" spans="1:38" ht="15.75" customHeight="1" x14ac:dyDescent="0.3">
      <c r="A238" s="3" t="s">
        <v>301</v>
      </c>
      <c r="B238" s="3" t="s">
        <v>82</v>
      </c>
      <c r="C238" s="6">
        <v>45437</v>
      </c>
      <c r="D238" s="4">
        <v>1323</v>
      </c>
      <c r="E238" s="3" t="s">
        <v>56</v>
      </c>
      <c r="F238" s="3" t="s">
        <v>61</v>
      </c>
      <c r="G238" s="3" t="s">
        <v>70</v>
      </c>
      <c r="H238" s="4">
        <v>39949</v>
      </c>
      <c r="I238" s="4">
        <v>1.8</v>
      </c>
      <c r="J238" s="4">
        <v>52.28</v>
      </c>
      <c r="K238" s="6">
        <v>45438</v>
      </c>
      <c r="L238" s="6">
        <v>45441</v>
      </c>
      <c r="M238" s="3" t="s">
        <v>53</v>
      </c>
      <c r="N238">
        <f t="shared" si="22"/>
        <v>3</v>
      </c>
      <c r="O238" t="str">
        <f t="shared" si="23"/>
        <v>May-2024</v>
      </c>
      <c r="P238" t="str">
        <f>CHOOSE(MATCH(MONTH(C238),{1,4,7,10}),"Q1","Q2","Q3","Q4")</f>
        <v>Q2</v>
      </c>
      <c r="Q238" t="str">
        <f t="shared" si="24"/>
        <v>Central → North</v>
      </c>
      <c r="R238" t="str">
        <f t="shared" si="25"/>
        <v>40-60%</v>
      </c>
      <c r="AA238">
        <f t="shared" si="26"/>
        <v>4</v>
      </c>
      <c r="AD238">
        <f t="shared" si="27"/>
        <v>3</v>
      </c>
      <c r="AL238">
        <f t="shared" si="28"/>
        <v>1</v>
      </c>
    </row>
    <row r="239" spans="1:38" ht="15.75" customHeight="1" x14ac:dyDescent="0.3">
      <c r="A239" s="3" t="s">
        <v>302</v>
      </c>
      <c r="B239" s="3" t="s">
        <v>49</v>
      </c>
      <c r="C239" s="6">
        <v>45352</v>
      </c>
      <c r="D239" s="4">
        <v>1212</v>
      </c>
      <c r="E239" s="3" t="s">
        <v>60</v>
      </c>
      <c r="F239" s="3" t="s">
        <v>51</v>
      </c>
      <c r="G239" s="3" t="s">
        <v>51</v>
      </c>
      <c r="H239" s="4">
        <v>40161</v>
      </c>
      <c r="I239" s="4">
        <v>4.8</v>
      </c>
      <c r="J239" s="4">
        <v>73.989999999999995</v>
      </c>
      <c r="K239" s="6">
        <v>45354</v>
      </c>
      <c r="L239" s="6">
        <v>45362</v>
      </c>
      <c r="M239" s="3" t="s">
        <v>71</v>
      </c>
      <c r="N239">
        <f t="shared" si="22"/>
        <v>8</v>
      </c>
      <c r="O239" t="str">
        <f t="shared" si="23"/>
        <v>Mar-2024</v>
      </c>
      <c r="P239" t="str">
        <f>CHOOSE(MATCH(MONTH(C239),{1,4,7,10}),"Q1","Q2","Q3","Q4")</f>
        <v>Q1</v>
      </c>
      <c r="Q239" t="str">
        <f t="shared" si="24"/>
        <v>West → West</v>
      </c>
      <c r="R239" t="str">
        <f t="shared" si="25"/>
        <v>60-80%</v>
      </c>
      <c r="AA239">
        <f t="shared" si="26"/>
        <v>10</v>
      </c>
      <c r="AD239">
        <f t="shared" si="27"/>
        <v>8</v>
      </c>
      <c r="AL239">
        <f t="shared" si="28"/>
        <v>0</v>
      </c>
    </row>
    <row r="240" spans="1:38" ht="15.75" customHeight="1" x14ac:dyDescent="0.3">
      <c r="A240" s="3" t="s">
        <v>303</v>
      </c>
      <c r="B240" s="3" t="s">
        <v>55</v>
      </c>
      <c r="C240" s="6">
        <v>45322</v>
      </c>
      <c r="D240" s="4">
        <v>1391</v>
      </c>
      <c r="E240" s="3" t="s">
        <v>63</v>
      </c>
      <c r="F240" s="3" t="s">
        <v>61</v>
      </c>
      <c r="G240" s="3" t="s">
        <v>70</v>
      </c>
      <c r="H240" s="4">
        <v>30209</v>
      </c>
      <c r="I240" s="4">
        <v>2.4</v>
      </c>
      <c r="J240" s="4">
        <v>78.97</v>
      </c>
      <c r="K240" s="6">
        <v>45323</v>
      </c>
      <c r="L240" s="6">
        <v>45326</v>
      </c>
      <c r="M240" s="3" t="s">
        <v>53</v>
      </c>
      <c r="N240">
        <f t="shared" si="22"/>
        <v>3</v>
      </c>
      <c r="O240" t="str">
        <f t="shared" si="23"/>
        <v>Jan-2024</v>
      </c>
      <c r="P240" t="str">
        <f>CHOOSE(MATCH(MONTH(C240),{1,4,7,10}),"Q1","Q2","Q3","Q4")</f>
        <v>Q1</v>
      </c>
      <c r="Q240" t="str">
        <f t="shared" si="24"/>
        <v>Central → North</v>
      </c>
      <c r="R240" t="str">
        <f t="shared" si="25"/>
        <v>60-80%</v>
      </c>
      <c r="AA240">
        <f t="shared" si="26"/>
        <v>4</v>
      </c>
      <c r="AD240">
        <f t="shared" si="27"/>
        <v>3</v>
      </c>
      <c r="AL240">
        <f t="shared" si="28"/>
        <v>1</v>
      </c>
    </row>
    <row r="241" spans="1:38" ht="15.75" customHeight="1" x14ac:dyDescent="0.3">
      <c r="A241" s="3" t="s">
        <v>304</v>
      </c>
      <c r="B241" s="3" t="s">
        <v>55</v>
      </c>
      <c r="C241" s="6">
        <v>45419</v>
      </c>
      <c r="D241" s="4">
        <v>588</v>
      </c>
      <c r="E241" s="3" t="s">
        <v>50</v>
      </c>
      <c r="F241" s="3" t="s">
        <v>51</v>
      </c>
      <c r="G241" s="3" t="s">
        <v>70</v>
      </c>
      <c r="H241" s="4">
        <v>45929</v>
      </c>
      <c r="I241" s="4">
        <v>4.9000000000000004</v>
      </c>
      <c r="J241" s="4">
        <v>58.16</v>
      </c>
      <c r="K241" s="6">
        <v>45420</v>
      </c>
      <c r="L241" s="6">
        <v>45429</v>
      </c>
      <c r="M241" s="3" t="s">
        <v>71</v>
      </c>
      <c r="N241">
        <f t="shared" si="22"/>
        <v>9</v>
      </c>
      <c r="O241" t="str">
        <f t="shared" si="23"/>
        <v>May-2024</v>
      </c>
      <c r="P241" t="str">
        <f>CHOOSE(MATCH(MONTH(C241),{1,4,7,10}),"Q1","Q2","Q3","Q4")</f>
        <v>Q2</v>
      </c>
      <c r="Q241" t="str">
        <f t="shared" si="24"/>
        <v>West → North</v>
      </c>
      <c r="R241" t="str">
        <f t="shared" si="25"/>
        <v>40-60%</v>
      </c>
      <c r="AA241">
        <f t="shared" si="26"/>
        <v>10</v>
      </c>
      <c r="AD241">
        <f t="shared" si="27"/>
        <v>9</v>
      </c>
      <c r="AL241">
        <f t="shared" si="28"/>
        <v>0</v>
      </c>
    </row>
    <row r="242" spans="1:38" ht="15.75" customHeight="1" x14ac:dyDescent="0.3">
      <c r="A242" s="3" t="s">
        <v>305</v>
      </c>
      <c r="B242" s="3" t="s">
        <v>59</v>
      </c>
      <c r="C242" s="6">
        <v>45460</v>
      </c>
      <c r="D242" s="4">
        <v>1661</v>
      </c>
      <c r="E242" s="3" t="s">
        <v>63</v>
      </c>
      <c r="F242" s="3" t="s">
        <v>61</v>
      </c>
      <c r="G242" s="3" t="s">
        <v>51</v>
      </c>
      <c r="H242" s="4">
        <v>15392</v>
      </c>
      <c r="I242" s="4">
        <v>4.4000000000000004</v>
      </c>
      <c r="J242" s="4">
        <v>67.599999999999994</v>
      </c>
      <c r="K242" s="6">
        <v>45462</v>
      </c>
      <c r="L242" s="6">
        <v>45465</v>
      </c>
      <c r="M242" s="3" t="s">
        <v>71</v>
      </c>
      <c r="N242">
        <f t="shared" si="22"/>
        <v>3</v>
      </c>
      <c r="O242" t="str">
        <f t="shared" si="23"/>
        <v>Jun-2024</v>
      </c>
      <c r="P242" t="str">
        <f>CHOOSE(MATCH(MONTH(C242),{1,4,7,10}),"Q1","Q2","Q3","Q4")</f>
        <v>Q2</v>
      </c>
      <c r="Q242" t="str">
        <f t="shared" si="24"/>
        <v>Central → West</v>
      </c>
      <c r="R242" t="str">
        <f t="shared" si="25"/>
        <v>60-80%</v>
      </c>
      <c r="AA242">
        <f t="shared" si="26"/>
        <v>5</v>
      </c>
      <c r="AD242">
        <f t="shared" si="27"/>
        <v>3</v>
      </c>
      <c r="AL242">
        <f t="shared" si="28"/>
        <v>0</v>
      </c>
    </row>
    <row r="243" spans="1:38" ht="15.75" customHeight="1" x14ac:dyDescent="0.3">
      <c r="A243" s="3" t="s">
        <v>306</v>
      </c>
      <c r="B243" s="3" t="s">
        <v>82</v>
      </c>
      <c r="C243" s="6">
        <v>45360</v>
      </c>
      <c r="D243" s="4">
        <v>146</v>
      </c>
      <c r="E243" s="3" t="s">
        <v>63</v>
      </c>
      <c r="F243" s="3" t="s">
        <v>52</v>
      </c>
      <c r="G243" s="3" t="s">
        <v>52</v>
      </c>
      <c r="H243" s="4">
        <v>10143</v>
      </c>
      <c r="I243" s="4">
        <v>4.2</v>
      </c>
      <c r="J243" s="4">
        <v>56.76</v>
      </c>
      <c r="K243" s="6">
        <v>45363</v>
      </c>
      <c r="L243" s="6">
        <v>45365</v>
      </c>
      <c r="M243" s="3" t="s">
        <v>53</v>
      </c>
      <c r="N243">
        <f t="shared" si="22"/>
        <v>2</v>
      </c>
      <c r="O243" t="str">
        <f t="shared" si="23"/>
        <v>Mar-2024</v>
      </c>
      <c r="P243" t="str">
        <f>CHOOSE(MATCH(MONTH(C243),{1,4,7,10}),"Q1","Q2","Q3","Q4")</f>
        <v>Q1</v>
      </c>
      <c r="Q243" t="str">
        <f t="shared" si="24"/>
        <v>East → East</v>
      </c>
      <c r="R243" t="str">
        <f t="shared" si="25"/>
        <v>40-60%</v>
      </c>
      <c r="AA243">
        <f t="shared" si="26"/>
        <v>5</v>
      </c>
      <c r="AD243">
        <f t="shared" si="27"/>
        <v>2</v>
      </c>
      <c r="AL243">
        <f t="shared" si="28"/>
        <v>1</v>
      </c>
    </row>
    <row r="244" spans="1:38" ht="15.75" customHeight="1" x14ac:dyDescent="0.3">
      <c r="A244" s="3" t="s">
        <v>307</v>
      </c>
      <c r="B244" s="3" t="s">
        <v>82</v>
      </c>
      <c r="C244" s="6">
        <v>45344</v>
      </c>
      <c r="D244" s="4">
        <v>877</v>
      </c>
      <c r="E244" s="3" t="s">
        <v>56</v>
      </c>
      <c r="F244" s="3" t="s">
        <v>57</v>
      </c>
      <c r="G244" s="3" t="s">
        <v>52</v>
      </c>
      <c r="H244" s="4">
        <v>10443</v>
      </c>
      <c r="I244" s="4">
        <v>2.2999999999999998</v>
      </c>
      <c r="J244" s="4">
        <v>62.16</v>
      </c>
      <c r="K244" s="6">
        <v>45344</v>
      </c>
      <c r="L244" s="6">
        <v>45353</v>
      </c>
      <c r="M244" s="3" t="s">
        <v>71</v>
      </c>
      <c r="N244">
        <f t="shared" si="22"/>
        <v>9</v>
      </c>
      <c r="O244" t="str">
        <f t="shared" si="23"/>
        <v>Feb-2024</v>
      </c>
      <c r="P244" t="str">
        <f>CHOOSE(MATCH(MONTH(C244),{1,4,7,10}),"Q1","Q2","Q3","Q4")</f>
        <v>Q1</v>
      </c>
      <c r="Q244" t="str">
        <f t="shared" si="24"/>
        <v>South → East</v>
      </c>
      <c r="R244" t="str">
        <f t="shared" si="25"/>
        <v>60-80%</v>
      </c>
      <c r="AA244">
        <f t="shared" si="26"/>
        <v>9</v>
      </c>
      <c r="AD244">
        <f t="shared" si="27"/>
        <v>9</v>
      </c>
      <c r="AL244">
        <f t="shared" si="28"/>
        <v>0</v>
      </c>
    </row>
    <row r="245" spans="1:38" ht="15.75" customHeight="1" x14ac:dyDescent="0.3">
      <c r="A245" s="3" t="s">
        <v>308</v>
      </c>
      <c r="B245" s="3" t="s">
        <v>59</v>
      </c>
      <c r="C245" s="6">
        <v>45425</v>
      </c>
      <c r="D245" s="4">
        <v>1139</v>
      </c>
      <c r="E245" s="3" t="s">
        <v>63</v>
      </c>
      <c r="F245" s="3" t="s">
        <v>51</v>
      </c>
      <c r="G245" s="3" t="s">
        <v>57</v>
      </c>
      <c r="H245" s="4">
        <v>43740</v>
      </c>
      <c r="I245" s="4">
        <v>1</v>
      </c>
      <c r="J245" s="4">
        <v>49.57</v>
      </c>
      <c r="K245" s="6">
        <v>45425</v>
      </c>
      <c r="L245" s="6">
        <v>45435</v>
      </c>
      <c r="M245" s="3" t="s">
        <v>53</v>
      </c>
      <c r="N245">
        <f t="shared" si="22"/>
        <v>10</v>
      </c>
      <c r="O245" t="str">
        <f t="shared" si="23"/>
        <v>May-2024</v>
      </c>
      <c r="P245" t="str">
        <f>CHOOSE(MATCH(MONTH(C245),{1,4,7,10}),"Q1","Q2","Q3","Q4")</f>
        <v>Q2</v>
      </c>
      <c r="Q245" t="str">
        <f t="shared" si="24"/>
        <v>West → South</v>
      </c>
      <c r="R245" t="str">
        <f t="shared" si="25"/>
        <v>40-60%</v>
      </c>
      <c r="AA245">
        <f t="shared" si="26"/>
        <v>10</v>
      </c>
      <c r="AD245">
        <f t="shared" si="27"/>
        <v>10</v>
      </c>
      <c r="AL245">
        <f t="shared" si="28"/>
        <v>0</v>
      </c>
    </row>
    <row r="246" spans="1:38" ht="15.75" customHeight="1" x14ac:dyDescent="0.3">
      <c r="A246" s="3" t="s">
        <v>309</v>
      </c>
      <c r="B246" s="3" t="s">
        <v>59</v>
      </c>
      <c r="C246" s="6">
        <v>45369</v>
      </c>
      <c r="D246" s="4">
        <v>810</v>
      </c>
      <c r="E246" s="3" t="s">
        <v>60</v>
      </c>
      <c r="F246" s="3" t="s">
        <v>70</v>
      </c>
      <c r="G246" s="3" t="s">
        <v>70</v>
      </c>
      <c r="H246" s="4">
        <v>46260</v>
      </c>
      <c r="I246" s="4">
        <v>2.5</v>
      </c>
      <c r="J246" s="4">
        <v>93.13</v>
      </c>
      <c r="K246" s="6">
        <v>45372</v>
      </c>
      <c r="L246" s="6">
        <v>45377</v>
      </c>
      <c r="M246" s="3" t="s">
        <v>53</v>
      </c>
      <c r="N246">
        <f t="shared" si="22"/>
        <v>5</v>
      </c>
      <c r="O246" t="str">
        <f t="shared" si="23"/>
        <v>Mar-2024</v>
      </c>
      <c r="P246" t="str">
        <f>CHOOSE(MATCH(MONTH(C246),{1,4,7,10}),"Q1","Q2","Q3","Q4")</f>
        <v>Q1</v>
      </c>
      <c r="Q246" t="str">
        <f t="shared" si="24"/>
        <v>North → North</v>
      </c>
      <c r="R246" t="str">
        <f t="shared" si="25"/>
        <v>80-100%</v>
      </c>
      <c r="AA246">
        <f t="shared" si="26"/>
        <v>8</v>
      </c>
      <c r="AD246">
        <f t="shared" si="27"/>
        <v>5</v>
      </c>
      <c r="AL246">
        <f t="shared" si="28"/>
        <v>0</v>
      </c>
    </row>
    <row r="247" spans="1:38" ht="15.75" customHeight="1" x14ac:dyDescent="0.3">
      <c r="A247" s="3" t="s">
        <v>310</v>
      </c>
      <c r="B247" s="3" t="s">
        <v>59</v>
      </c>
      <c r="C247" s="6">
        <v>45396</v>
      </c>
      <c r="D247" s="4">
        <v>500</v>
      </c>
      <c r="E247" s="3" t="s">
        <v>50</v>
      </c>
      <c r="F247" s="3" t="s">
        <v>57</v>
      </c>
      <c r="G247" s="3" t="s">
        <v>51</v>
      </c>
      <c r="H247" s="4">
        <v>21542</v>
      </c>
      <c r="I247" s="4">
        <v>2.2000000000000002</v>
      </c>
      <c r="J247" s="4">
        <v>40.6</v>
      </c>
      <c r="K247" s="6">
        <v>45398</v>
      </c>
      <c r="L247" s="6">
        <v>45404</v>
      </c>
      <c r="M247" s="3" t="s">
        <v>83</v>
      </c>
      <c r="N247">
        <f t="shared" si="22"/>
        <v>6</v>
      </c>
      <c r="O247" t="str">
        <f t="shared" si="23"/>
        <v>Apr-2024</v>
      </c>
      <c r="P247" t="str">
        <f>CHOOSE(MATCH(MONTH(C247),{1,4,7,10}),"Q1","Q2","Q3","Q4")</f>
        <v>Q2</v>
      </c>
      <c r="Q247" t="str">
        <f t="shared" si="24"/>
        <v>South → West</v>
      </c>
      <c r="R247" t="str">
        <f t="shared" si="25"/>
        <v>40-60%</v>
      </c>
      <c r="AA247">
        <f t="shared" si="26"/>
        <v>8</v>
      </c>
      <c r="AD247">
        <f t="shared" si="27"/>
        <v>6</v>
      </c>
      <c r="AL247">
        <f t="shared" si="28"/>
        <v>0</v>
      </c>
    </row>
    <row r="248" spans="1:38" ht="15.75" customHeight="1" x14ac:dyDescent="0.3">
      <c r="A248" s="3" t="s">
        <v>311</v>
      </c>
      <c r="B248" s="3" t="s">
        <v>49</v>
      </c>
      <c r="C248" s="6">
        <v>45366</v>
      </c>
      <c r="D248" s="4">
        <v>1917</v>
      </c>
      <c r="E248" s="3" t="s">
        <v>63</v>
      </c>
      <c r="F248" s="3" t="s">
        <v>70</v>
      </c>
      <c r="G248" s="3" t="s">
        <v>70</v>
      </c>
      <c r="H248" s="4">
        <v>44394</v>
      </c>
      <c r="I248" s="4">
        <v>1.1000000000000001</v>
      </c>
      <c r="J248" s="4">
        <v>92.94</v>
      </c>
      <c r="K248" s="6">
        <v>45366</v>
      </c>
      <c r="L248" s="6">
        <v>45374</v>
      </c>
      <c r="M248" s="3" t="s">
        <v>53</v>
      </c>
      <c r="N248">
        <f t="shared" si="22"/>
        <v>8</v>
      </c>
      <c r="O248" t="str">
        <f t="shared" si="23"/>
        <v>Mar-2024</v>
      </c>
      <c r="P248" t="str">
        <f>CHOOSE(MATCH(MONTH(C248),{1,4,7,10}),"Q1","Q2","Q3","Q4")</f>
        <v>Q1</v>
      </c>
      <c r="Q248" t="str">
        <f t="shared" si="24"/>
        <v>North → North</v>
      </c>
      <c r="R248" t="str">
        <f t="shared" si="25"/>
        <v>80-100%</v>
      </c>
      <c r="AA248">
        <f t="shared" si="26"/>
        <v>8</v>
      </c>
      <c r="AD248">
        <f t="shared" si="27"/>
        <v>8</v>
      </c>
      <c r="AL248">
        <f t="shared" si="28"/>
        <v>0</v>
      </c>
    </row>
    <row r="249" spans="1:38" ht="15.75" customHeight="1" x14ac:dyDescent="0.3">
      <c r="A249" s="3" t="s">
        <v>312</v>
      </c>
      <c r="B249" s="3" t="s">
        <v>82</v>
      </c>
      <c r="C249" s="6">
        <v>45419</v>
      </c>
      <c r="D249" s="4">
        <v>349</v>
      </c>
      <c r="E249" s="3" t="s">
        <v>63</v>
      </c>
      <c r="F249" s="3" t="s">
        <v>57</v>
      </c>
      <c r="G249" s="3" t="s">
        <v>61</v>
      </c>
      <c r="H249" s="4">
        <v>7369</v>
      </c>
      <c r="I249" s="4">
        <v>3</v>
      </c>
      <c r="J249" s="4">
        <v>74.3</v>
      </c>
      <c r="K249" s="6">
        <v>45421</v>
      </c>
      <c r="L249" s="6">
        <v>45431</v>
      </c>
      <c r="M249" s="3" t="s">
        <v>53</v>
      </c>
      <c r="N249">
        <f t="shared" si="22"/>
        <v>10</v>
      </c>
      <c r="O249" t="str">
        <f t="shared" si="23"/>
        <v>May-2024</v>
      </c>
      <c r="P249" t="str">
        <f>CHOOSE(MATCH(MONTH(C249),{1,4,7,10}),"Q1","Q2","Q3","Q4")</f>
        <v>Q2</v>
      </c>
      <c r="Q249" t="str">
        <f t="shared" si="24"/>
        <v>South → Central</v>
      </c>
      <c r="R249" t="str">
        <f t="shared" si="25"/>
        <v>60-80%</v>
      </c>
      <c r="AA249">
        <f t="shared" si="26"/>
        <v>12</v>
      </c>
      <c r="AD249">
        <f t="shared" si="27"/>
        <v>10</v>
      </c>
      <c r="AL249">
        <f t="shared" si="28"/>
        <v>0</v>
      </c>
    </row>
    <row r="250" spans="1:38" ht="15.75" customHeight="1" x14ac:dyDescent="0.3">
      <c r="A250" s="3" t="s">
        <v>313</v>
      </c>
      <c r="B250" s="3" t="s">
        <v>49</v>
      </c>
      <c r="C250" s="6">
        <v>45345</v>
      </c>
      <c r="D250" s="4">
        <v>490</v>
      </c>
      <c r="E250" s="3" t="s">
        <v>60</v>
      </c>
      <c r="F250" s="3" t="s">
        <v>57</v>
      </c>
      <c r="G250" s="3" t="s">
        <v>70</v>
      </c>
      <c r="H250" s="4">
        <v>40937</v>
      </c>
      <c r="I250" s="4">
        <v>2.6</v>
      </c>
      <c r="J250" s="4">
        <v>59.9</v>
      </c>
      <c r="K250" s="6">
        <v>45346</v>
      </c>
      <c r="L250" s="6">
        <v>45353</v>
      </c>
      <c r="M250" s="3" t="s">
        <v>53</v>
      </c>
      <c r="N250">
        <f t="shared" si="22"/>
        <v>7</v>
      </c>
      <c r="O250" t="str">
        <f t="shared" si="23"/>
        <v>Feb-2024</v>
      </c>
      <c r="P250" t="str">
        <f>CHOOSE(MATCH(MONTH(C250),{1,4,7,10}),"Q1","Q2","Q3","Q4")</f>
        <v>Q1</v>
      </c>
      <c r="Q250" t="str">
        <f t="shared" si="24"/>
        <v>South → North</v>
      </c>
      <c r="R250" t="str">
        <f t="shared" si="25"/>
        <v>40-60%</v>
      </c>
      <c r="AA250">
        <f t="shared" si="26"/>
        <v>8</v>
      </c>
      <c r="AD250">
        <f t="shared" si="27"/>
        <v>7</v>
      </c>
      <c r="AL250">
        <f t="shared" si="28"/>
        <v>0</v>
      </c>
    </row>
    <row r="251" spans="1:38" ht="15.75" customHeight="1" x14ac:dyDescent="0.3">
      <c r="A251" s="3" t="s">
        <v>314</v>
      </c>
      <c r="B251" s="3" t="s">
        <v>59</v>
      </c>
      <c r="C251" s="6">
        <v>45308</v>
      </c>
      <c r="D251" s="4">
        <v>434</v>
      </c>
      <c r="E251" s="3" t="s">
        <v>60</v>
      </c>
      <c r="F251" s="3" t="s">
        <v>61</v>
      </c>
      <c r="G251" s="3" t="s">
        <v>70</v>
      </c>
      <c r="H251" s="4">
        <v>44806</v>
      </c>
      <c r="I251" s="4">
        <v>3.5</v>
      </c>
      <c r="J251" s="4">
        <v>83.38</v>
      </c>
      <c r="K251" s="6">
        <v>45308</v>
      </c>
      <c r="L251" s="6">
        <v>45316</v>
      </c>
      <c r="M251" s="3" t="s">
        <v>53</v>
      </c>
      <c r="N251">
        <f t="shared" si="22"/>
        <v>8</v>
      </c>
      <c r="O251" t="str">
        <f t="shared" si="23"/>
        <v>Jan-2024</v>
      </c>
      <c r="P251" t="str">
        <f>CHOOSE(MATCH(MONTH(C251),{1,4,7,10}),"Q1","Q2","Q3","Q4")</f>
        <v>Q1</v>
      </c>
      <c r="Q251" t="str">
        <f t="shared" si="24"/>
        <v>Central → North</v>
      </c>
      <c r="R251" t="str">
        <f t="shared" si="25"/>
        <v>80-100%</v>
      </c>
      <c r="AA251">
        <f t="shared" si="26"/>
        <v>8</v>
      </c>
      <c r="AD251">
        <f t="shared" si="27"/>
        <v>8</v>
      </c>
      <c r="AL251">
        <f t="shared" si="28"/>
        <v>0</v>
      </c>
    </row>
    <row r="252" spans="1:38" ht="15.75" customHeight="1" x14ac:dyDescent="0.3">
      <c r="A252" s="3" t="s">
        <v>315</v>
      </c>
      <c r="B252" s="3" t="s">
        <v>82</v>
      </c>
      <c r="C252" s="6">
        <v>45326</v>
      </c>
      <c r="D252" s="4">
        <v>728</v>
      </c>
      <c r="E252" s="3" t="s">
        <v>63</v>
      </c>
      <c r="F252" s="3" t="s">
        <v>51</v>
      </c>
      <c r="G252" s="3" t="s">
        <v>52</v>
      </c>
      <c r="H252" s="4">
        <v>43333</v>
      </c>
      <c r="I252" s="4">
        <v>3.5</v>
      </c>
      <c r="J252" s="4">
        <v>70.47</v>
      </c>
      <c r="K252" s="6">
        <v>45328</v>
      </c>
      <c r="L252" s="6">
        <v>45334</v>
      </c>
      <c r="M252" s="3" t="s">
        <v>83</v>
      </c>
      <c r="N252">
        <f t="shared" si="22"/>
        <v>6</v>
      </c>
      <c r="O252" t="str">
        <f t="shared" si="23"/>
        <v>Feb-2024</v>
      </c>
      <c r="P252" t="str">
        <f>CHOOSE(MATCH(MONTH(C252),{1,4,7,10}),"Q1","Q2","Q3","Q4")</f>
        <v>Q1</v>
      </c>
      <c r="Q252" t="str">
        <f t="shared" si="24"/>
        <v>West → East</v>
      </c>
      <c r="R252" t="str">
        <f t="shared" si="25"/>
        <v>60-80%</v>
      </c>
      <c r="AA252">
        <f t="shared" si="26"/>
        <v>8</v>
      </c>
      <c r="AD252">
        <f t="shared" si="27"/>
        <v>6</v>
      </c>
      <c r="AL252">
        <f t="shared" si="28"/>
        <v>0</v>
      </c>
    </row>
    <row r="253" spans="1:38" ht="15.75" customHeight="1" x14ac:dyDescent="0.3">
      <c r="A253" s="3" t="s">
        <v>316</v>
      </c>
      <c r="B253" s="3" t="s">
        <v>49</v>
      </c>
      <c r="C253" s="6">
        <v>45312</v>
      </c>
      <c r="D253" s="4">
        <v>236</v>
      </c>
      <c r="E253" s="3" t="s">
        <v>63</v>
      </c>
      <c r="F253" s="3" t="s">
        <v>51</v>
      </c>
      <c r="G253" s="3" t="s">
        <v>51</v>
      </c>
      <c r="H253" s="4">
        <v>21418</v>
      </c>
      <c r="I253" s="4">
        <v>1.5</v>
      </c>
      <c r="J253" s="4">
        <v>69.95</v>
      </c>
      <c r="K253" s="6">
        <v>45314</v>
      </c>
      <c r="L253" s="6">
        <v>45324</v>
      </c>
      <c r="M253" s="3" t="s">
        <v>53</v>
      </c>
      <c r="N253">
        <f t="shared" si="22"/>
        <v>10</v>
      </c>
      <c r="O253" t="str">
        <f t="shared" si="23"/>
        <v>Jan-2024</v>
      </c>
      <c r="P253" t="str">
        <f>CHOOSE(MATCH(MONTH(C253),{1,4,7,10}),"Q1","Q2","Q3","Q4")</f>
        <v>Q1</v>
      </c>
      <c r="Q253" t="str">
        <f t="shared" si="24"/>
        <v>West → West</v>
      </c>
      <c r="R253" t="str">
        <f t="shared" si="25"/>
        <v>60-80%</v>
      </c>
      <c r="AA253">
        <f t="shared" si="26"/>
        <v>12</v>
      </c>
      <c r="AD253">
        <f t="shared" si="27"/>
        <v>10</v>
      </c>
      <c r="AL253">
        <f t="shared" si="28"/>
        <v>0</v>
      </c>
    </row>
    <row r="254" spans="1:38" ht="15.75" customHeight="1" x14ac:dyDescent="0.3">
      <c r="A254" s="3" t="s">
        <v>317</v>
      </c>
      <c r="B254" s="3" t="s">
        <v>49</v>
      </c>
      <c r="C254" s="6">
        <v>45310</v>
      </c>
      <c r="D254" s="4">
        <v>1621</v>
      </c>
      <c r="E254" s="3" t="s">
        <v>63</v>
      </c>
      <c r="F254" s="3" t="s">
        <v>57</v>
      </c>
      <c r="G254" s="3" t="s">
        <v>70</v>
      </c>
      <c r="H254" s="4">
        <v>28879</v>
      </c>
      <c r="I254" s="4">
        <v>4.9000000000000004</v>
      </c>
      <c r="J254" s="4">
        <v>46.61</v>
      </c>
      <c r="K254" s="6">
        <v>45311</v>
      </c>
      <c r="L254" s="6">
        <v>45314</v>
      </c>
      <c r="M254" s="3" t="s">
        <v>53</v>
      </c>
      <c r="N254">
        <f t="shared" si="22"/>
        <v>3</v>
      </c>
      <c r="O254" t="str">
        <f t="shared" si="23"/>
        <v>Jan-2024</v>
      </c>
      <c r="P254" t="str">
        <f>CHOOSE(MATCH(MONTH(C254),{1,4,7,10}),"Q1","Q2","Q3","Q4")</f>
        <v>Q1</v>
      </c>
      <c r="Q254" t="str">
        <f t="shared" si="24"/>
        <v>South → North</v>
      </c>
      <c r="R254" t="str">
        <f t="shared" si="25"/>
        <v>40-60%</v>
      </c>
      <c r="AA254">
        <f t="shared" si="26"/>
        <v>4</v>
      </c>
      <c r="AD254">
        <f t="shared" si="27"/>
        <v>3</v>
      </c>
      <c r="AL254">
        <f t="shared" si="28"/>
        <v>1</v>
      </c>
    </row>
    <row r="255" spans="1:38" ht="15.75" customHeight="1" x14ac:dyDescent="0.3">
      <c r="A255" s="3" t="s">
        <v>318</v>
      </c>
      <c r="B255" s="3" t="s">
        <v>59</v>
      </c>
      <c r="C255" s="6">
        <v>45351</v>
      </c>
      <c r="D255" s="4">
        <v>926</v>
      </c>
      <c r="E255" s="3" t="s">
        <v>63</v>
      </c>
      <c r="F255" s="3" t="s">
        <v>52</v>
      </c>
      <c r="G255" s="3" t="s">
        <v>52</v>
      </c>
      <c r="H255" s="4">
        <v>43439</v>
      </c>
      <c r="I255" s="4">
        <v>1.7</v>
      </c>
      <c r="J255" s="4">
        <v>63.37</v>
      </c>
      <c r="K255" s="6">
        <v>45354</v>
      </c>
      <c r="L255" s="6">
        <v>45359</v>
      </c>
      <c r="M255" s="3" t="s">
        <v>53</v>
      </c>
      <c r="N255">
        <f t="shared" si="22"/>
        <v>5</v>
      </c>
      <c r="O255" t="str">
        <f t="shared" si="23"/>
        <v>Feb-2024</v>
      </c>
      <c r="P255" t="str">
        <f>CHOOSE(MATCH(MONTH(C255),{1,4,7,10}),"Q1","Q2","Q3","Q4")</f>
        <v>Q1</v>
      </c>
      <c r="Q255" t="str">
        <f t="shared" si="24"/>
        <v>East → East</v>
      </c>
      <c r="R255" t="str">
        <f t="shared" si="25"/>
        <v>60-80%</v>
      </c>
      <c r="AA255">
        <f t="shared" si="26"/>
        <v>8</v>
      </c>
      <c r="AD255">
        <f t="shared" si="27"/>
        <v>5</v>
      </c>
      <c r="AL255">
        <f t="shared" si="28"/>
        <v>0</v>
      </c>
    </row>
    <row r="256" spans="1:38" ht="15.75" customHeight="1" x14ac:dyDescent="0.3">
      <c r="A256" s="3" t="s">
        <v>319</v>
      </c>
      <c r="B256" s="3" t="s">
        <v>82</v>
      </c>
      <c r="C256" s="6">
        <v>45383</v>
      </c>
      <c r="D256" s="4">
        <v>826</v>
      </c>
      <c r="E256" s="3" t="s">
        <v>56</v>
      </c>
      <c r="F256" s="3" t="s">
        <v>52</v>
      </c>
      <c r="G256" s="3" t="s">
        <v>57</v>
      </c>
      <c r="H256" s="4">
        <v>25774</v>
      </c>
      <c r="I256" s="4">
        <v>2.8</v>
      </c>
      <c r="J256" s="4">
        <v>54.46</v>
      </c>
      <c r="K256" s="6">
        <v>45384</v>
      </c>
      <c r="L256" s="6">
        <v>45389</v>
      </c>
      <c r="M256" s="3" t="s">
        <v>53</v>
      </c>
      <c r="N256">
        <f t="shared" si="22"/>
        <v>5</v>
      </c>
      <c r="O256" t="str">
        <f t="shared" si="23"/>
        <v>Apr-2024</v>
      </c>
      <c r="P256" t="str">
        <f>CHOOSE(MATCH(MONTH(C256),{1,4,7,10}),"Q1","Q2","Q3","Q4")</f>
        <v>Q2</v>
      </c>
      <c r="Q256" t="str">
        <f t="shared" si="24"/>
        <v>East → South</v>
      </c>
      <c r="R256" t="str">
        <f t="shared" si="25"/>
        <v>40-60%</v>
      </c>
      <c r="AA256">
        <f t="shared" si="26"/>
        <v>6</v>
      </c>
      <c r="AD256">
        <f t="shared" si="27"/>
        <v>5</v>
      </c>
      <c r="AL256">
        <f t="shared" si="28"/>
        <v>1</v>
      </c>
    </row>
    <row r="257" spans="1:38" ht="15.75" customHeight="1" x14ac:dyDescent="0.3">
      <c r="A257" s="3" t="s">
        <v>320</v>
      </c>
      <c r="B257" s="3" t="s">
        <v>59</v>
      </c>
      <c r="C257" s="6">
        <v>45326</v>
      </c>
      <c r="D257" s="4">
        <v>1600</v>
      </c>
      <c r="E257" s="3" t="s">
        <v>63</v>
      </c>
      <c r="F257" s="3" t="s">
        <v>70</v>
      </c>
      <c r="G257" s="3" t="s">
        <v>52</v>
      </c>
      <c r="H257" s="4">
        <v>18196</v>
      </c>
      <c r="I257" s="4">
        <v>3</v>
      </c>
      <c r="J257" s="4">
        <v>40.94</v>
      </c>
      <c r="K257" s="6">
        <v>45326</v>
      </c>
      <c r="L257" s="6">
        <v>45331</v>
      </c>
      <c r="M257" s="3" t="s">
        <v>53</v>
      </c>
      <c r="N257">
        <f t="shared" si="22"/>
        <v>5</v>
      </c>
      <c r="O257" t="str">
        <f t="shared" si="23"/>
        <v>Feb-2024</v>
      </c>
      <c r="P257" t="str">
        <f>CHOOSE(MATCH(MONTH(C257),{1,4,7,10}),"Q1","Q2","Q3","Q4")</f>
        <v>Q1</v>
      </c>
      <c r="Q257" t="str">
        <f t="shared" si="24"/>
        <v>North → East</v>
      </c>
      <c r="R257" t="str">
        <f t="shared" si="25"/>
        <v>40-60%</v>
      </c>
      <c r="AA257">
        <f t="shared" si="26"/>
        <v>5</v>
      </c>
      <c r="AD257">
        <f t="shared" si="27"/>
        <v>5</v>
      </c>
      <c r="AL257">
        <f t="shared" si="28"/>
        <v>1</v>
      </c>
    </row>
    <row r="258" spans="1:38" ht="15.75" customHeight="1" x14ac:dyDescent="0.3">
      <c r="A258" s="3" t="s">
        <v>321</v>
      </c>
      <c r="B258" s="3" t="s">
        <v>82</v>
      </c>
      <c r="C258" s="6">
        <v>45417</v>
      </c>
      <c r="D258" s="4">
        <v>1089</v>
      </c>
      <c r="E258" s="3" t="s">
        <v>63</v>
      </c>
      <c r="F258" s="3" t="s">
        <v>70</v>
      </c>
      <c r="G258" s="3" t="s">
        <v>52</v>
      </c>
      <c r="H258" s="4">
        <v>3462</v>
      </c>
      <c r="I258" s="4">
        <v>4.3</v>
      </c>
      <c r="J258" s="4">
        <v>61.61</v>
      </c>
      <c r="K258" s="6">
        <v>45418</v>
      </c>
      <c r="L258" s="6">
        <v>45428</v>
      </c>
      <c r="M258" s="3" t="s">
        <v>53</v>
      </c>
      <c r="N258">
        <f t="shared" si="22"/>
        <v>10</v>
      </c>
      <c r="O258" t="str">
        <f t="shared" si="23"/>
        <v>May-2024</v>
      </c>
      <c r="P258" t="str">
        <f>CHOOSE(MATCH(MONTH(C258),{1,4,7,10}),"Q1","Q2","Q3","Q4")</f>
        <v>Q2</v>
      </c>
      <c r="Q258" t="str">
        <f t="shared" si="24"/>
        <v>North → East</v>
      </c>
      <c r="R258" t="str">
        <f t="shared" si="25"/>
        <v>60-80%</v>
      </c>
      <c r="AA258">
        <f t="shared" si="26"/>
        <v>11</v>
      </c>
      <c r="AD258">
        <f t="shared" si="27"/>
        <v>10</v>
      </c>
      <c r="AL258">
        <f t="shared" si="28"/>
        <v>0</v>
      </c>
    </row>
    <row r="259" spans="1:38" ht="15.75" customHeight="1" x14ac:dyDescent="0.3">
      <c r="A259" s="3" t="s">
        <v>322</v>
      </c>
      <c r="B259" s="3" t="s">
        <v>55</v>
      </c>
      <c r="C259" s="6">
        <v>45361</v>
      </c>
      <c r="D259" s="4">
        <v>1034</v>
      </c>
      <c r="E259" s="3" t="s">
        <v>60</v>
      </c>
      <c r="F259" s="3" t="s">
        <v>61</v>
      </c>
      <c r="G259" s="3" t="s">
        <v>52</v>
      </c>
      <c r="H259" s="4">
        <v>14351</v>
      </c>
      <c r="I259" s="4">
        <v>1.4</v>
      </c>
      <c r="J259" s="4">
        <v>45.39</v>
      </c>
      <c r="K259" s="6">
        <v>45364</v>
      </c>
      <c r="L259" s="6">
        <v>45373</v>
      </c>
      <c r="M259" s="3" t="s">
        <v>53</v>
      </c>
      <c r="N259">
        <f t="shared" ref="N259:N322" si="29">L259-K259</f>
        <v>9</v>
      </c>
      <c r="O259" t="str">
        <f t="shared" ref="O259:O322" si="30">TEXT(C259,"MMM-YYYY")</f>
        <v>Mar-2024</v>
      </c>
      <c r="P259" t="str">
        <f>CHOOSE(MATCH(MONTH(C259),{1,4,7,10}),"Q1","Q2","Q3","Q4")</f>
        <v>Q1</v>
      </c>
      <c r="Q259" t="str">
        <f t="shared" ref="Q259:Q322" si="31">F259 &amp; " → " &amp; G259</f>
        <v>Central → East</v>
      </c>
      <c r="R259" t="str">
        <f t="shared" ref="R259:R322" si="32">IF(J259&lt;=60,"40-60%",IF(J259&lt;=80,"60-80%","80-100%"))</f>
        <v>40-60%</v>
      </c>
      <c r="AA259">
        <f t="shared" ref="AA259:AA322" si="33">L259-C259</f>
        <v>12</v>
      </c>
      <c r="AD259">
        <f t="shared" ref="AD259:AD322" si="34">L259-K259</f>
        <v>9</v>
      </c>
      <c r="AL259">
        <f t="shared" ref="AL259:AL322" si="35">IF(AND(M259="Delivered",(L259-C259)&lt;7),1,0)</f>
        <v>0</v>
      </c>
    </row>
    <row r="260" spans="1:38" ht="15.75" customHeight="1" x14ac:dyDescent="0.3">
      <c r="A260" s="3" t="s">
        <v>323</v>
      </c>
      <c r="B260" s="3" t="s">
        <v>66</v>
      </c>
      <c r="C260" s="6">
        <v>45416</v>
      </c>
      <c r="D260" s="4">
        <v>501</v>
      </c>
      <c r="E260" s="3" t="s">
        <v>56</v>
      </c>
      <c r="F260" s="3" t="s">
        <v>57</v>
      </c>
      <c r="G260" s="3" t="s">
        <v>70</v>
      </c>
      <c r="H260" s="4">
        <v>46247</v>
      </c>
      <c r="I260" s="4">
        <v>2.7</v>
      </c>
      <c r="J260" s="4">
        <v>55.41</v>
      </c>
      <c r="K260" s="6">
        <v>45416</v>
      </c>
      <c r="L260" s="6">
        <v>45425</v>
      </c>
      <c r="M260" s="3" t="s">
        <v>53</v>
      </c>
      <c r="N260">
        <f t="shared" si="29"/>
        <v>9</v>
      </c>
      <c r="O260" t="str">
        <f t="shared" si="30"/>
        <v>May-2024</v>
      </c>
      <c r="P260" t="str">
        <f>CHOOSE(MATCH(MONTH(C260),{1,4,7,10}),"Q1","Q2","Q3","Q4")</f>
        <v>Q2</v>
      </c>
      <c r="Q260" t="str">
        <f t="shared" si="31"/>
        <v>South → North</v>
      </c>
      <c r="R260" t="str">
        <f t="shared" si="32"/>
        <v>40-60%</v>
      </c>
      <c r="AA260">
        <f t="shared" si="33"/>
        <v>9</v>
      </c>
      <c r="AD260">
        <f t="shared" si="34"/>
        <v>9</v>
      </c>
      <c r="AL260">
        <f t="shared" si="35"/>
        <v>0</v>
      </c>
    </row>
    <row r="261" spans="1:38" ht="15.75" customHeight="1" x14ac:dyDescent="0.3">
      <c r="A261" s="3" t="s">
        <v>324</v>
      </c>
      <c r="B261" s="3" t="s">
        <v>66</v>
      </c>
      <c r="C261" s="6">
        <v>45470</v>
      </c>
      <c r="D261" s="4">
        <v>1566</v>
      </c>
      <c r="E261" s="3" t="s">
        <v>63</v>
      </c>
      <c r="F261" s="3" t="s">
        <v>70</v>
      </c>
      <c r="G261" s="3" t="s">
        <v>70</v>
      </c>
      <c r="H261" s="4">
        <v>5796</v>
      </c>
      <c r="I261" s="4">
        <v>3.5</v>
      </c>
      <c r="J261" s="4">
        <v>45.55</v>
      </c>
      <c r="K261" s="6">
        <v>45471</v>
      </c>
      <c r="L261" s="6">
        <v>45477</v>
      </c>
      <c r="M261" s="3" t="s">
        <v>71</v>
      </c>
      <c r="N261">
        <f t="shared" si="29"/>
        <v>6</v>
      </c>
      <c r="O261" t="str">
        <f t="shared" si="30"/>
        <v>Jun-2024</v>
      </c>
      <c r="P261" t="str">
        <f>CHOOSE(MATCH(MONTH(C261),{1,4,7,10}),"Q1","Q2","Q3","Q4")</f>
        <v>Q2</v>
      </c>
      <c r="Q261" t="str">
        <f t="shared" si="31"/>
        <v>North → North</v>
      </c>
      <c r="R261" t="str">
        <f t="shared" si="32"/>
        <v>40-60%</v>
      </c>
      <c r="AA261">
        <f t="shared" si="33"/>
        <v>7</v>
      </c>
      <c r="AD261">
        <f t="shared" si="34"/>
        <v>6</v>
      </c>
      <c r="AL261">
        <f t="shared" si="35"/>
        <v>0</v>
      </c>
    </row>
    <row r="262" spans="1:38" ht="15.75" customHeight="1" x14ac:dyDescent="0.3">
      <c r="A262" s="3" t="s">
        <v>325</v>
      </c>
      <c r="B262" s="3" t="s">
        <v>66</v>
      </c>
      <c r="C262" s="6">
        <v>45450</v>
      </c>
      <c r="D262" s="4">
        <v>714</v>
      </c>
      <c r="E262" s="3" t="s">
        <v>63</v>
      </c>
      <c r="F262" s="3" t="s">
        <v>70</v>
      </c>
      <c r="G262" s="3" t="s">
        <v>57</v>
      </c>
      <c r="H262" s="4">
        <v>15245</v>
      </c>
      <c r="I262" s="4">
        <v>1.9</v>
      </c>
      <c r="J262" s="4">
        <v>46.06</v>
      </c>
      <c r="K262" s="6">
        <v>45450</v>
      </c>
      <c r="L262" s="6">
        <v>45455</v>
      </c>
      <c r="M262" s="3" t="s">
        <v>53</v>
      </c>
      <c r="N262">
        <f t="shared" si="29"/>
        <v>5</v>
      </c>
      <c r="O262" t="str">
        <f t="shared" si="30"/>
        <v>Jun-2024</v>
      </c>
      <c r="P262" t="str">
        <f>CHOOSE(MATCH(MONTH(C262),{1,4,7,10}),"Q1","Q2","Q3","Q4")</f>
        <v>Q2</v>
      </c>
      <c r="Q262" t="str">
        <f t="shared" si="31"/>
        <v>North → South</v>
      </c>
      <c r="R262" t="str">
        <f t="shared" si="32"/>
        <v>40-60%</v>
      </c>
      <c r="AA262">
        <f t="shared" si="33"/>
        <v>5</v>
      </c>
      <c r="AD262">
        <f t="shared" si="34"/>
        <v>5</v>
      </c>
      <c r="AL262">
        <f t="shared" si="35"/>
        <v>1</v>
      </c>
    </row>
    <row r="263" spans="1:38" ht="15.75" customHeight="1" x14ac:dyDescent="0.3">
      <c r="A263" s="3" t="s">
        <v>326</v>
      </c>
      <c r="B263" s="3" t="s">
        <v>59</v>
      </c>
      <c r="C263" s="6">
        <v>45308</v>
      </c>
      <c r="D263" s="4">
        <v>1396</v>
      </c>
      <c r="E263" s="3" t="s">
        <v>63</v>
      </c>
      <c r="F263" s="3" t="s">
        <v>57</v>
      </c>
      <c r="G263" s="3" t="s">
        <v>61</v>
      </c>
      <c r="H263" s="4">
        <v>6230</v>
      </c>
      <c r="I263" s="4">
        <v>3.5</v>
      </c>
      <c r="J263" s="4">
        <v>51.94</v>
      </c>
      <c r="K263" s="6">
        <v>45308</v>
      </c>
      <c r="L263" s="6">
        <v>45318</v>
      </c>
      <c r="M263" s="3" t="s">
        <v>71</v>
      </c>
      <c r="N263">
        <f t="shared" si="29"/>
        <v>10</v>
      </c>
      <c r="O263" t="str">
        <f t="shared" si="30"/>
        <v>Jan-2024</v>
      </c>
      <c r="P263" t="str">
        <f>CHOOSE(MATCH(MONTH(C263),{1,4,7,10}),"Q1","Q2","Q3","Q4")</f>
        <v>Q1</v>
      </c>
      <c r="Q263" t="str">
        <f t="shared" si="31"/>
        <v>South → Central</v>
      </c>
      <c r="R263" t="str">
        <f t="shared" si="32"/>
        <v>40-60%</v>
      </c>
      <c r="AA263">
        <f t="shared" si="33"/>
        <v>10</v>
      </c>
      <c r="AD263">
        <f t="shared" si="34"/>
        <v>10</v>
      </c>
      <c r="AL263">
        <f t="shared" si="35"/>
        <v>0</v>
      </c>
    </row>
    <row r="264" spans="1:38" ht="15.75" customHeight="1" x14ac:dyDescent="0.3">
      <c r="A264" s="3" t="s">
        <v>327</v>
      </c>
      <c r="B264" s="3" t="s">
        <v>55</v>
      </c>
      <c r="C264" s="6">
        <v>45461</v>
      </c>
      <c r="D264" s="4">
        <v>1282</v>
      </c>
      <c r="E264" s="3" t="s">
        <v>56</v>
      </c>
      <c r="F264" s="3" t="s">
        <v>61</v>
      </c>
      <c r="G264" s="3" t="s">
        <v>61</v>
      </c>
      <c r="H264" s="4">
        <v>14421</v>
      </c>
      <c r="I264" s="4">
        <v>4.7</v>
      </c>
      <c r="J264" s="4">
        <v>99.99</v>
      </c>
      <c r="K264" s="6">
        <v>45461</v>
      </c>
      <c r="L264" s="6">
        <v>45467</v>
      </c>
      <c r="M264" s="3" t="s">
        <v>71</v>
      </c>
      <c r="N264">
        <f t="shared" si="29"/>
        <v>6</v>
      </c>
      <c r="O264" t="str">
        <f t="shared" si="30"/>
        <v>Jun-2024</v>
      </c>
      <c r="P264" t="str">
        <f>CHOOSE(MATCH(MONTH(C264),{1,4,7,10}),"Q1","Q2","Q3","Q4")</f>
        <v>Q2</v>
      </c>
      <c r="Q264" t="str">
        <f t="shared" si="31"/>
        <v>Central → Central</v>
      </c>
      <c r="R264" t="str">
        <f t="shared" si="32"/>
        <v>80-100%</v>
      </c>
      <c r="AA264">
        <f t="shared" si="33"/>
        <v>6</v>
      </c>
      <c r="AD264">
        <f t="shared" si="34"/>
        <v>6</v>
      </c>
      <c r="AL264">
        <f t="shared" si="35"/>
        <v>0</v>
      </c>
    </row>
    <row r="265" spans="1:38" ht="15.75" customHeight="1" x14ac:dyDescent="0.3">
      <c r="A265" s="3" t="s">
        <v>328</v>
      </c>
      <c r="B265" s="3" t="s">
        <v>82</v>
      </c>
      <c r="C265" s="6">
        <v>45455</v>
      </c>
      <c r="D265" s="4">
        <v>2335</v>
      </c>
      <c r="E265" s="3" t="s">
        <v>63</v>
      </c>
      <c r="F265" s="3" t="s">
        <v>70</v>
      </c>
      <c r="G265" s="3" t="s">
        <v>61</v>
      </c>
      <c r="H265" s="4">
        <v>33394</v>
      </c>
      <c r="I265" s="4">
        <v>5</v>
      </c>
      <c r="J265" s="4">
        <v>40.130000000000003</v>
      </c>
      <c r="K265" s="6">
        <v>45456</v>
      </c>
      <c r="L265" s="6">
        <v>45463</v>
      </c>
      <c r="M265" s="3" t="s">
        <v>71</v>
      </c>
      <c r="N265">
        <f t="shared" si="29"/>
        <v>7</v>
      </c>
      <c r="O265" t="str">
        <f t="shared" si="30"/>
        <v>Jun-2024</v>
      </c>
      <c r="P265" t="str">
        <f>CHOOSE(MATCH(MONTH(C265),{1,4,7,10}),"Q1","Q2","Q3","Q4")</f>
        <v>Q2</v>
      </c>
      <c r="Q265" t="str">
        <f t="shared" si="31"/>
        <v>North → Central</v>
      </c>
      <c r="R265" t="str">
        <f t="shared" si="32"/>
        <v>40-60%</v>
      </c>
      <c r="AA265">
        <f t="shared" si="33"/>
        <v>8</v>
      </c>
      <c r="AD265">
        <f t="shared" si="34"/>
        <v>7</v>
      </c>
      <c r="AL265">
        <f t="shared" si="35"/>
        <v>0</v>
      </c>
    </row>
    <row r="266" spans="1:38" ht="15.75" customHeight="1" x14ac:dyDescent="0.3">
      <c r="A266" s="3" t="s">
        <v>329</v>
      </c>
      <c r="B266" s="3" t="s">
        <v>49</v>
      </c>
      <c r="C266" s="6">
        <v>45300</v>
      </c>
      <c r="D266" s="4">
        <v>1221</v>
      </c>
      <c r="E266" s="3" t="s">
        <v>63</v>
      </c>
      <c r="F266" s="3" t="s">
        <v>61</v>
      </c>
      <c r="G266" s="3" t="s">
        <v>57</v>
      </c>
      <c r="H266" s="4">
        <v>6102</v>
      </c>
      <c r="I266" s="4">
        <v>1.1000000000000001</v>
      </c>
      <c r="J266" s="4">
        <v>78.319999999999993</v>
      </c>
      <c r="K266" s="6">
        <v>45300</v>
      </c>
      <c r="L266" s="6">
        <v>45302</v>
      </c>
      <c r="M266" s="3" t="s">
        <v>71</v>
      </c>
      <c r="N266">
        <f t="shared" si="29"/>
        <v>2</v>
      </c>
      <c r="O266" t="str">
        <f t="shared" si="30"/>
        <v>Jan-2024</v>
      </c>
      <c r="P266" t="str">
        <f>CHOOSE(MATCH(MONTH(C266),{1,4,7,10}),"Q1","Q2","Q3","Q4")</f>
        <v>Q1</v>
      </c>
      <c r="Q266" t="str">
        <f t="shared" si="31"/>
        <v>Central → South</v>
      </c>
      <c r="R266" t="str">
        <f t="shared" si="32"/>
        <v>60-80%</v>
      </c>
      <c r="AA266">
        <f t="shared" si="33"/>
        <v>2</v>
      </c>
      <c r="AD266">
        <f t="shared" si="34"/>
        <v>2</v>
      </c>
      <c r="AL266">
        <f t="shared" si="35"/>
        <v>0</v>
      </c>
    </row>
    <row r="267" spans="1:38" ht="15.75" customHeight="1" x14ac:dyDescent="0.3">
      <c r="A267" s="3" t="s">
        <v>330</v>
      </c>
      <c r="B267" s="3" t="s">
        <v>82</v>
      </c>
      <c r="C267" s="6">
        <v>45323</v>
      </c>
      <c r="D267" s="4">
        <v>230</v>
      </c>
      <c r="E267" s="3" t="s">
        <v>63</v>
      </c>
      <c r="F267" s="3" t="s">
        <v>51</v>
      </c>
      <c r="G267" s="3" t="s">
        <v>61</v>
      </c>
      <c r="H267" s="4">
        <v>18075</v>
      </c>
      <c r="I267" s="4">
        <v>1.9</v>
      </c>
      <c r="J267" s="4">
        <v>48.47</v>
      </c>
      <c r="K267" s="6">
        <v>45323</v>
      </c>
      <c r="L267" s="6">
        <v>45330</v>
      </c>
      <c r="M267" s="3" t="s">
        <v>53</v>
      </c>
      <c r="N267">
        <f t="shared" si="29"/>
        <v>7</v>
      </c>
      <c r="O267" t="str">
        <f t="shared" si="30"/>
        <v>Feb-2024</v>
      </c>
      <c r="P267" t="str">
        <f>CHOOSE(MATCH(MONTH(C267),{1,4,7,10}),"Q1","Q2","Q3","Q4")</f>
        <v>Q1</v>
      </c>
      <c r="Q267" t="str">
        <f t="shared" si="31"/>
        <v>West → Central</v>
      </c>
      <c r="R267" t="str">
        <f t="shared" si="32"/>
        <v>40-60%</v>
      </c>
      <c r="AA267">
        <f t="shared" si="33"/>
        <v>7</v>
      </c>
      <c r="AD267">
        <f t="shared" si="34"/>
        <v>7</v>
      </c>
      <c r="AL267">
        <f t="shared" si="35"/>
        <v>0</v>
      </c>
    </row>
    <row r="268" spans="1:38" ht="15.75" customHeight="1" x14ac:dyDescent="0.3">
      <c r="A268" s="3" t="s">
        <v>331</v>
      </c>
      <c r="B268" s="3" t="s">
        <v>49</v>
      </c>
      <c r="C268" s="6">
        <v>45444</v>
      </c>
      <c r="D268" s="4">
        <v>1294</v>
      </c>
      <c r="E268" s="3" t="s">
        <v>63</v>
      </c>
      <c r="F268" s="3" t="s">
        <v>61</v>
      </c>
      <c r="G268" s="3" t="s">
        <v>61</v>
      </c>
      <c r="H268" s="4">
        <v>19523</v>
      </c>
      <c r="I268" s="4">
        <v>2.2000000000000002</v>
      </c>
      <c r="J268" s="4">
        <v>95.24</v>
      </c>
      <c r="K268" s="6">
        <v>45447</v>
      </c>
      <c r="L268" s="6">
        <v>45455</v>
      </c>
      <c r="M268" s="3" t="s">
        <v>53</v>
      </c>
      <c r="N268">
        <f t="shared" si="29"/>
        <v>8</v>
      </c>
      <c r="O268" t="str">
        <f t="shared" si="30"/>
        <v>Jun-2024</v>
      </c>
      <c r="P268" t="str">
        <f>CHOOSE(MATCH(MONTH(C268),{1,4,7,10}),"Q1","Q2","Q3","Q4")</f>
        <v>Q2</v>
      </c>
      <c r="Q268" t="str">
        <f t="shared" si="31"/>
        <v>Central → Central</v>
      </c>
      <c r="R268" t="str">
        <f t="shared" si="32"/>
        <v>80-100%</v>
      </c>
      <c r="AA268">
        <f t="shared" si="33"/>
        <v>11</v>
      </c>
      <c r="AD268">
        <f t="shared" si="34"/>
        <v>8</v>
      </c>
      <c r="AL268">
        <f t="shared" si="35"/>
        <v>0</v>
      </c>
    </row>
    <row r="269" spans="1:38" ht="15.75" customHeight="1" x14ac:dyDescent="0.3">
      <c r="A269" s="3" t="s">
        <v>332</v>
      </c>
      <c r="B269" s="3" t="s">
        <v>82</v>
      </c>
      <c r="C269" s="6">
        <v>45309</v>
      </c>
      <c r="D269" s="4">
        <v>282</v>
      </c>
      <c r="E269" s="3" t="s">
        <v>63</v>
      </c>
      <c r="F269" s="3" t="s">
        <v>52</v>
      </c>
      <c r="G269" s="3" t="s">
        <v>52</v>
      </c>
      <c r="H269" s="4">
        <v>45849</v>
      </c>
      <c r="I269" s="4">
        <v>2.6</v>
      </c>
      <c r="J269" s="4">
        <v>45.62</v>
      </c>
      <c r="K269" s="6">
        <v>45311</v>
      </c>
      <c r="L269" s="6">
        <v>45320</v>
      </c>
      <c r="M269" s="3" t="s">
        <v>53</v>
      </c>
      <c r="N269">
        <f t="shared" si="29"/>
        <v>9</v>
      </c>
      <c r="O269" t="str">
        <f t="shared" si="30"/>
        <v>Jan-2024</v>
      </c>
      <c r="P269" t="str">
        <f>CHOOSE(MATCH(MONTH(C269),{1,4,7,10}),"Q1","Q2","Q3","Q4")</f>
        <v>Q1</v>
      </c>
      <c r="Q269" t="str">
        <f t="shared" si="31"/>
        <v>East → East</v>
      </c>
      <c r="R269" t="str">
        <f t="shared" si="32"/>
        <v>40-60%</v>
      </c>
      <c r="AA269">
        <f t="shared" si="33"/>
        <v>11</v>
      </c>
      <c r="AD269">
        <f t="shared" si="34"/>
        <v>9</v>
      </c>
      <c r="AL269">
        <f t="shared" si="35"/>
        <v>0</v>
      </c>
    </row>
    <row r="270" spans="1:38" ht="15.75" customHeight="1" x14ac:dyDescent="0.3">
      <c r="A270" s="3" t="s">
        <v>333</v>
      </c>
      <c r="B270" s="3" t="s">
        <v>55</v>
      </c>
      <c r="C270" s="6">
        <v>45472</v>
      </c>
      <c r="D270" s="4">
        <v>463</v>
      </c>
      <c r="E270" s="3" t="s">
        <v>60</v>
      </c>
      <c r="F270" s="3" t="s">
        <v>52</v>
      </c>
      <c r="G270" s="3" t="s">
        <v>70</v>
      </c>
      <c r="H270" s="4">
        <v>16497</v>
      </c>
      <c r="I270" s="4">
        <v>2</v>
      </c>
      <c r="J270" s="4">
        <v>97.3</v>
      </c>
      <c r="K270" s="6">
        <v>45473</v>
      </c>
      <c r="L270" s="6">
        <v>45480</v>
      </c>
      <c r="M270" s="3" t="s">
        <v>53</v>
      </c>
      <c r="N270">
        <f t="shared" si="29"/>
        <v>7</v>
      </c>
      <c r="O270" t="str">
        <f t="shared" si="30"/>
        <v>Jun-2024</v>
      </c>
      <c r="P270" t="str">
        <f>CHOOSE(MATCH(MONTH(C270),{1,4,7,10}),"Q1","Q2","Q3","Q4")</f>
        <v>Q2</v>
      </c>
      <c r="Q270" t="str">
        <f t="shared" si="31"/>
        <v>East → North</v>
      </c>
      <c r="R270" t="str">
        <f t="shared" si="32"/>
        <v>80-100%</v>
      </c>
      <c r="AA270">
        <f t="shared" si="33"/>
        <v>8</v>
      </c>
      <c r="AD270">
        <f t="shared" si="34"/>
        <v>7</v>
      </c>
      <c r="AL270">
        <f t="shared" si="35"/>
        <v>0</v>
      </c>
    </row>
    <row r="271" spans="1:38" ht="15.75" customHeight="1" x14ac:dyDescent="0.3">
      <c r="A271" s="3" t="s">
        <v>334</v>
      </c>
      <c r="B271" s="3" t="s">
        <v>49</v>
      </c>
      <c r="C271" s="6">
        <v>45314</v>
      </c>
      <c r="D271" s="4">
        <v>138</v>
      </c>
      <c r="E271" s="3" t="s">
        <v>63</v>
      </c>
      <c r="F271" s="3" t="s">
        <v>61</v>
      </c>
      <c r="G271" s="3" t="s">
        <v>70</v>
      </c>
      <c r="H271" s="4">
        <v>18250</v>
      </c>
      <c r="I271" s="4">
        <v>1.8</v>
      </c>
      <c r="J271" s="4">
        <v>76.66</v>
      </c>
      <c r="K271" s="6">
        <v>45316</v>
      </c>
      <c r="L271" s="6">
        <v>45320</v>
      </c>
      <c r="M271" s="3" t="s">
        <v>53</v>
      </c>
      <c r="N271">
        <f t="shared" si="29"/>
        <v>4</v>
      </c>
      <c r="O271" t="str">
        <f t="shared" si="30"/>
        <v>Jan-2024</v>
      </c>
      <c r="P271" t="str">
        <f>CHOOSE(MATCH(MONTH(C271),{1,4,7,10}),"Q1","Q2","Q3","Q4")</f>
        <v>Q1</v>
      </c>
      <c r="Q271" t="str">
        <f t="shared" si="31"/>
        <v>Central → North</v>
      </c>
      <c r="R271" t="str">
        <f t="shared" si="32"/>
        <v>60-80%</v>
      </c>
      <c r="AA271">
        <f t="shared" si="33"/>
        <v>6</v>
      </c>
      <c r="AD271">
        <f t="shared" si="34"/>
        <v>4</v>
      </c>
      <c r="AL271">
        <f t="shared" si="35"/>
        <v>1</v>
      </c>
    </row>
    <row r="272" spans="1:38" ht="15.75" customHeight="1" x14ac:dyDescent="0.3">
      <c r="A272" s="3" t="s">
        <v>335</v>
      </c>
      <c r="B272" s="3" t="s">
        <v>59</v>
      </c>
      <c r="C272" s="6">
        <v>45344</v>
      </c>
      <c r="D272" s="4">
        <v>1472</v>
      </c>
      <c r="E272" s="3" t="s">
        <v>60</v>
      </c>
      <c r="F272" s="3" t="s">
        <v>52</v>
      </c>
      <c r="G272" s="3" t="s">
        <v>52</v>
      </c>
      <c r="H272" s="4">
        <v>42479</v>
      </c>
      <c r="I272" s="4">
        <v>4.8</v>
      </c>
      <c r="J272" s="4">
        <v>40.08</v>
      </c>
      <c r="K272" s="6">
        <v>45345</v>
      </c>
      <c r="L272" s="6">
        <v>45352</v>
      </c>
      <c r="M272" s="3" t="s">
        <v>53</v>
      </c>
      <c r="N272">
        <f t="shared" si="29"/>
        <v>7</v>
      </c>
      <c r="O272" t="str">
        <f t="shared" si="30"/>
        <v>Feb-2024</v>
      </c>
      <c r="P272" t="str">
        <f>CHOOSE(MATCH(MONTH(C272),{1,4,7,10}),"Q1","Q2","Q3","Q4")</f>
        <v>Q1</v>
      </c>
      <c r="Q272" t="str">
        <f t="shared" si="31"/>
        <v>East → East</v>
      </c>
      <c r="R272" t="str">
        <f t="shared" si="32"/>
        <v>40-60%</v>
      </c>
      <c r="AA272">
        <f t="shared" si="33"/>
        <v>8</v>
      </c>
      <c r="AD272">
        <f t="shared" si="34"/>
        <v>7</v>
      </c>
      <c r="AL272">
        <f t="shared" si="35"/>
        <v>0</v>
      </c>
    </row>
    <row r="273" spans="1:38" ht="15.75" customHeight="1" x14ac:dyDescent="0.3">
      <c r="A273" s="3" t="s">
        <v>336</v>
      </c>
      <c r="B273" s="3" t="s">
        <v>82</v>
      </c>
      <c r="C273" s="6">
        <v>45464</v>
      </c>
      <c r="D273" s="4">
        <v>1020</v>
      </c>
      <c r="E273" s="3" t="s">
        <v>63</v>
      </c>
      <c r="F273" s="3" t="s">
        <v>51</v>
      </c>
      <c r="G273" s="3" t="s">
        <v>52</v>
      </c>
      <c r="H273" s="4">
        <v>23337</v>
      </c>
      <c r="I273" s="4">
        <v>4.7</v>
      </c>
      <c r="J273" s="4">
        <v>93.64</v>
      </c>
      <c r="K273" s="6">
        <v>45466</v>
      </c>
      <c r="L273" s="6">
        <v>45470</v>
      </c>
      <c r="M273" s="3" t="s">
        <v>71</v>
      </c>
      <c r="N273">
        <f t="shared" si="29"/>
        <v>4</v>
      </c>
      <c r="O273" t="str">
        <f t="shared" si="30"/>
        <v>Jun-2024</v>
      </c>
      <c r="P273" t="str">
        <f>CHOOSE(MATCH(MONTH(C273),{1,4,7,10}),"Q1","Q2","Q3","Q4")</f>
        <v>Q2</v>
      </c>
      <c r="Q273" t="str">
        <f t="shared" si="31"/>
        <v>West → East</v>
      </c>
      <c r="R273" t="str">
        <f t="shared" si="32"/>
        <v>80-100%</v>
      </c>
      <c r="AA273">
        <f t="shared" si="33"/>
        <v>6</v>
      </c>
      <c r="AD273">
        <f t="shared" si="34"/>
        <v>4</v>
      </c>
      <c r="AL273">
        <f t="shared" si="35"/>
        <v>0</v>
      </c>
    </row>
    <row r="274" spans="1:38" ht="15.75" customHeight="1" x14ac:dyDescent="0.3">
      <c r="A274" s="3" t="s">
        <v>337</v>
      </c>
      <c r="B274" s="3" t="s">
        <v>82</v>
      </c>
      <c r="C274" s="6">
        <v>45305</v>
      </c>
      <c r="D274" s="4">
        <v>115</v>
      </c>
      <c r="E274" s="3" t="s">
        <v>56</v>
      </c>
      <c r="F274" s="3" t="s">
        <v>57</v>
      </c>
      <c r="G274" s="3" t="s">
        <v>52</v>
      </c>
      <c r="H274" s="4">
        <v>15497</v>
      </c>
      <c r="I274" s="4">
        <v>1.2</v>
      </c>
      <c r="J274" s="4">
        <v>71.3</v>
      </c>
      <c r="K274" s="6">
        <v>45306</v>
      </c>
      <c r="L274" s="6">
        <v>45312</v>
      </c>
      <c r="M274" s="3" t="s">
        <v>53</v>
      </c>
      <c r="N274">
        <f t="shared" si="29"/>
        <v>6</v>
      </c>
      <c r="O274" t="str">
        <f t="shared" si="30"/>
        <v>Jan-2024</v>
      </c>
      <c r="P274" t="str">
        <f>CHOOSE(MATCH(MONTH(C274),{1,4,7,10}),"Q1","Q2","Q3","Q4")</f>
        <v>Q1</v>
      </c>
      <c r="Q274" t="str">
        <f t="shared" si="31"/>
        <v>South → East</v>
      </c>
      <c r="R274" t="str">
        <f t="shared" si="32"/>
        <v>60-80%</v>
      </c>
      <c r="AA274">
        <f t="shared" si="33"/>
        <v>7</v>
      </c>
      <c r="AD274">
        <f t="shared" si="34"/>
        <v>6</v>
      </c>
      <c r="AL274">
        <f t="shared" si="35"/>
        <v>0</v>
      </c>
    </row>
    <row r="275" spans="1:38" ht="15.75" customHeight="1" x14ac:dyDescent="0.3">
      <c r="A275" s="3" t="s">
        <v>338</v>
      </c>
      <c r="B275" s="3" t="s">
        <v>49</v>
      </c>
      <c r="C275" s="6">
        <v>45380</v>
      </c>
      <c r="D275" s="4">
        <v>592</v>
      </c>
      <c r="E275" s="3" t="s">
        <v>56</v>
      </c>
      <c r="F275" s="3" t="s">
        <v>52</v>
      </c>
      <c r="G275" s="3" t="s">
        <v>70</v>
      </c>
      <c r="H275" s="4">
        <v>39939</v>
      </c>
      <c r="I275" s="4">
        <v>2.4</v>
      </c>
      <c r="J275" s="4">
        <v>55.76</v>
      </c>
      <c r="K275" s="6">
        <v>45383</v>
      </c>
      <c r="L275" s="6">
        <v>45393</v>
      </c>
      <c r="M275" s="3" t="s">
        <v>71</v>
      </c>
      <c r="N275">
        <f t="shared" si="29"/>
        <v>10</v>
      </c>
      <c r="O275" t="str">
        <f t="shared" si="30"/>
        <v>Mar-2024</v>
      </c>
      <c r="P275" t="str">
        <f>CHOOSE(MATCH(MONTH(C275),{1,4,7,10}),"Q1","Q2","Q3","Q4")</f>
        <v>Q1</v>
      </c>
      <c r="Q275" t="str">
        <f t="shared" si="31"/>
        <v>East → North</v>
      </c>
      <c r="R275" t="str">
        <f t="shared" si="32"/>
        <v>40-60%</v>
      </c>
      <c r="AA275">
        <f t="shared" si="33"/>
        <v>13</v>
      </c>
      <c r="AD275">
        <f t="shared" si="34"/>
        <v>10</v>
      </c>
      <c r="AL275">
        <f t="shared" si="35"/>
        <v>0</v>
      </c>
    </row>
    <row r="276" spans="1:38" ht="15.75" customHeight="1" x14ac:dyDescent="0.3">
      <c r="A276" s="3" t="s">
        <v>339</v>
      </c>
      <c r="B276" s="3" t="s">
        <v>59</v>
      </c>
      <c r="C276" s="6">
        <v>45328</v>
      </c>
      <c r="D276" s="4">
        <v>1549</v>
      </c>
      <c r="E276" s="3" t="s">
        <v>63</v>
      </c>
      <c r="F276" s="3" t="s">
        <v>52</v>
      </c>
      <c r="G276" s="3" t="s">
        <v>61</v>
      </c>
      <c r="H276" s="4">
        <v>23567</v>
      </c>
      <c r="I276" s="4">
        <v>2.6</v>
      </c>
      <c r="J276" s="4">
        <v>86.04</v>
      </c>
      <c r="K276" s="6">
        <v>45329</v>
      </c>
      <c r="L276" s="6">
        <v>45334</v>
      </c>
      <c r="M276" s="3" t="s">
        <v>53</v>
      </c>
      <c r="N276">
        <f t="shared" si="29"/>
        <v>5</v>
      </c>
      <c r="O276" t="str">
        <f t="shared" si="30"/>
        <v>Feb-2024</v>
      </c>
      <c r="P276" t="str">
        <f>CHOOSE(MATCH(MONTH(C276),{1,4,7,10}),"Q1","Q2","Q3","Q4")</f>
        <v>Q1</v>
      </c>
      <c r="Q276" t="str">
        <f t="shared" si="31"/>
        <v>East → Central</v>
      </c>
      <c r="R276" t="str">
        <f t="shared" si="32"/>
        <v>80-100%</v>
      </c>
      <c r="AA276">
        <f t="shared" si="33"/>
        <v>6</v>
      </c>
      <c r="AD276">
        <f t="shared" si="34"/>
        <v>5</v>
      </c>
      <c r="AL276">
        <f t="shared" si="35"/>
        <v>1</v>
      </c>
    </row>
    <row r="277" spans="1:38" ht="15.75" customHeight="1" x14ac:dyDescent="0.3">
      <c r="A277" s="3" t="s">
        <v>340</v>
      </c>
      <c r="B277" s="3" t="s">
        <v>59</v>
      </c>
      <c r="C277" s="6">
        <v>45332</v>
      </c>
      <c r="D277" s="4">
        <v>1231</v>
      </c>
      <c r="E277" s="3" t="s">
        <v>60</v>
      </c>
      <c r="F277" s="3" t="s">
        <v>61</v>
      </c>
      <c r="G277" s="3" t="s">
        <v>52</v>
      </c>
      <c r="H277" s="4">
        <v>45539</v>
      </c>
      <c r="I277" s="4">
        <v>2</v>
      </c>
      <c r="J277" s="4">
        <v>95.6</v>
      </c>
      <c r="K277" s="6">
        <v>45333</v>
      </c>
      <c r="L277" s="6">
        <v>45335</v>
      </c>
      <c r="M277" s="3" t="s">
        <v>53</v>
      </c>
      <c r="N277">
        <f t="shared" si="29"/>
        <v>2</v>
      </c>
      <c r="O277" t="str">
        <f t="shared" si="30"/>
        <v>Feb-2024</v>
      </c>
      <c r="P277" t="str">
        <f>CHOOSE(MATCH(MONTH(C277),{1,4,7,10}),"Q1","Q2","Q3","Q4")</f>
        <v>Q1</v>
      </c>
      <c r="Q277" t="str">
        <f t="shared" si="31"/>
        <v>Central → East</v>
      </c>
      <c r="R277" t="str">
        <f t="shared" si="32"/>
        <v>80-100%</v>
      </c>
      <c r="AA277">
        <f t="shared" si="33"/>
        <v>3</v>
      </c>
      <c r="AD277">
        <f t="shared" si="34"/>
        <v>2</v>
      </c>
      <c r="AL277">
        <f t="shared" si="35"/>
        <v>1</v>
      </c>
    </row>
    <row r="278" spans="1:38" ht="15.75" customHeight="1" x14ac:dyDescent="0.3">
      <c r="A278" s="3" t="s">
        <v>341</v>
      </c>
      <c r="B278" s="3" t="s">
        <v>55</v>
      </c>
      <c r="C278" s="6">
        <v>45421</v>
      </c>
      <c r="D278" s="4">
        <v>410</v>
      </c>
      <c r="E278" s="3" t="s">
        <v>60</v>
      </c>
      <c r="F278" s="3" t="s">
        <v>51</v>
      </c>
      <c r="G278" s="3" t="s">
        <v>57</v>
      </c>
      <c r="H278" s="4">
        <v>21423</v>
      </c>
      <c r="I278" s="4">
        <v>3.5</v>
      </c>
      <c r="J278" s="4">
        <v>69.02</v>
      </c>
      <c r="K278" s="6">
        <v>45422</v>
      </c>
      <c r="L278" s="6">
        <v>45429</v>
      </c>
      <c r="M278" s="3" t="s">
        <v>53</v>
      </c>
      <c r="N278">
        <f t="shared" si="29"/>
        <v>7</v>
      </c>
      <c r="O278" t="str">
        <f t="shared" si="30"/>
        <v>May-2024</v>
      </c>
      <c r="P278" t="str">
        <f>CHOOSE(MATCH(MONTH(C278),{1,4,7,10}),"Q1","Q2","Q3","Q4")</f>
        <v>Q2</v>
      </c>
      <c r="Q278" t="str">
        <f t="shared" si="31"/>
        <v>West → South</v>
      </c>
      <c r="R278" t="str">
        <f t="shared" si="32"/>
        <v>60-80%</v>
      </c>
      <c r="AA278">
        <f t="shared" si="33"/>
        <v>8</v>
      </c>
      <c r="AD278">
        <f t="shared" si="34"/>
        <v>7</v>
      </c>
      <c r="AL278">
        <f t="shared" si="35"/>
        <v>0</v>
      </c>
    </row>
    <row r="279" spans="1:38" ht="15.75" customHeight="1" x14ac:dyDescent="0.3">
      <c r="A279" s="3" t="s">
        <v>342</v>
      </c>
      <c r="B279" s="3" t="s">
        <v>59</v>
      </c>
      <c r="C279" s="6">
        <v>45338</v>
      </c>
      <c r="D279" s="4">
        <v>838</v>
      </c>
      <c r="E279" s="3" t="s">
        <v>60</v>
      </c>
      <c r="F279" s="3" t="s">
        <v>57</v>
      </c>
      <c r="G279" s="3" t="s">
        <v>52</v>
      </c>
      <c r="H279" s="4">
        <v>9376</v>
      </c>
      <c r="I279" s="4">
        <v>3.6</v>
      </c>
      <c r="J279" s="4">
        <v>58.93</v>
      </c>
      <c r="K279" s="6">
        <v>45340</v>
      </c>
      <c r="L279" s="6">
        <v>45349</v>
      </c>
      <c r="M279" s="3" t="s">
        <v>71</v>
      </c>
      <c r="N279">
        <f t="shared" si="29"/>
        <v>9</v>
      </c>
      <c r="O279" t="str">
        <f t="shared" si="30"/>
        <v>Feb-2024</v>
      </c>
      <c r="P279" t="str">
        <f>CHOOSE(MATCH(MONTH(C279),{1,4,7,10}),"Q1","Q2","Q3","Q4")</f>
        <v>Q1</v>
      </c>
      <c r="Q279" t="str">
        <f t="shared" si="31"/>
        <v>South → East</v>
      </c>
      <c r="R279" t="str">
        <f t="shared" si="32"/>
        <v>40-60%</v>
      </c>
      <c r="AA279">
        <f t="shared" si="33"/>
        <v>11</v>
      </c>
      <c r="AD279">
        <f t="shared" si="34"/>
        <v>9</v>
      </c>
      <c r="AL279">
        <f t="shared" si="35"/>
        <v>0</v>
      </c>
    </row>
    <row r="280" spans="1:38" ht="15.75" customHeight="1" x14ac:dyDescent="0.3">
      <c r="A280" s="3" t="s">
        <v>343</v>
      </c>
      <c r="B280" s="3" t="s">
        <v>59</v>
      </c>
      <c r="C280" s="6">
        <v>45342</v>
      </c>
      <c r="D280" s="4">
        <v>645</v>
      </c>
      <c r="E280" s="3" t="s">
        <v>63</v>
      </c>
      <c r="F280" s="3" t="s">
        <v>61</v>
      </c>
      <c r="G280" s="3" t="s">
        <v>51</v>
      </c>
      <c r="H280" s="4">
        <v>3387</v>
      </c>
      <c r="I280" s="4">
        <v>4.4000000000000004</v>
      </c>
      <c r="J280" s="4">
        <v>87.34</v>
      </c>
      <c r="K280" s="6">
        <v>45344</v>
      </c>
      <c r="L280" s="6">
        <v>45353</v>
      </c>
      <c r="M280" s="3" t="s">
        <v>53</v>
      </c>
      <c r="N280">
        <f t="shared" si="29"/>
        <v>9</v>
      </c>
      <c r="O280" t="str">
        <f t="shared" si="30"/>
        <v>Feb-2024</v>
      </c>
      <c r="P280" t="str">
        <f>CHOOSE(MATCH(MONTH(C280),{1,4,7,10}),"Q1","Q2","Q3","Q4")</f>
        <v>Q1</v>
      </c>
      <c r="Q280" t="str">
        <f t="shared" si="31"/>
        <v>Central → West</v>
      </c>
      <c r="R280" t="str">
        <f t="shared" si="32"/>
        <v>80-100%</v>
      </c>
      <c r="AA280">
        <f t="shared" si="33"/>
        <v>11</v>
      </c>
      <c r="AD280">
        <f t="shared" si="34"/>
        <v>9</v>
      </c>
      <c r="AL280">
        <f t="shared" si="35"/>
        <v>0</v>
      </c>
    </row>
    <row r="281" spans="1:38" ht="15.75" customHeight="1" x14ac:dyDescent="0.3">
      <c r="A281" s="3" t="s">
        <v>344</v>
      </c>
      <c r="B281" s="3" t="s">
        <v>59</v>
      </c>
      <c r="C281" s="6">
        <v>45325</v>
      </c>
      <c r="D281" s="4">
        <v>350</v>
      </c>
      <c r="E281" s="3" t="s">
        <v>63</v>
      </c>
      <c r="F281" s="3" t="s">
        <v>61</v>
      </c>
      <c r="G281" s="3" t="s">
        <v>52</v>
      </c>
      <c r="H281" s="4">
        <v>42922</v>
      </c>
      <c r="I281" s="4">
        <v>4</v>
      </c>
      <c r="J281" s="4">
        <v>80.91</v>
      </c>
      <c r="K281" s="6">
        <v>45325</v>
      </c>
      <c r="L281" s="6">
        <v>45333</v>
      </c>
      <c r="M281" s="3" t="s">
        <v>71</v>
      </c>
      <c r="N281">
        <f t="shared" si="29"/>
        <v>8</v>
      </c>
      <c r="O281" t="str">
        <f t="shared" si="30"/>
        <v>Feb-2024</v>
      </c>
      <c r="P281" t="str">
        <f>CHOOSE(MATCH(MONTH(C281),{1,4,7,10}),"Q1","Q2","Q3","Q4")</f>
        <v>Q1</v>
      </c>
      <c r="Q281" t="str">
        <f t="shared" si="31"/>
        <v>Central → East</v>
      </c>
      <c r="R281" t="str">
        <f t="shared" si="32"/>
        <v>80-100%</v>
      </c>
      <c r="AA281">
        <f t="shared" si="33"/>
        <v>8</v>
      </c>
      <c r="AD281">
        <f t="shared" si="34"/>
        <v>8</v>
      </c>
      <c r="AL281">
        <f t="shared" si="35"/>
        <v>0</v>
      </c>
    </row>
    <row r="282" spans="1:38" ht="15.75" customHeight="1" x14ac:dyDescent="0.3">
      <c r="A282" s="3" t="s">
        <v>345</v>
      </c>
      <c r="B282" s="3" t="s">
        <v>66</v>
      </c>
      <c r="C282" s="6">
        <v>45365</v>
      </c>
      <c r="D282" s="4">
        <v>858</v>
      </c>
      <c r="E282" s="3" t="s">
        <v>56</v>
      </c>
      <c r="F282" s="3" t="s">
        <v>51</v>
      </c>
      <c r="G282" s="3" t="s">
        <v>70</v>
      </c>
      <c r="H282" s="4">
        <v>37354</v>
      </c>
      <c r="I282" s="4">
        <v>3.2</v>
      </c>
      <c r="J282" s="4">
        <v>93.33</v>
      </c>
      <c r="K282" s="6">
        <v>45367</v>
      </c>
      <c r="L282" s="6">
        <v>45375</v>
      </c>
      <c r="M282" s="3" t="s">
        <v>71</v>
      </c>
      <c r="N282">
        <f t="shared" si="29"/>
        <v>8</v>
      </c>
      <c r="O282" t="str">
        <f t="shared" si="30"/>
        <v>Mar-2024</v>
      </c>
      <c r="P282" t="str">
        <f>CHOOSE(MATCH(MONTH(C282),{1,4,7,10}),"Q1","Q2","Q3","Q4")</f>
        <v>Q1</v>
      </c>
      <c r="Q282" t="str">
        <f t="shared" si="31"/>
        <v>West → North</v>
      </c>
      <c r="R282" t="str">
        <f t="shared" si="32"/>
        <v>80-100%</v>
      </c>
      <c r="AA282">
        <f t="shared" si="33"/>
        <v>10</v>
      </c>
      <c r="AD282">
        <f t="shared" si="34"/>
        <v>8</v>
      </c>
      <c r="AL282">
        <f t="shared" si="35"/>
        <v>0</v>
      </c>
    </row>
    <row r="283" spans="1:38" ht="15.75" customHeight="1" x14ac:dyDescent="0.3">
      <c r="A283" s="3" t="s">
        <v>346</v>
      </c>
      <c r="B283" s="3" t="s">
        <v>55</v>
      </c>
      <c r="C283" s="6">
        <v>45408</v>
      </c>
      <c r="D283" s="4">
        <v>1904</v>
      </c>
      <c r="E283" s="3" t="s">
        <v>63</v>
      </c>
      <c r="F283" s="3" t="s">
        <v>57</v>
      </c>
      <c r="G283" s="3" t="s">
        <v>52</v>
      </c>
      <c r="H283" s="4">
        <v>37448</v>
      </c>
      <c r="I283" s="4">
        <v>3.6</v>
      </c>
      <c r="J283" s="4">
        <v>81.55</v>
      </c>
      <c r="K283" s="6">
        <v>45409</v>
      </c>
      <c r="L283" s="6">
        <v>45416</v>
      </c>
      <c r="M283" s="3" t="s">
        <v>71</v>
      </c>
      <c r="N283">
        <f t="shared" si="29"/>
        <v>7</v>
      </c>
      <c r="O283" t="str">
        <f t="shared" si="30"/>
        <v>Apr-2024</v>
      </c>
      <c r="P283" t="str">
        <f>CHOOSE(MATCH(MONTH(C283),{1,4,7,10}),"Q1","Q2","Q3","Q4")</f>
        <v>Q2</v>
      </c>
      <c r="Q283" t="str">
        <f t="shared" si="31"/>
        <v>South → East</v>
      </c>
      <c r="R283" t="str">
        <f t="shared" si="32"/>
        <v>80-100%</v>
      </c>
      <c r="AA283">
        <f t="shared" si="33"/>
        <v>8</v>
      </c>
      <c r="AD283">
        <f t="shared" si="34"/>
        <v>7</v>
      </c>
      <c r="AL283">
        <f t="shared" si="35"/>
        <v>0</v>
      </c>
    </row>
    <row r="284" spans="1:38" ht="15.75" customHeight="1" x14ac:dyDescent="0.3">
      <c r="A284" s="3" t="s">
        <v>347</v>
      </c>
      <c r="B284" s="3" t="s">
        <v>82</v>
      </c>
      <c r="C284" s="6">
        <v>45348</v>
      </c>
      <c r="D284" s="4">
        <v>1397</v>
      </c>
      <c r="E284" s="3" t="s">
        <v>63</v>
      </c>
      <c r="F284" s="3" t="s">
        <v>51</v>
      </c>
      <c r="G284" s="3" t="s">
        <v>51</v>
      </c>
      <c r="H284" s="4">
        <v>3341</v>
      </c>
      <c r="I284" s="4">
        <v>2.1</v>
      </c>
      <c r="J284" s="4">
        <v>54.61</v>
      </c>
      <c r="K284" s="6">
        <v>45348</v>
      </c>
      <c r="L284" s="6">
        <v>45358</v>
      </c>
      <c r="M284" s="3" t="s">
        <v>53</v>
      </c>
      <c r="N284">
        <f t="shared" si="29"/>
        <v>10</v>
      </c>
      <c r="O284" t="str">
        <f t="shared" si="30"/>
        <v>Feb-2024</v>
      </c>
      <c r="P284" t="str">
        <f>CHOOSE(MATCH(MONTH(C284),{1,4,7,10}),"Q1","Q2","Q3","Q4")</f>
        <v>Q1</v>
      </c>
      <c r="Q284" t="str">
        <f t="shared" si="31"/>
        <v>West → West</v>
      </c>
      <c r="R284" t="str">
        <f t="shared" si="32"/>
        <v>40-60%</v>
      </c>
      <c r="AA284">
        <f t="shared" si="33"/>
        <v>10</v>
      </c>
      <c r="AD284">
        <f t="shared" si="34"/>
        <v>10</v>
      </c>
      <c r="AL284">
        <f t="shared" si="35"/>
        <v>0</v>
      </c>
    </row>
    <row r="285" spans="1:38" ht="15.75" customHeight="1" x14ac:dyDescent="0.3">
      <c r="A285" s="3" t="s">
        <v>348</v>
      </c>
      <c r="B285" s="3" t="s">
        <v>49</v>
      </c>
      <c r="C285" s="6">
        <v>45391</v>
      </c>
      <c r="D285" s="4">
        <v>1731</v>
      </c>
      <c r="E285" s="3" t="s">
        <v>56</v>
      </c>
      <c r="F285" s="3" t="s">
        <v>57</v>
      </c>
      <c r="G285" s="3" t="s">
        <v>57</v>
      </c>
      <c r="H285" s="4">
        <v>29256</v>
      </c>
      <c r="I285" s="4">
        <v>3.4</v>
      </c>
      <c r="J285" s="4">
        <v>95.9</v>
      </c>
      <c r="K285" s="6">
        <v>45394</v>
      </c>
      <c r="L285" s="6">
        <v>45403</v>
      </c>
      <c r="M285" s="3" t="s">
        <v>71</v>
      </c>
      <c r="N285">
        <f t="shared" si="29"/>
        <v>9</v>
      </c>
      <c r="O285" t="str">
        <f t="shared" si="30"/>
        <v>Apr-2024</v>
      </c>
      <c r="P285" t="str">
        <f>CHOOSE(MATCH(MONTH(C285),{1,4,7,10}),"Q1","Q2","Q3","Q4")</f>
        <v>Q2</v>
      </c>
      <c r="Q285" t="str">
        <f t="shared" si="31"/>
        <v>South → South</v>
      </c>
      <c r="R285" t="str">
        <f t="shared" si="32"/>
        <v>80-100%</v>
      </c>
      <c r="AA285">
        <f t="shared" si="33"/>
        <v>12</v>
      </c>
      <c r="AD285">
        <f t="shared" si="34"/>
        <v>9</v>
      </c>
      <c r="AL285">
        <f t="shared" si="35"/>
        <v>0</v>
      </c>
    </row>
    <row r="286" spans="1:38" ht="15.75" customHeight="1" x14ac:dyDescent="0.3">
      <c r="A286" s="3" t="s">
        <v>349</v>
      </c>
      <c r="B286" s="3" t="s">
        <v>82</v>
      </c>
      <c r="C286" s="6">
        <v>45435</v>
      </c>
      <c r="D286" s="4">
        <v>2014</v>
      </c>
      <c r="E286" s="3" t="s">
        <v>63</v>
      </c>
      <c r="F286" s="3" t="s">
        <v>51</v>
      </c>
      <c r="G286" s="3" t="s">
        <v>61</v>
      </c>
      <c r="H286" s="4">
        <v>6540</v>
      </c>
      <c r="I286" s="4">
        <v>3</v>
      </c>
      <c r="J286" s="4">
        <v>46.29</v>
      </c>
      <c r="K286" s="6">
        <v>45438</v>
      </c>
      <c r="L286" s="6">
        <v>45443</v>
      </c>
      <c r="M286" s="3" t="s">
        <v>71</v>
      </c>
      <c r="N286">
        <f t="shared" si="29"/>
        <v>5</v>
      </c>
      <c r="O286" t="str">
        <f t="shared" si="30"/>
        <v>May-2024</v>
      </c>
      <c r="P286" t="str">
        <f>CHOOSE(MATCH(MONTH(C286),{1,4,7,10}),"Q1","Q2","Q3","Q4")</f>
        <v>Q2</v>
      </c>
      <c r="Q286" t="str">
        <f t="shared" si="31"/>
        <v>West → Central</v>
      </c>
      <c r="R286" t="str">
        <f t="shared" si="32"/>
        <v>40-60%</v>
      </c>
      <c r="AA286">
        <f t="shared" si="33"/>
        <v>8</v>
      </c>
      <c r="AD286">
        <f t="shared" si="34"/>
        <v>5</v>
      </c>
      <c r="AL286">
        <f t="shared" si="35"/>
        <v>0</v>
      </c>
    </row>
    <row r="287" spans="1:38" ht="15.75" customHeight="1" x14ac:dyDescent="0.3">
      <c r="A287" s="3" t="s">
        <v>350</v>
      </c>
      <c r="B287" s="3" t="s">
        <v>55</v>
      </c>
      <c r="C287" s="6">
        <v>45409</v>
      </c>
      <c r="D287" s="4">
        <v>913</v>
      </c>
      <c r="E287" s="3" t="s">
        <v>63</v>
      </c>
      <c r="F287" s="3" t="s">
        <v>61</v>
      </c>
      <c r="G287" s="3" t="s">
        <v>52</v>
      </c>
      <c r="H287" s="4">
        <v>10804</v>
      </c>
      <c r="I287" s="4">
        <v>1.5</v>
      </c>
      <c r="J287" s="4">
        <v>56.08</v>
      </c>
      <c r="K287" s="6">
        <v>45409</v>
      </c>
      <c r="L287" s="6">
        <v>45419</v>
      </c>
      <c r="M287" s="3" t="s">
        <v>53</v>
      </c>
      <c r="N287">
        <f t="shared" si="29"/>
        <v>10</v>
      </c>
      <c r="O287" t="str">
        <f t="shared" si="30"/>
        <v>Apr-2024</v>
      </c>
      <c r="P287" t="str">
        <f>CHOOSE(MATCH(MONTH(C287),{1,4,7,10}),"Q1","Q2","Q3","Q4")</f>
        <v>Q2</v>
      </c>
      <c r="Q287" t="str">
        <f t="shared" si="31"/>
        <v>Central → East</v>
      </c>
      <c r="R287" t="str">
        <f t="shared" si="32"/>
        <v>40-60%</v>
      </c>
      <c r="AA287">
        <f t="shared" si="33"/>
        <v>10</v>
      </c>
      <c r="AD287">
        <f t="shared" si="34"/>
        <v>10</v>
      </c>
      <c r="AL287">
        <f t="shared" si="35"/>
        <v>0</v>
      </c>
    </row>
    <row r="288" spans="1:38" ht="15.75" customHeight="1" x14ac:dyDescent="0.3">
      <c r="A288" s="3" t="s">
        <v>351</v>
      </c>
      <c r="B288" s="3" t="s">
        <v>49</v>
      </c>
      <c r="C288" s="6">
        <v>45332</v>
      </c>
      <c r="D288" s="4">
        <v>128</v>
      </c>
      <c r="E288" s="3" t="s">
        <v>60</v>
      </c>
      <c r="F288" s="3" t="s">
        <v>61</v>
      </c>
      <c r="G288" s="3" t="s">
        <v>51</v>
      </c>
      <c r="H288" s="4">
        <v>30841</v>
      </c>
      <c r="I288" s="4">
        <v>2</v>
      </c>
      <c r="J288" s="4">
        <v>71.209999999999994</v>
      </c>
      <c r="K288" s="6">
        <v>45333</v>
      </c>
      <c r="L288" s="6">
        <v>45340</v>
      </c>
      <c r="M288" s="3" t="s">
        <v>53</v>
      </c>
      <c r="N288">
        <f t="shared" si="29"/>
        <v>7</v>
      </c>
      <c r="O288" t="str">
        <f t="shared" si="30"/>
        <v>Feb-2024</v>
      </c>
      <c r="P288" t="str">
        <f>CHOOSE(MATCH(MONTH(C288),{1,4,7,10}),"Q1","Q2","Q3","Q4")</f>
        <v>Q1</v>
      </c>
      <c r="Q288" t="str">
        <f t="shared" si="31"/>
        <v>Central → West</v>
      </c>
      <c r="R288" t="str">
        <f t="shared" si="32"/>
        <v>60-80%</v>
      </c>
      <c r="AA288">
        <f t="shared" si="33"/>
        <v>8</v>
      </c>
      <c r="AD288">
        <f t="shared" si="34"/>
        <v>7</v>
      </c>
      <c r="AL288">
        <f t="shared" si="35"/>
        <v>0</v>
      </c>
    </row>
    <row r="289" spans="1:38" ht="15.75" customHeight="1" x14ac:dyDescent="0.3">
      <c r="A289" s="3" t="s">
        <v>352</v>
      </c>
      <c r="B289" s="3" t="s">
        <v>55</v>
      </c>
      <c r="C289" s="6">
        <v>45310</v>
      </c>
      <c r="D289" s="4">
        <v>1057</v>
      </c>
      <c r="E289" s="3" t="s">
        <v>50</v>
      </c>
      <c r="F289" s="3" t="s">
        <v>70</v>
      </c>
      <c r="G289" s="3" t="s">
        <v>51</v>
      </c>
      <c r="H289" s="4">
        <v>5258</v>
      </c>
      <c r="I289" s="4">
        <v>2.2000000000000002</v>
      </c>
      <c r="J289" s="4">
        <v>73.94</v>
      </c>
      <c r="K289" s="6">
        <v>45313</v>
      </c>
      <c r="L289" s="6">
        <v>45318</v>
      </c>
      <c r="M289" s="3" t="s">
        <v>53</v>
      </c>
      <c r="N289">
        <f t="shared" si="29"/>
        <v>5</v>
      </c>
      <c r="O289" t="str">
        <f t="shared" si="30"/>
        <v>Jan-2024</v>
      </c>
      <c r="P289" t="str">
        <f>CHOOSE(MATCH(MONTH(C289),{1,4,7,10}),"Q1","Q2","Q3","Q4")</f>
        <v>Q1</v>
      </c>
      <c r="Q289" t="str">
        <f t="shared" si="31"/>
        <v>North → West</v>
      </c>
      <c r="R289" t="str">
        <f t="shared" si="32"/>
        <v>60-80%</v>
      </c>
      <c r="AA289">
        <f t="shared" si="33"/>
        <v>8</v>
      </c>
      <c r="AD289">
        <f t="shared" si="34"/>
        <v>5</v>
      </c>
      <c r="AL289">
        <f t="shared" si="35"/>
        <v>0</v>
      </c>
    </row>
    <row r="290" spans="1:38" ht="15.75" customHeight="1" x14ac:dyDescent="0.3">
      <c r="A290" s="3" t="s">
        <v>353</v>
      </c>
      <c r="B290" s="3" t="s">
        <v>59</v>
      </c>
      <c r="C290" s="6">
        <v>45430</v>
      </c>
      <c r="D290" s="4">
        <v>2132</v>
      </c>
      <c r="E290" s="3" t="s">
        <v>50</v>
      </c>
      <c r="F290" s="3" t="s">
        <v>52</v>
      </c>
      <c r="G290" s="3" t="s">
        <v>57</v>
      </c>
      <c r="H290" s="4">
        <v>17510</v>
      </c>
      <c r="I290" s="4">
        <v>4.7</v>
      </c>
      <c r="J290" s="4">
        <v>40.92</v>
      </c>
      <c r="K290" s="6">
        <v>45430</v>
      </c>
      <c r="L290" s="6">
        <v>45436</v>
      </c>
      <c r="M290" s="3" t="s">
        <v>53</v>
      </c>
      <c r="N290">
        <f t="shared" si="29"/>
        <v>6</v>
      </c>
      <c r="O290" t="str">
        <f t="shared" si="30"/>
        <v>May-2024</v>
      </c>
      <c r="P290" t="str">
        <f>CHOOSE(MATCH(MONTH(C290),{1,4,7,10}),"Q1","Q2","Q3","Q4")</f>
        <v>Q2</v>
      </c>
      <c r="Q290" t="str">
        <f t="shared" si="31"/>
        <v>East → South</v>
      </c>
      <c r="R290" t="str">
        <f t="shared" si="32"/>
        <v>40-60%</v>
      </c>
      <c r="AA290">
        <f t="shared" si="33"/>
        <v>6</v>
      </c>
      <c r="AD290">
        <f t="shared" si="34"/>
        <v>6</v>
      </c>
      <c r="AL290">
        <f t="shared" si="35"/>
        <v>1</v>
      </c>
    </row>
    <row r="291" spans="1:38" ht="15.75" customHeight="1" x14ac:dyDescent="0.3">
      <c r="A291" s="3" t="s">
        <v>354</v>
      </c>
      <c r="B291" s="3" t="s">
        <v>49</v>
      </c>
      <c r="C291" s="6">
        <v>45308</v>
      </c>
      <c r="D291" s="4">
        <v>576</v>
      </c>
      <c r="E291" s="3" t="s">
        <v>63</v>
      </c>
      <c r="F291" s="3" t="s">
        <v>51</v>
      </c>
      <c r="G291" s="3" t="s">
        <v>70</v>
      </c>
      <c r="H291" s="4">
        <v>32158</v>
      </c>
      <c r="I291" s="4">
        <v>1.9</v>
      </c>
      <c r="J291" s="4">
        <v>86.83</v>
      </c>
      <c r="K291" s="6">
        <v>45311</v>
      </c>
      <c r="L291" s="6">
        <v>45318</v>
      </c>
      <c r="M291" s="3" t="s">
        <v>53</v>
      </c>
      <c r="N291">
        <f t="shared" si="29"/>
        <v>7</v>
      </c>
      <c r="O291" t="str">
        <f t="shared" si="30"/>
        <v>Jan-2024</v>
      </c>
      <c r="P291" t="str">
        <f>CHOOSE(MATCH(MONTH(C291),{1,4,7,10}),"Q1","Q2","Q3","Q4")</f>
        <v>Q1</v>
      </c>
      <c r="Q291" t="str">
        <f t="shared" si="31"/>
        <v>West → North</v>
      </c>
      <c r="R291" t="str">
        <f t="shared" si="32"/>
        <v>80-100%</v>
      </c>
      <c r="AA291">
        <f t="shared" si="33"/>
        <v>10</v>
      </c>
      <c r="AD291">
        <f t="shared" si="34"/>
        <v>7</v>
      </c>
      <c r="AL291">
        <f t="shared" si="35"/>
        <v>0</v>
      </c>
    </row>
    <row r="292" spans="1:38" ht="15.75" customHeight="1" x14ac:dyDescent="0.3">
      <c r="A292" s="3" t="s">
        <v>355</v>
      </c>
      <c r="B292" s="3" t="s">
        <v>59</v>
      </c>
      <c r="C292" s="6">
        <v>45461</v>
      </c>
      <c r="D292" s="4">
        <v>417</v>
      </c>
      <c r="E292" s="3" t="s">
        <v>63</v>
      </c>
      <c r="F292" s="3" t="s">
        <v>70</v>
      </c>
      <c r="G292" s="3" t="s">
        <v>52</v>
      </c>
      <c r="H292" s="4">
        <v>49502</v>
      </c>
      <c r="I292" s="4">
        <v>2.2000000000000002</v>
      </c>
      <c r="J292" s="4">
        <v>61.7</v>
      </c>
      <c r="K292" s="6">
        <v>45461</v>
      </c>
      <c r="L292" s="6">
        <v>45463</v>
      </c>
      <c r="M292" s="3" t="s">
        <v>83</v>
      </c>
      <c r="N292">
        <f t="shared" si="29"/>
        <v>2</v>
      </c>
      <c r="O292" t="str">
        <f t="shared" si="30"/>
        <v>Jun-2024</v>
      </c>
      <c r="P292" t="str">
        <f>CHOOSE(MATCH(MONTH(C292),{1,4,7,10}),"Q1","Q2","Q3","Q4")</f>
        <v>Q2</v>
      </c>
      <c r="Q292" t="str">
        <f t="shared" si="31"/>
        <v>North → East</v>
      </c>
      <c r="R292" t="str">
        <f t="shared" si="32"/>
        <v>60-80%</v>
      </c>
      <c r="AA292">
        <f t="shared" si="33"/>
        <v>2</v>
      </c>
      <c r="AD292">
        <f t="shared" si="34"/>
        <v>2</v>
      </c>
      <c r="AL292">
        <f t="shared" si="35"/>
        <v>0</v>
      </c>
    </row>
    <row r="293" spans="1:38" ht="15.75" customHeight="1" x14ac:dyDescent="0.3">
      <c r="A293" s="3" t="s">
        <v>356</v>
      </c>
      <c r="B293" s="3" t="s">
        <v>82</v>
      </c>
      <c r="C293" s="6">
        <v>45442</v>
      </c>
      <c r="D293" s="4">
        <v>344</v>
      </c>
      <c r="E293" s="3" t="s">
        <v>63</v>
      </c>
      <c r="F293" s="3" t="s">
        <v>52</v>
      </c>
      <c r="G293" s="3" t="s">
        <v>51</v>
      </c>
      <c r="H293" s="4">
        <v>38282</v>
      </c>
      <c r="I293" s="4">
        <v>2.5</v>
      </c>
      <c r="J293" s="4">
        <v>64.39</v>
      </c>
      <c r="K293" s="6">
        <v>45444</v>
      </c>
      <c r="L293" s="6">
        <v>45451</v>
      </c>
      <c r="M293" s="3" t="s">
        <v>53</v>
      </c>
      <c r="N293">
        <f t="shared" si="29"/>
        <v>7</v>
      </c>
      <c r="O293" t="str">
        <f t="shared" si="30"/>
        <v>May-2024</v>
      </c>
      <c r="P293" t="str">
        <f>CHOOSE(MATCH(MONTH(C293),{1,4,7,10}),"Q1","Q2","Q3","Q4")</f>
        <v>Q2</v>
      </c>
      <c r="Q293" t="str">
        <f t="shared" si="31"/>
        <v>East → West</v>
      </c>
      <c r="R293" t="str">
        <f t="shared" si="32"/>
        <v>60-80%</v>
      </c>
      <c r="AA293">
        <f t="shared" si="33"/>
        <v>9</v>
      </c>
      <c r="AD293">
        <f t="shared" si="34"/>
        <v>7</v>
      </c>
      <c r="AL293">
        <f t="shared" si="35"/>
        <v>0</v>
      </c>
    </row>
    <row r="294" spans="1:38" ht="15.75" customHeight="1" x14ac:dyDescent="0.3">
      <c r="A294" s="3" t="s">
        <v>357</v>
      </c>
      <c r="B294" s="3" t="s">
        <v>82</v>
      </c>
      <c r="C294" s="6">
        <v>45428</v>
      </c>
      <c r="D294" s="4">
        <v>847</v>
      </c>
      <c r="E294" s="3" t="s">
        <v>60</v>
      </c>
      <c r="F294" s="3" t="s">
        <v>51</v>
      </c>
      <c r="G294" s="3" t="s">
        <v>57</v>
      </c>
      <c r="H294" s="4">
        <v>1875</v>
      </c>
      <c r="I294" s="4">
        <v>3.7</v>
      </c>
      <c r="J294" s="4">
        <v>88.56</v>
      </c>
      <c r="K294" s="6">
        <v>45429</v>
      </c>
      <c r="L294" s="6">
        <v>45437</v>
      </c>
      <c r="M294" s="3" t="s">
        <v>53</v>
      </c>
      <c r="N294">
        <f t="shared" si="29"/>
        <v>8</v>
      </c>
      <c r="O294" t="str">
        <f t="shared" si="30"/>
        <v>May-2024</v>
      </c>
      <c r="P294" t="str">
        <f>CHOOSE(MATCH(MONTH(C294),{1,4,7,10}),"Q1","Q2","Q3","Q4")</f>
        <v>Q2</v>
      </c>
      <c r="Q294" t="str">
        <f t="shared" si="31"/>
        <v>West → South</v>
      </c>
      <c r="R294" t="str">
        <f t="shared" si="32"/>
        <v>80-100%</v>
      </c>
      <c r="AA294">
        <f t="shared" si="33"/>
        <v>9</v>
      </c>
      <c r="AD294">
        <f t="shared" si="34"/>
        <v>8</v>
      </c>
      <c r="AL294">
        <f t="shared" si="35"/>
        <v>0</v>
      </c>
    </row>
    <row r="295" spans="1:38" ht="15.75" customHeight="1" x14ac:dyDescent="0.3">
      <c r="A295" s="3" t="s">
        <v>358</v>
      </c>
      <c r="B295" s="3" t="s">
        <v>49</v>
      </c>
      <c r="C295" s="6">
        <v>45409</v>
      </c>
      <c r="D295" s="4">
        <v>796</v>
      </c>
      <c r="E295" s="3" t="s">
        <v>56</v>
      </c>
      <c r="F295" s="3" t="s">
        <v>57</v>
      </c>
      <c r="G295" s="3" t="s">
        <v>61</v>
      </c>
      <c r="H295" s="4">
        <v>34449</v>
      </c>
      <c r="I295" s="4">
        <v>1.5</v>
      </c>
      <c r="J295" s="4">
        <v>62.76</v>
      </c>
      <c r="K295" s="6">
        <v>45410</v>
      </c>
      <c r="L295" s="6">
        <v>45417</v>
      </c>
      <c r="M295" s="3" t="s">
        <v>83</v>
      </c>
      <c r="N295">
        <f t="shared" si="29"/>
        <v>7</v>
      </c>
      <c r="O295" t="str">
        <f t="shared" si="30"/>
        <v>Apr-2024</v>
      </c>
      <c r="P295" t="str">
        <f>CHOOSE(MATCH(MONTH(C295),{1,4,7,10}),"Q1","Q2","Q3","Q4")</f>
        <v>Q2</v>
      </c>
      <c r="Q295" t="str">
        <f t="shared" si="31"/>
        <v>South → Central</v>
      </c>
      <c r="R295" t="str">
        <f t="shared" si="32"/>
        <v>60-80%</v>
      </c>
      <c r="AA295">
        <f t="shared" si="33"/>
        <v>8</v>
      </c>
      <c r="AD295">
        <f t="shared" si="34"/>
        <v>7</v>
      </c>
      <c r="AL295">
        <f t="shared" si="35"/>
        <v>0</v>
      </c>
    </row>
    <row r="296" spans="1:38" ht="15.75" customHeight="1" x14ac:dyDescent="0.3">
      <c r="A296" s="3" t="s">
        <v>359</v>
      </c>
      <c r="B296" s="3" t="s">
        <v>49</v>
      </c>
      <c r="C296" s="6">
        <v>45426</v>
      </c>
      <c r="D296" s="4">
        <v>371</v>
      </c>
      <c r="E296" s="3" t="s">
        <v>63</v>
      </c>
      <c r="F296" s="3" t="s">
        <v>52</v>
      </c>
      <c r="G296" s="3" t="s">
        <v>51</v>
      </c>
      <c r="H296" s="4">
        <v>22592</v>
      </c>
      <c r="I296" s="4">
        <v>4.8</v>
      </c>
      <c r="J296" s="4">
        <v>42.83</v>
      </c>
      <c r="K296" s="6">
        <v>45427</v>
      </c>
      <c r="L296" s="6">
        <v>45429</v>
      </c>
      <c r="M296" s="3" t="s">
        <v>53</v>
      </c>
      <c r="N296">
        <f t="shared" si="29"/>
        <v>2</v>
      </c>
      <c r="O296" t="str">
        <f t="shared" si="30"/>
        <v>May-2024</v>
      </c>
      <c r="P296" t="str">
        <f>CHOOSE(MATCH(MONTH(C296),{1,4,7,10}),"Q1","Q2","Q3","Q4")</f>
        <v>Q2</v>
      </c>
      <c r="Q296" t="str">
        <f t="shared" si="31"/>
        <v>East → West</v>
      </c>
      <c r="R296" t="str">
        <f t="shared" si="32"/>
        <v>40-60%</v>
      </c>
      <c r="AA296">
        <f t="shared" si="33"/>
        <v>3</v>
      </c>
      <c r="AD296">
        <f t="shared" si="34"/>
        <v>2</v>
      </c>
      <c r="AL296">
        <f t="shared" si="35"/>
        <v>1</v>
      </c>
    </row>
    <row r="297" spans="1:38" ht="15.75" customHeight="1" x14ac:dyDescent="0.3">
      <c r="A297" s="3" t="s">
        <v>360</v>
      </c>
      <c r="B297" s="3" t="s">
        <v>55</v>
      </c>
      <c r="C297" s="6">
        <v>45375</v>
      </c>
      <c r="D297" s="4">
        <v>1871</v>
      </c>
      <c r="E297" s="3" t="s">
        <v>60</v>
      </c>
      <c r="F297" s="3" t="s">
        <v>61</v>
      </c>
      <c r="G297" s="3" t="s">
        <v>57</v>
      </c>
      <c r="H297" s="4">
        <v>990</v>
      </c>
      <c r="I297" s="4">
        <v>4.5</v>
      </c>
      <c r="J297" s="4">
        <v>50.59</v>
      </c>
      <c r="K297" s="6">
        <v>45377</v>
      </c>
      <c r="L297" s="6">
        <v>45386</v>
      </c>
      <c r="M297" s="3" t="s">
        <v>71</v>
      </c>
      <c r="N297">
        <f t="shared" si="29"/>
        <v>9</v>
      </c>
      <c r="O297" t="str">
        <f t="shared" si="30"/>
        <v>Mar-2024</v>
      </c>
      <c r="P297" t="str">
        <f>CHOOSE(MATCH(MONTH(C297),{1,4,7,10}),"Q1","Q2","Q3","Q4")</f>
        <v>Q1</v>
      </c>
      <c r="Q297" t="str">
        <f t="shared" si="31"/>
        <v>Central → South</v>
      </c>
      <c r="R297" t="str">
        <f t="shared" si="32"/>
        <v>40-60%</v>
      </c>
      <c r="AA297">
        <f t="shared" si="33"/>
        <v>11</v>
      </c>
      <c r="AD297">
        <f t="shared" si="34"/>
        <v>9</v>
      </c>
      <c r="AL297">
        <f t="shared" si="35"/>
        <v>0</v>
      </c>
    </row>
    <row r="298" spans="1:38" ht="15.75" customHeight="1" x14ac:dyDescent="0.3">
      <c r="A298" s="3" t="s">
        <v>361</v>
      </c>
      <c r="B298" s="3" t="s">
        <v>55</v>
      </c>
      <c r="C298" s="6">
        <v>45371</v>
      </c>
      <c r="D298" s="4">
        <v>1362</v>
      </c>
      <c r="E298" s="3" t="s">
        <v>63</v>
      </c>
      <c r="F298" s="3" t="s">
        <v>70</v>
      </c>
      <c r="G298" s="3" t="s">
        <v>70</v>
      </c>
      <c r="H298" s="4">
        <v>4229</v>
      </c>
      <c r="I298" s="4">
        <v>3.3</v>
      </c>
      <c r="J298" s="4">
        <v>97.35</v>
      </c>
      <c r="K298" s="6">
        <v>45374</v>
      </c>
      <c r="L298" s="6">
        <v>45379</v>
      </c>
      <c r="M298" s="3" t="s">
        <v>53</v>
      </c>
      <c r="N298">
        <f t="shared" si="29"/>
        <v>5</v>
      </c>
      <c r="O298" t="str">
        <f t="shared" si="30"/>
        <v>Mar-2024</v>
      </c>
      <c r="P298" t="str">
        <f>CHOOSE(MATCH(MONTH(C298),{1,4,7,10}),"Q1","Q2","Q3","Q4")</f>
        <v>Q1</v>
      </c>
      <c r="Q298" t="str">
        <f t="shared" si="31"/>
        <v>North → North</v>
      </c>
      <c r="R298" t="str">
        <f t="shared" si="32"/>
        <v>80-100%</v>
      </c>
      <c r="AA298">
        <f t="shared" si="33"/>
        <v>8</v>
      </c>
      <c r="AD298">
        <f t="shared" si="34"/>
        <v>5</v>
      </c>
      <c r="AL298">
        <f t="shared" si="35"/>
        <v>0</v>
      </c>
    </row>
    <row r="299" spans="1:38" ht="15.75" customHeight="1" x14ac:dyDescent="0.3">
      <c r="A299" s="3" t="s">
        <v>362</v>
      </c>
      <c r="B299" s="3" t="s">
        <v>59</v>
      </c>
      <c r="C299" s="6">
        <v>45331</v>
      </c>
      <c r="D299" s="4">
        <v>365</v>
      </c>
      <c r="E299" s="3" t="s">
        <v>63</v>
      </c>
      <c r="F299" s="3" t="s">
        <v>52</v>
      </c>
      <c r="G299" s="3" t="s">
        <v>70</v>
      </c>
      <c r="H299" s="4">
        <v>6474</v>
      </c>
      <c r="I299" s="4">
        <v>3.7</v>
      </c>
      <c r="J299" s="4">
        <v>44.22</v>
      </c>
      <c r="K299" s="6">
        <v>45334</v>
      </c>
      <c r="L299" s="6">
        <v>45342</v>
      </c>
      <c r="M299" s="3" t="s">
        <v>53</v>
      </c>
      <c r="N299">
        <f t="shared" si="29"/>
        <v>8</v>
      </c>
      <c r="O299" t="str">
        <f t="shared" si="30"/>
        <v>Feb-2024</v>
      </c>
      <c r="P299" t="str">
        <f>CHOOSE(MATCH(MONTH(C299),{1,4,7,10}),"Q1","Q2","Q3","Q4")</f>
        <v>Q1</v>
      </c>
      <c r="Q299" t="str">
        <f t="shared" si="31"/>
        <v>East → North</v>
      </c>
      <c r="R299" t="str">
        <f t="shared" si="32"/>
        <v>40-60%</v>
      </c>
      <c r="AA299">
        <f t="shared" si="33"/>
        <v>11</v>
      </c>
      <c r="AD299">
        <f t="shared" si="34"/>
        <v>8</v>
      </c>
      <c r="AL299">
        <f t="shared" si="35"/>
        <v>0</v>
      </c>
    </row>
    <row r="300" spans="1:38" ht="15.75" customHeight="1" x14ac:dyDescent="0.3">
      <c r="A300" s="3" t="s">
        <v>363</v>
      </c>
      <c r="B300" s="3" t="s">
        <v>49</v>
      </c>
      <c r="C300" s="6">
        <v>45333</v>
      </c>
      <c r="D300" s="4">
        <v>1020</v>
      </c>
      <c r="E300" s="3" t="s">
        <v>63</v>
      </c>
      <c r="F300" s="3" t="s">
        <v>52</v>
      </c>
      <c r="G300" s="3" t="s">
        <v>51</v>
      </c>
      <c r="H300" s="4">
        <v>20180</v>
      </c>
      <c r="I300" s="4">
        <v>1.1000000000000001</v>
      </c>
      <c r="J300" s="4">
        <v>61.3</v>
      </c>
      <c r="K300" s="6">
        <v>45333</v>
      </c>
      <c r="L300" s="6">
        <v>45342</v>
      </c>
      <c r="M300" s="3" t="s">
        <v>53</v>
      </c>
      <c r="N300">
        <f t="shared" si="29"/>
        <v>9</v>
      </c>
      <c r="O300" t="str">
        <f t="shared" si="30"/>
        <v>Feb-2024</v>
      </c>
      <c r="P300" t="str">
        <f>CHOOSE(MATCH(MONTH(C300),{1,4,7,10}),"Q1","Q2","Q3","Q4")</f>
        <v>Q1</v>
      </c>
      <c r="Q300" t="str">
        <f t="shared" si="31"/>
        <v>East → West</v>
      </c>
      <c r="R300" t="str">
        <f t="shared" si="32"/>
        <v>60-80%</v>
      </c>
      <c r="AA300">
        <f t="shared" si="33"/>
        <v>9</v>
      </c>
      <c r="AD300">
        <f t="shared" si="34"/>
        <v>9</v>
      </c>
      <c r="AL300">
        <f t="shared" si="35"/>
        <v>0</v>
      </c>
    </row>
    <row r="301" spans="1:38" ht="15.75" customHeight="1" x14ac:dyDescent="0.3">
      <c r="A301" s="3" t="s">
        <v>364</v>
      </c>
      <c r="B301" s="3" t="s">
        <v>82</v>
      </c>
      <c r="C301" s="6">
        <v>45404</v>
      </c>
      <c r="D301" s="4">
        <v>439</v>
      </c>
      <c r="E301" s="3" t="s">
        <v>56</v>
      </c>
      <c r="F301" s="3" t="s">
        <v>61</v>
      </c>
      <c r="G301" s="3" t="s">
        <v>51</v>
      </c>
      <c r="H301" s="4">
        <v>18824</v>
      </c>
      <c r="I301" s="4">
        <v>2.4</v>
      </c>
      <c r="J301" s="4">
        <v>70.19</v>
      </c>
      <c r="K301" s="6">
        <v>45406</v>
      </c>
      <c r="L301" s="6">
        <v>45409</v>
      </c>
      <c r="M301" s="3" t="s">
        <v>53</v>
      </c>
      <c r="N301">
        <f t="shared" si="29"/>
        <v>3</v>
      </c>
      <c r="O301" t="str">
        <f t="shared" si="30"/>
        <v>Apr-2024</v>
      </c>
      <c r="P301" t="str">
        <f>CHOOSE(MATCH(MONTH(C301),{1,4,7,10}),"Q1","Q2","Q3","Q4")</f>
        <v>Q2</v>
      </c>
      <c r="Q301" t="str">
        <f t="shared" si="31"/>
        <v>Central → West</v>
      </c>
      <c r="R301" t="str">
        <f t="shared" si="32"/>
        <v>60-80%</v>
      </c>
      <c r="AA301">
        <f t="shared" si="33"/>
        <v>5</v>
      </c>
      <c r="AD301">
        <f t="shared" si="34"/>
        <v>3</v>
      </c>
      <c r="AL301">
        <f t="shared" si="35"/>
        <v>1</v>
      </c>
    </row>
    <row r="302" spans="1:38" ht="15.75" customHeight="1" x14ac:dyDescent="0.3">
      <c r="A302" s="3" t="s">
        <v>365</v>
      </c>
      <c r="B302" s="3" t="s">
        <v>55</v>
      </c>
      <c r="C302" s="6">
        <v>45390</v>
      </c>
      <c r="D302" s="4">
        <v>488</v>
      </c>
      <c r="E302" s="3" t="s">
        <v>63</v>
      </c>
      <c r="F302" s="3" t="s">
        <v>51</v>
      </c>
      <c r="G302" s="3" t="s">
        <v>52</v>
      </c>
      <c r="H302" s="4">
        <v>31834</v>
      </c>
      <c r="I302" s="4">
        <v>4.2</v>
      </c>
      <c r="J302" s="4">
        <v>69.599999999999994</v>
      </c>
      <c r="K302" s="6">
        <v>45391</v>
      </c>
      <c r="L302" s="6">
        <v>45400</v>
      </c>
      <c r="M302" s="3" t="s">
        <v>53</v>
      </c>
      <c r="N302">
        <f t="shared" si="29"/>
        <v>9</v>
      </c>
      <c r="O302" t="str">
        <f t="shared" si="30"/>
        <v>Apr-2024</v>
      </c>
      <c r="P302" t="str">
        <f>CHOOSE(MATCH(MONTH(C302),{1,4,7,10}),"Q1","Q2","Q3","Q4")</f>
        <v>Q2</v>
      </c>
      <c r="Q302" t="str">
        <f t="shared" si="31"/>
        <v>West → East</v>
      </c>
      <c r="R302" t="str">
        <f t="shared" si="32"/>
        <v>60-80%</v>
      </c>
      <c r="AA302">
        <f t="shared" si="33"/>
        <v>10</v>
      </c>
      <c r="AD302">
        <f t="shared" si="34"/>
        <v>9</v>
      </c>
      <c r="AL302">
        <f t="shared" si="35"/>
        <v>0</v>
      </c>
    </row>
    <row r="303" spans="1:38" ht="15.75" customHeight="1" x14ac:dyDescent="0.3">
      <c r="A303" s="3" t="s">
        <v>366</v>
      </c>
      <c r="B303" s="3" t="s">
        <v>55</v>
      </c>
      <c r="C303" s="6">
        <v>45413</v>
      </c>
      <c r="D303" s="4">
        <v>2150</v>
      </c>
      <c r="E303" s="3" t="s">
        <v>63</v>
      </c>
      <c r="F303" s="3" t="s">
        <v>57</v>
      </c>
      <c r="G303" s="3" t="s">
        <v>57</v>
      </c>
      <c r="H303" s="4">
        <v>21898</v>
      </c>
      <c r="I303" s="4">
        <v>1.3</v>
      </c>
      <c r="J303" s="4">
        <v>40.24</v>
      </c>
      <c r="K303" s="6">
        <v>45416</v>
      </c>
      <c r="L303" s="6">
        <v>45419</v>
      </c>
      <c r="M303" s="3" t="s">
        <v>71</v>
      </c>
      <c r="N303">
        <f t="shared" si="29"/>
        <v>3</v>
      </c>
      <c r="O303" t="str">
        <f t="shared" si="30"/>
        <v>May-2024</v>
      </c>
      <c r="P303" t="str">
        <f>CHOOSE(MATCH(MONTH(C303),{1,4,7,10}),"Q1","Q2","Q3","Q4")</f>
        <v>Q2</v>
      </c>
      <c r="Q303" t="str">
        <f t="shared" si="31"/>
        <v>South → South</v>
      </c>
      <c r="R303" t="str">
        <f t="shared" si="32"/>
        <v>40-60%</v>
      </c>
      <c r="AA303">
        <f t="shared" si="33"/>
        <v>6</v>
      </c>
      <c r="AD303">
        <f t="shared" si="34"/>
        <v>3</v>
      </c>
      <c r="AL303">
        <f t="shared" si="35"/>
        <v>0</v>
      </c>
    </row>
    <row r="304" spans="1:38" ht="15.75" customHeight="1" x14ac:dyDescent="0.3">
      <c r="A304" s="3" t="s">
        <v>367</v>
      </c>
      <c r="B304" s="3" t="s">
        <v>82</v>
      </c>
      <c r="C304" s="6">
        <v>45318</v>
      </c>
      <c r="D304" s="4">
        <v>1265</v>
      </c>
      <c r="E304" s="3" t="s">
        <v>56</v>
      </c>
      <c r="F304" s="3" t="s">
        <v>61</v>
      </c>
      <c r="G304" s="3" t="s">
        <v>51</v>
      </c>
      <c r="H304" s="4">
        <v>35150</v>
      </c>
      <c r="I304" s="4">
        <v>2.1</v>
      </c>
      <c r="J304" s="4">
        <v>70.069999999999993</v>
      </c>
      <c r="K304" s="6">
        <v>45320</v>
      </c>
      <c r="L304" s="6">
        <v>45329</v>
      </c>
      <c r="M304" s="3" t="s">
        <v>53</v>
      </c>
      <c r="N304">
        <f t="shared" si="29"/>
        <v>9</v>
      </c>
      <c r="O304" t="str">
        <f t="shared" si="30"/>
        <v>Jan-2024</v>
      </c>
      <c r="P304" t="str">
        <f>CHOOSE(MATCH(MONTH(C304),{1,4,7,10}),"Q1","Q2","Q3","Q4")</f>
        <v>Q1</v>
      </c>
      <c r="Q304" t="str">
        <f t="shared" si="31"/>
        <v>Central → West</v>
      </c>
      <c r="R304" t="str">
        <f t="shared" si="32"/>
        <v>60-80%</v>
      </c>
      <c r="AA304">
        <f t="shared" si="33"/>
        <v>11</v>
      </c>
      <c r="AD304">
        <f t="shared" si="34"/>
        <v>9</v>
      </c>
      <c r="AL304">
        <f t="shared" si="35"/>
        <v>0</v>
      </c>
    </row>
    <row r="305" spans="1:38" ht="15.75" customHeight="1" x14ac:dyDescent="0.3">
      <c r="A305" s="3" t="s">
        <v>368</v>
      </c>
      <c r="B305" s="3" t="s">
        <v>55</v>
      </c>
      <c r="C305" s="6">
        <v>45428</v>
      </c>
      <c r="D305" s="4">
        <v>475</v>
      </c>
      <c r="E305" s="3" t="s">
        <v>56</v>
      </c>
      <c r="F305" s="3" t="s">
        <v>57</v>
      </c>
      <c r="G305" s="3" t="s">
        <v>52</v>
      </c>
      <c r="H305" s="4">
        <v>21792</v>
      </c>
      <c r="I305" s="4">
        <v>3.3</v>
      </c>
      <c r="J305" s="4">
        <v>63.03</v>
      </c>
      <c r="K305" s="6">
        <v>45431</v>
      </c>
      <c r="L305" s="6">
        <v>45433</v>
      </c>
      <c r="M305" s="3" t="s">
        <v>71</v>
      </c>
      <c r="N305">
        <f t="shared" si="29"/>
        <v>2</v>
      </c>
      <c r="O305" t="str">
        <f t="shared" si="30"/>
        <v>May-2024</v>
      </c>
      <c r="P305" t="str">
        <f>CHOOSE(MATCH(MONTH(C305),{1,4,7,10}),"Q1","Q2","Q3","Q4")</f>
        <v>Q2</v>
      </c>
      <c r="Q305" t="str">
        <f t="shared" si="31"/>
        <v>South → East</v>
      </c>
      <c r="R305" t="str">
        <f t="shared" si="32"/>
        <v>60-80%</v>
      </c>
      <c r="AA305">
        <f t="shared" si="33"/>
        <v>5</v>
      </c>
      <c r="AD305">
        <f t="shared" si="34"/>
        <v>2</v>
      </c>
      <c r="AL305">
        <f t="shared" si="35"/>
        <v>0</v>
      </c>
    </row>
    <row r="306" spans="1:38" ht="15.75" customHeight="1" x14ac:dyDescent="0.3">
      <c r="A306" s="3" t="s">
        <v>369</v>
      </c>
      <c r="B306" s="3" t="s">
        <v>59</v>
      </c>
      <c r="C306" s="6">
        <v>45338</v>
      </c>
      <c r="D306" s="4">
        <v>2133</v>
      </c>
      <c r="E306" s="3" t="s">
        <v>60</v>
      </c>
      <c r="F306" s="3" t="s">
        <v>51</v>
      </c>
      <c r="G306" s="3" t="s">
        <v>52</v>
      </c>
      <c r="H306" s="4">
        <v>36255</v>
      </c>
      <c r="I306" s="4">
        <v>2</v>
      </c>
      <c r="J306" s="4">
        <v>98.32</v>
      </c>
      <c r="K306" s="6">
        <v>45338</v>
      </c>
      <c r="L306" s="6">
        <v>45347</v>
      </c>
      <c r="M306" s="3" t="s">
        <v>53</v>
      </c>
      <c r="N306">
        <f t="shared" si="29"/>
        <v>9</v>
      </c>
      <c r="O306" t="str">
        <f t="shared" si="30"/>
        <v>Feb-2024</v>
      </c>
      <c r="P306" t="str">
        <f>CHOOSE(MATCH(MONTH(C306),{1,4,7,10}),"Q1","Q2","Q3","Q4")</f>
        <v>Q1</v>
      </c>
      <c r="Q306" t="str">
        <f t="shared" si="31"/>
        <v>West → East</v>
      </c>
      <c r="R306" t="str">
        <f t="shared" si="32"/>
        <v>80-100%</v>
      </c>
      <c r="AA306">
        <f t="shared" si="33"/>
        <v>9</v>
      </c>
      <c r="AD306">
        <f t="shared" si="34"/>
        <v>9</v>
      </c>
      <c r="AL306">
        <f t="shared" si="35"/>
        <v>0</v>
      </c>
    </row>
    <row r="307" spans="1:38" ht="15.75" customHeight="1" x14ac:dyDescent="0.3">
      <c r="A307" s="3" t="s">
        <v>370</v>
      </c>
      <c r="B307" s="3" t="s">
        <v>49</v>
      </c>
      <c r="C307" s="6">
        <v>45348</v>
      </c>
      <c r="D307" s="4">
        <v>2471</v>
      </c>
      <c r="E307" s="3" t="s">
        <v>63</v>
      </c>
      <c r="F307" s="3" t="s">
        <v>52</v>
      </c>
      <c r="G307" s="3" t="s">
        <v>51</v>
      </c>
      <c r="H307" s="4">
        <v>38853</v>
      </c>
      <c r="I307" s="4">
        <v>4.7</v>
      </c>
      <c r="J307" s="4">
        <v>49.55</v>
      </c>
      <c r="K307" s="6">
        <v>45350</v>
      </c>
      <c r="L307" s="6">
        <v>45358</v>
      </c>
      <c r="M307" s="3" t="s">
        <v>53</v>
      </c>
      <c r="N307">
        <f t="shared" si="29"/>
        <v>8</v>
      </c>
      <c r="O307" t="str">
        <f t="shared" si="30"/>
        <v>Feb-2024</v>
      </c>
      <c r="P307" t="str">
        <f>CHOOSE(MATCH(MONTH(C307),{1,4,7,10}),"Q1","Q2","Q3","Q4")</f>
        <v>Q1</v>
      </c>
      <c r="Q307" t="str">
        <f t="shared" si="31"/>
        <v>East → West</v>
      </c>
      <c r="R307" t="str">
        <f t="shared" si="32"/>
        <v>40-60%</v>
      </c>
      <c r="AA307">
        <f t="shared" si="33"/>
        <v>10</v>
      </c>
      <c r="AD307">
        <f t="shared" si="34"/>
        <v>8</v>
      </c>
      <c r="AL307">
        <f t="shared" si="35"/>
        <v>0</v>
      </c>
    </row>
    <row r="308" spans="1:38" ht="15.75" customHeight="1" x14ac:dyDescent="0.3">
      <c r="A308" s="3" t="s">
        <v>371</v>
      </c>
      <c r="B308" s="3" t="s">
        <v>82</v>
      </c>
      <c r="C308" s="6">
        <v>45429</v>
      </c>
      <c r="D308" s="4">
        <v>245</v>
      </c>
      <c r="E308" s="3" t="s">
        <v>63</v>
      </c>
      <c r="F308" s="3" t="s">
        <v>57</v>
      </c>
      <c r="G308" s="3" t="s">
        <v>70</v>
      </c>
      <c r="H308" s="4">
        <v>3659</v>
      </c>
      <c r="I308" s="4">
        <v>1.5</v>
      </c>
      <c r="J308" s="4">
        <v>61.25</v>
      </c>
      <c r="K308" s="6">
        <v>45430</v>
      </c>
      <c r="L308" s="6">
        <v>45435</v>
      </c>
      <c r="M308" s="3" t="s">
        <v>53</v>
      </c>
      <c r="N308">
        <f t="shared" si="29"/>
        <v>5</v>
      </c>
      <c r="O308" t="str">
        <f t="shared" si="30"/>
        <v>May-2024</v>
      </c>
      <c r="P308" t="str">
        <f>CHOOSE(MATCH(MONTH(C308),{1,4,7,10}),"Q1","Q2","Q3","Q4")</f>
        <v>Q2</v>
      </c>
      <c r="Q308" t="str">
        <f t="shared" si="31"/>
        <v>South → North</v>
      </c>
      <c r="R308" t="str">
        <f t="shared" si="32"/>
        <v>60-80%</v>
      </c>
      <c r="AA308">
        <f t="shared" si="33"/>
        <v>6</v>
      </c>
      <c r="AD308">
        <f t="shared" si="34"/>
        <v>5</v>
      </c>
      <c r="AL308">
        <f t="shared" si="35"/>
        <v>1</v>
      </c>
    </row>
    <row r="309" spans="1:38" ht="15.75" customHeight="1" x14ac:dyDescent="0.3">
      <c r="A309" s="3" t="s">
        <v>372</v>
      </c>
      <c r="B309" s="3" t="s">
        <v>49</v>
      </c>
      <c r="C309" s="6">
        <v>45327</v>
      </c>
      <c r="D309" s="4">
        <v>2081</v>
      </c>
      <c r="E309" s="3" t="s">
        <v>63</v>
      </c>
      <c r="F309" s="3" t="s">
        <v>70</v>
      </c>
      <c r="G309" s="3" t="s">
        <v>57</v>
      </c>
      <c r="H309" s="4">
        <v>33126</v>
      </c>
      <c r="I309" s="4">
        <v>4.2</v>
      </c>
      <c r="J309" s="4">
        <v>65.17</v>
      </c>
      <c r="K309" s="6">
        <v>45328</v>
      </c>
      <c r="L309" s="6">
        <v>45334</v>
      </c>
      <c r="M309" s="3" t="s">
        <v>53</v>
      </c>
      <c r="N309">
        <f t="shared" si="29"/>
        <v>6</v>
      </c>
      <c r="O309" t="str">
        <f t="shared" si="30"/>
        <v>Feb-2024</v>
      </c>
      <c r="P309" t="str">
        <f>CHOOSE(MATCH(MONTH(C309),{1,4,7,10}),"Q1","Q2","Q3","Q4")</f>
        <v>Q1</v>
      </c>
      <c r="Q309" t="str">
        <f t="shared" si="31"/>
        <v>North → South</v>
      </c>
      <c r="R309" t="str">
        <f t="shared" si="32"/>
        <v>60-80%</v>
      </c>
      <c r="AA309">
        <f t="shared" si="33"/>
        <v>7</v>
      </c>
      <c r="AD309">
        <f t="shared" si="34"/>
        <v>6</v>
      </c>
      <c r="AL309">
        <f t="shared" si="35"/>
        <v>0</v>
      </c>
    </row>
    <row r="310" spans="1:38" ht="15.75" customHeight="1" x14ac:dyDescent="0.3">
      <c r="A310" s="3" t="s">
        <v>373</v>
      </c>
      <c r="B310" s="3" t="s">
        <v>55</v>
      </c>
      <c r="C310" s="6">
        <v>45326</v>
      </c>
      <c r="D310" s="4">
        <v>392</v>
      </c>
      <c r="E310" s="3" t="s">
        <v>50</v>
      </c>
      <c r="F310" s="3" t="s">
        <v>70</v>
      </c>
      <c r="G310" s="3" t="s">
        <v>57</v>
      </c>
      <c r="H310" s="4">
        <v>29851</v>
      </c>
      <c r="I310" s="4">
        <v>3</v>
      </c>
      <c r="J310" s="4">
        <v>63.44</v>
      </c>
      <c r="K310" s="6">
        <v>45326</v>
      </c>
      <c r="L310" s="6">
        <v>45336</v>
      </c>
      <c r="M310" s="3" t="s">
        <v>71</v>
      </c>
      <c r="N310">
        <f t="shared" si="29"/>
        <v>10</v>
      </c>
      <c r="O310" t="str">
        <f t="shared" si="30"/>
        <v>Feb-2024</v>
      </c>
      <c r="P310" t="str">
        <f>CHOOSE(MATCH(MONTH(C310),{1,4,7,10}),"Q1","Q2","Q3","Q4")</f>
        <v>Q1</v>
      </c>
      <c r="Q310" t="str">
        <f t="shared" si="31"/>
        <v>North → South</v>
      </c>
      <c r="R310" t="str">
        <f t="shared" si="32"/>
        <v>60-80%</v>
      </c>
      <c r="AA310">
        <f t="shared" si="33"/>
        <v>10</v>
      </c>
      <c r="AD310">
        <f t="shared" si="34"/>
        <v>10</v>
      </c>
      <c r="AL310">
        <f t="shared" si="35"/>
        <v>0</v>
      </c>
    </row>
    <row r="311" spans="1:38" ht="15.75" customHeight="1" x14ac:dyDescent="0.3">
      <c r="A311" s="3" t="s">
        <v>374</v>
      </c>
      <c r="B311" s="3" t="s">
        <v>55</v>
      </c>
      <c r="C311" s="6">
        <v>45323</v>
      </c>
      <c r="D311" s="4">
        <v>531</v>
      </c>
      <c r="E311" s="3" t="s">
        <v>63</v>
      </c>
      <c r="F311" s="3" t="s">
        <v>61</v>
      </c>
      <c r="G311" s="3" t="s">
        <v>70</v>
      </c>
      <c r="H311" s="4">
        <v>37798</v>
      </c>
      <c r="I311" s="4">
        <v>4</v>
      </c>
      <c r="J311" s="4">
        <v>79.95</v>
      </c>
      <c r="K311" s="6">
        <v>45326</v>
      </c>
      <c r="L311" s="6">
        <v>45335</v>
      </c>
      <c r="M311" s="3" t="s">
        <v>83</v>
      </c>
      <c r="N311">
        <f t="shared" si="29"/>
        <v>9</v>
      </c>
      <c r="O311" t="str">
        <f t="shared" si="30"/>
        <v>Feb-2024</v>
      </c>
      <c r="P311" t="str">
        <f>CHOOSE(MATCH(MONTH(C311),{1,4,7,10}),"Q1","Q2","Q3","Q4")</f>
        <v>Q1</v>
      </c>
      <c r="Q311" t="str">
        <f t="shared" si="31"/>
        <v>Central → North</v>
      </c>
      <c r="R311" t="str">
        <f t="shared" si="32"/>
        <v>60-80%</v>
      </c>
      <c r="AA311">
        <f t="shared" si="33"/>
        <v>12</v>
      </c>
      <c r="AD311">
        <f t="shared" si="34"/>
        <v>9</v>
      </c>
      <c r="AL311">
        <f t="shared" si="35"/>
        <v>0</v>
      </c>
    </row>
    <row r="312" spans="1:38" ht="15.75" customHeight="1" x14ac:dyDescent="0.3">
      <c r="A312" s="3" t="s">
        <v>375</v>
      </c>
      <c r="B312" s="3" t="s">
        <v>82</v>
      </c>
      <c r="C312" s="6">
        <v>45325</v>
      </c>
      <c r="D312" s="4">
        <v>804</v>
      </c>
      <c r="E312" s="3" t="s">
        <v>63</v>
      </c>
      <c r="F312" s="3" t="s">
        <v>51</v>
      </c>
      <c r="G312" s="3" t="s">
        <v>51</v>
      </c>
      <c r="H312" s="4">
        <v>17565</v>
      </c>
      <c r="I312" s="4">
        <v>2.2000000000000002</v>
      </c>
      <c r="J312" s="4">
        <v>52.93</v>
      </c>
      <c r="K312" s="6">
        <v>45327</v>
      </c>
      <c r="L312" s="6">
        <v>45333</v>
      </c>
      <c r="M312" s="3" t="s">
        <v>71</v>
      </c>
      <c r="N312">
        <f t="shared" si="29"/>
        <v>6</v>
      </c>
      <c r="O312" t="str">
        <f t="shared" si="30"/>
        <v>Feb-2024</v>
      </c>
      <c r="P312" t="str">
        <f>CHOOSE(MATCH(MONTH(C312),{1,4,7,10}),"Q1","Q2","Q3","Q4")</f>
        <v>Q1</v>
      </c>
      <c r="Q312" t="str">
        <f t="shared" si="31"/>
        <v>West → West</v>
      </c>
      <c r="R312" t="str">
        <f t="shared" si="32"/>
        <v>40-60%</v>
      </c>
      <c r="AA312">
        <f t="shared" si="33"/>
        <v>8</v>
      </c>
      <c r="AD312">
        <f t="shared" si="34"/>
        <v>6</v>
      </c>
      <c r="AL312">
        <f t="shared" si="35"/>
        <v>0</v>
      </c>
    </row>
    <row r="313" spans="1:38" ht="15.75" customHeight="1" x14ac:dyDescent="0.3">
      <c r="A313" s="3" t="s">
        <v>376</v>
      </c>
      <c r="B313" s="3" t="s">
        <v>59</v>
      </c>
      <c r="C313" s="6">
        <v>45380</v>
      </c>
      <c r="D313" s="4">
        <v>2098</v>
      </c>
      <c r="E313" s="3" t="s">
        <v>60</v>
      </c>
      <c r="F313" s="3" t="s">
        <v>61</v>
      </c>
      <c r="G313" s="3" t="s">
        <v>57</v>
      </c>
      <c r="H313" s="4">
        <v>22138</v>
      </c>
      <c r="I313" s="4">
        <v>3.1</v>
      </c>
      <c r="J313" s="4">
        <v>53.26</v>
      </c>
      <c r="K313" s="6">
        <v>45382</v>
      </c>
      <c r="L313" s="6">
        <v>45386</v>
      </c>
      <c r="M313" s="3" t="s">
        <v>53</v>
      </c>
      <c r="N313">
        <f t="shared" si="29"/>
        <v>4</v>
      </c>
      <c r="O313" t="str">
        <f t="shared" si="30"/>
        <v>Mar-2024</v>
      </c>
      <c r="P313" t="str">
        <f>CHOOSE(MATCH(MONTH(C313),{1,4,7,10}),"Q1","Q2","Q3","Q4")</f>
        <v>Q1</v>
      </c>
      <c r="Q313" t="str">
        <f t="shared" si="31"/>
        <v>Central → South</v>
      </c>
      <c r="R313" t="str">
        <f t="shared" si="32"/>
        <v>40-60%</v>
      </c>
      <c r="AA313">
        <f t="shared" si="33"/>
        <v>6</v>
      </c>
      <c r="AD313">
        <f t="shared" si="34"/>
        <v>4</v>
      </c>
      <c r="AL313">
        <f t="shared" si="35"/>
        <v>1</v>
      </c>
    </row>
    <row r="314" spans="1:38" ht="15.75" customHeight="1" x14ac:dyDescent="0.3">
      <c r="A314" s="3" t="s">
        <v>377</v>
      </c>
      <c r="B314" s="3" t="s">
        <v>66</v>
      </c>
      <c r="C314" s="6">
        <v>45408</v>
      </c>
      <c r="D314" s="4">
        <v>498</v>
      </c>
      <c r="E314" s="3" t="s">
        <v>60</v>
      </c>
      <c r="F314" s="3" t="s">
        <v>61</v>
      </c>
      <c r="G314" s="3" t="s">
        <v>51</v>
      </c>
      <c r="H314" s="4">
        <v>1573</v>
      </c>
      <c r="I314" s="4">
        <v>4.4000000000000004</v>
      </c>
      <c r="J314" s="4">
        <v>83.75</v>
      </c>
      <c r="K314" s="6">
        <v>45410</v>
      </c>
      <c r="L314" s="6">
        <v>45419</v>
      </c>
      <c r="M314" s="3" t="s">
        <v>53</v>
      </c>
      <c r="N314">
        <f t="shared" si="29"/>
        <v>9</v>
      </c>
      <c r="O314" t="str">
        <f t="shared" si="30"/>
        <v>Apr-2024</v>
      </c>
      <c r="P314" t="str">
        <f>CHOOSE(MATCH(MONTH(C314),{1,4,7,10}),"Q1","Q2","Q3","Q4")</f>
        <v>Q2</v>
      </c>
      <c r="Q314" t="str">
        <f t="shared" si="31"/>
        <v>Central → West</v>
      </c>
      <c r="R314" t="str">
        <f t="shared" si="32"/>
        <v>80-100%</v>
      </c>
      <c r="AA314">
        <f t="shared" si="33"/>
        <v>11</v>
      </c>
      <c r="AD314">
        <f t="shared" si="34"/>
        <v>9</v>
      </c>
      <c r="AL314">
        <f t="shared" si="35"/>
        <v>0</v>
      </c>
    </row>
    <row r="315" spans="1:38" ht="15.75" customHeight="1" x14ac:dyDescent="0.3">
      <c r="A315" s="3" t="s">
        <v>378</v>
      </c>
      <c r="B315" s="3" t="s">
        <v>82</v>
      </c>
      <c r="C315" s="6">
        <v>45352</v>
      </c>
      <c r="D315" s="4">
        <v>1063</v>
      </c>
      <c r="E315" s="3" t="s">
        <v>56</v>
      </c>
      <c r="F315" s="3" t="s">
        <v>61</v>
      </c>
      <c r="G315" s="3" t="s">
        <v>51</v>
      </c>
      <c r="H315" s="4">
        <v>47011</v>
      </c>
      <c r="I315" s="4">
        <v>2.9</v>
      </c>
      <c r="J315" s="4">
        <v>70.02</v>
      </c>
      <c r="K315" s="6">
        <v>45352</v>
      </c>
      <c r="L315" s="6">
        <v>45355</v>
      </c>
      <c r="M315" s="3" t="s">
        <v>53</v>
      </c>
      <c r="N315">
        <f t="shared" si="29"/>
        <v>3</v>
      </c>
      <c r="O315" t="str">
        <f t="shared" si="30"/>
        <v>Mar-2024</v>
      </c>
      <c r="P315" t="str">
        <f>CHOOSE(MATCH(MONTH(C315),{1,4,7,10}),"Q1","Q2","Q3","Q4")</f>
        <v>Q1</v>
      </c>
      <c r="Q315" t="str">
        <f t="shared" si="31"/>
        <v>Central → West</v>
      </c>
      <c r="R315" t="str">
        <f t="shared" si="32"/>
        <v>60-80%</v>
      </c>
      <c r="AA315">
        <f t="shared" si="33"/>
        <v>3</v>
      </c>
      <c r="AD315">
        <f t="shared" si="34"/>
        <v>3</v>
      </c>
      <c r="AL315">
        <f t="shared" si="35"/>
        <v>1</v>
      </c>
    </row>
    <row r="316" spans="1:38" ht="15.75" customHeight="1" x14ac:dyDescent="0.3">
      <c r="A316" s="3" t="s">
        <v>379</v>
      </c>
      <c r="B316" s="3" t="s">
        <v>66</v>
      </c>
      <c r="C316" s="6">
        <v>45357</v>
      </c>
      <c r="D316" s="4">
        <v>2334</v>
      </c>
      <c r="E316" s="3" t="s">
        <v>60</v>
      </c>
      <c r="F316" s="3" t="s">
        <v>70</v>
      </c>
      <c r="G316" s="3" t="s">
        <v>52</v>
      </c>
      <c r="H316" s="4">
        <v>19271</v>
      </c>
      <c r="I316" s="4">
        <v>2.4</v>
      </c>
      <c r="J316" s="4">
        <v>64.91</v>
      </c>
      <c r="K316" s="6">
        <v>45359</v>
      </c>
      <c r="L316" s="6">
        <v>45367</v>
      </c>
      <c r="M316" s="3" t="s">
        <v>71</v>
      </c>
      <c r="N316">
        <f t="shared" si="29"/>
        <v>8</v>
      </c>
      <c r="O316" t="str">
        <f t="shared" si="30"/>
        <v>Mar-2024</v>
      </c>
      <c r="P316" t="str">
        <f>CHOOSE(MATCH(MONTH(C316),{1,4,7,10}),"Q1","Q2","Q3","Q4")</f>
        <v>Q1</v>
      </c>
      <c r="Q316" t="str">
        <f t="shared" si="31"/>
        <v>North → East</v>
      </c>
      <c r="R316" t="str">
        <f t="shared" si="32"/>
        <v>60-80%</v>
      </c>
      <c r="AA316">
        <f t="shared" si="33"/>
        <v>10</v>
      </c>
      <c r="AD316">
        <f t="shared" si="34"/>
        <v>8</v>
      </c>
      <c r="AL316">
        <f t="shared" si="35"/>
        <v>0</v>
      </c>
    </row>
    <row r="317" spans="1:38" ht="15.75" customHeight="1" x14ac:dyDescent="0.3">
      <c r="A317" s="3" t="s">
        <v>380</v>
      </c>
      <c r="B317" s="3" t="s">
        <v>66</v>
      </c>
      <c r="C317" s="6">
        <v>45461</v>
      </c>
      <c r="D317" s="4">
        <v>2141</v>
      </c>
      <c r="E317" s="3" t="s">
        <v>63</v>
      </c>
      <c r="F317" s="3" t="s">
        <v>70</v>
      </c>
      <c r="G317" s="3" t="s">
        <v>70</v>
      </c>
      <c r="H317" s="4">
        <v>35961</v>
      </c>
      <c r="I317" s="4">
        <v>3.1</v>
      </c>
      <c r="J317" s="4">
        <v>50.15</v>
      </c>
      <c r="K317" s="6">
        <v>45464</v>
      </c>
      <c r="L317" s="6">
        <v>45471</v>
      </c>
      <c r="M317" s="3" t="s">
        <v>53</v>
      </c>
      <c r="N317">
        <f t="shared" si="29"/>
        <v>7</v>
      </c>
      <c r="O317" t="str">
        <f t="shared" si="30"/>
        <v>Jun-2024</v>
      </c>
      <c r="P317" t="str">
        <f>CHOOSE(MATCH(MONTH(C317),{1,4,7,10}),"Q1","Q2","Q3","Q4")</f>
        <v>Q2</v>
      </c>
      <c r="Q317" t="str">
        <f t="shared" si="31"/>
        <v>North → North</v>
      </c>
      <c r="R317" t="str">
        <f t="shared" si="32"/>
        <v>40-60%</v>
      </c>
      <c r="AA317">
        <f t="shared" si="33"/>
        <v>10</v>
      </c>
      <c r="AD317">
        <f t="shared" si="34"/>
        <v>7</v>
      </c>
      <c r="AL317">
        <f t="shared" si="35"/>
        <v>0</v>
      </c>
    </row>
    <row r="318" spans="1:38" ht="15.75" customHeight="1" x14ac:dyDescent="0.3">
      <c r="A318" s="3" t="s">
        <v>381</v>
      </c>
      <c r="B318" s="3" t="s">
        <v>59</v>
      </c>
      <c r="C318" s="6">
        <v>45453</v>
      </c>
      <c r="D318" s="4">
        <v>1928</v>
      </c>
      <c r="E318" s="3" t="s">
        <v>63</v>
      </c>
      <c r="F318" s="3" t="s">
        <v>61</v>
      </c>
      <c r="G318" s="3" t="s">
        <v>51</v>
      </c>
      <c r="H318" s="4">
        <v>42830</v>
      </c>
      <c r="I318" s="4">
        <v>3.9</v>
      </c>
      <c r="J318" s="4">
        <v>51.25</v>
      </c>
      <c r="K318" s="6">
        <v>45455</v>
      </c>
      <c r="L318" s="6">
        <v>45458</v>
      </c>
      <c r="M318" s="3" t="s">
        <v>53</v>
      </c>
      <c r="N318">
        <f t="shared" si="29"/>
        <v>3</v>
      </c>
      <c r="O318" t="str">
        <f t="shared" si="30"/>
        <v>Jun-2024</v>
      </c>
      <c r="P318" t="str">
        <f>CHOOSE(MATCH(MONTH(C318),{1,4,7,10}),"Q1","Q2","Q3","Q4")</f>
        <v>Q2</v>
      </c>
      <c r="Q318" t="str">
        <f t="shared" si="31"/>
        <v>Central → West</v>
      </c>
      <c r="R318" t="str">
        <f t="shared" si="32"/>
        <v>40-60%</v>
      </c>
      <c r="AA318">
        <f t="shared" si="33"/>
        <v>5</v>
      </c>
      <c r="AD318">
        <f t="shared" si="34"/>
        <v>3</v>
      </c>
      <c r="AL318">
        <f t="shared" si="35"/>
        <v>1</v>
      </c>
    </row>
    <row r="319" spans="1:38" ht="15.75" customHeight="1" x14ac:dyDescent="0.3">
      <c r="A319" s="3" t="s">
        <v>382</v>
      </c>
      <c r="B319" s="3" t="s">
        <v>66</v>
      </c>
      <c r="C319" s="6">
        <v>45300</v>
      </c>
      <c r="D319" s="4">
        <v>2208</v>
      </c>
      <c r="E319" s="3" t="s">
        <v>56</v>
      </c>
      <c r="F319" s="3" t="s">
        <v>70</v>
      </c>
      <c r="G319" s="3" t="s">
        <v>61</v>
      </c>
      <c r="H319" s="4">
        <v>29820</v>
      </c>
      <c r="I319" s="4">
        <v>2.8</v>
      </c>
      <c r="J319" s="4">
        <v>40.630000000000003</v>
      </c>
      <c r="K319" s="6">
        <v>45301</v>
      </c>
      <c r="L319" s="6">
        <v>45306</v>
      </c>
      <c r="M319" s="3" t="s">
        <v>53</v>
      </c>
      <c r="N319">
        <f t="shared" si="29"/>
        <v>5</v>
      </c>
      <c r="O319" t="str">
        <f t="shared" si="30"/>
        <v>Jan-2024</v>
      </c>
      <c r="P319" t="str">
        <f>CHOOSE(MATCH(MONTH(C319),{1,4,7,10}),"Q1","Q2","Q3","Q4")</f>
        <v>Q1</v>
      </c>
      <c r="Q319" t="str">
        <f t="shared" si="31"/>
        <v>North → Central</v>
      </c>
      <c r="R319" t="str">
        <f t="shared" si="32"/>
        <v>40-60%</v>
      </c>
      <c r="AA319">
        <f t="shared" si="33"/>
        <v>6</v>
      </c>
      <c r="AD319">
        <f t="shared" si="34"/>
        <v>5</v>
      </c>
      <c r="AL319">
        <f t="shared" si="35"/>
        <v>1</v>
      </c>
    </row>
    <row r="320" spans="1:38" ht="15.75" customHeight="1" x14ac:dyDescent="0.3">
      <c r="A320" s="3" t="s">
        <v>383</v>
      </c>
      <c r="B320" s="3" t="s">
        <v>66</v>
      </c>
      <c r="C320" s="6">
        <v>45469</v>
      </c>
      <c r="D320" s="4">
        <v>1038</v>
      </c>
      <c r="E320" s="3" t="s">
        <v>56</v>
      </c>
      <c r="F320" s="3" t="s">
        <v>51</v>
      </c>
      <c r="G320" s="3" t="s">
        <v>70</v>
      </c>
      <c r="H320" s="4">
        <v>4840</v>
      </c>
      <c r="I320" s="4">
        <v>4.8</v>
      </c>
      <c r="J320" s="4">
        <v>45.49</v>
      </c>
      <c r="K320" s="6">
        <v>45470</v>
      </c>
      <c r="L320" s="6">
        <v>45478</v>
      </c>
      <c r="M320" s="3" t="s">
        <v>53</v>
      </c>
      <c r="N320">
        <f t="shared" si="29"/>
        <v>8</v>
      </c>
      <c r="O320" t="str">
        <f t="shared" si="30"/>
        <v>Jun-2024</v>
      </c>
      <c r="P320" t="str">
        <f>CHOOSE(MATCH(MONTH(C320),{1,4,7,10}),"Q1","Q2","Q3","Q4")</f>
        <v>Q2</v>
      </c>
      <c r="Q320" t="str">
        <f t="shared" si="31"/>
        <v>West → North</v>
      </c>
      <c r="R320" t="str">
        <f t="shared" si="32"/>
        <v>40-60%</v>
      </c>
      <c r="AA320">
        <f t="shared" si="33"/>
        <v>9</v>
      </c>
      <c r="AD320">
        <f t="shared" si="34"/>
        <v>8</v>
      </c>
      <c r="AL320">
        <f t="shared" si="35"/>
        <v>0</v>
      </c>
    </row>
    <row r="321" spans="1:38" ht="15.75" customHeight="1" x14ac:dyDescent="0.3">
      <c r="A321" s="3" t="s">
        <v>384</v>
      </c>
      <c r="B321" s="3" t="s">
        <v>59</v>
      </c>
      <c r="C321" s="6">
        <v>45334</v>
      </c>
      <c r="D321" s="4">
        <v>809</v>
      </c>
      <c r="E321" s="3" t="s">
        <v>60</v>
      </c>
      <c r="F321" s="3" t="s">
        <v>61</v>
      </c>
      <c r="G321" s="3" t="s">
        <v>57</v>
      </c>
      <c r="H321" s="4">
        <v>35424</v>
      </c>
      <c r="I321" s="4">
        <v>2.2000000000000002</v>
      </c>
      <c r="J321" s="4">
        <v>73.41</v>
      </c>
      <c r="K321" s="6">
        <v>45337</v>
      </c>
      <c r="L321" s="6">
        <v>45341</v>
      </c>
      <c r="M321" s="3" t="s">
        <v>53</v>
      </c>
      <c r="N321">
        <f t="shared" si="29"/>
        <v>4</v>
      </c>
      <c r="O321" t="str">
        <f t="shared" si="30"/>
        <v>Feb-2024</v>
      </c>
      <c r="P321" t="str">
        <f>CHOOSE(MATCH(MONTH(C321),{1,4,7,10}),"Q1","Q2","Q3","Q4")</f>
        <v>Q1</v>
      </c>
      <c r="Q321" t="str">
        <f t="shared" si="31"/>
        <v>Central → South</v>
      </c>
      <c r="R321" t="str">
        <f t="shared" si="32"/>
        <v>60-80%</v>
      </c>
      <c r="AA321">
        <f t="shared" si="33"/>
        <v>7</v>
      </c>
      <c r="AD321">
        <f t="shared" si="34"/>
        <v>4</v>
      </c>
      <c r="AL321">
        <f t="shared" si="35"/>
        <v>0</v>
      </c>
    </row>
    <row r="322" spans="1:38" ht="15.75" customHeight="1" x14ac:dyDescent="0.3">
      <c r="A322" s="3" t="s">
        <v>385</v>
      </c>
      <c r="B322" s="3" t="s">
        <v>66</v>
      </c>
      <c r="C322" s="6">
        <v>45332</v>
      </c>
      <c r="D322" s="4">
        <v>906</v>
      </c>
      <c r="E322" s="3" t="s">
        <v>63</v>
      </c>
      <c r="F322" s="3" t="s">
        <v>70</v>
      </c>
      <c r="G322" s="3" t="s">
        <v>52</v>
      </c>
      <c r="H322" s="4">
        <v>16684</v>
      </c>
      <c r="I322" s="4">
        <v>2.9</v>
      </c>
      <c r="J322" s="4">
        <v>93.51</v>
      </c>
      <c r="K322" s="6">
        <v>45335</v>
      </c>
      <c r="L322" s="6">
        <v>45340</v>
      </c>
      <c r="M322" s="3" t="s">
        <v>53</v>
      </c>
      <c r="N322">
        <f t="shared" si="29"/>
        <v>5</v>
      </c>
      <c r="O322" t="str">
        <f t="shared" si="30"/>
        <v>Feb-2024</v>
      </c>
      <c r="P322" t="str">
        <f>CHOOSE(MATCH(MONTH(C322),{1,4,7,10}),"Q1","Q2","Q3","Q4")</f>
        <v>Q1</v>
      </c>
      <c r="Q322" t="str">
        <f t="shared" si="31"/>
        <v>North → East</v>
      </c>
      <c r="R322" t="str">
        <f t="shared" si="32"/>
        <v>80-100%</v>
      </c>
      <c r="AA322">
        <f t="shared" si="33"/>
        <v>8</v>
      </c>
      <c r="AD322">
        <f t="shared" si="34"/>
        <v>5</v>
      </c>
      <c r="AL322">
        <f t="shared" si="35"/>
        <v>0</v>
      </c>
    </row>
    <row r="323" spans="1:38" ht="15.75" customHeight="1" x14ac:dyDescent="0.3">
      <c r="A323" s="3" t="s">
        <v>386</v>
      </c>
      <c r="B323" s="3" t="s">
        <v>66</v>
      </c>
      <c r="C323" s="6">
        <v>45307</v>
      </c>
      <c r="D323" s="4">
        <v>1563</v>
      </c>
      <c r="E323" s="3" t="s">
        <v>63</v>
      </c>
      <c r="F323" s="3" t="s">
        <v>57</v>
      </c>
      <c r="G323" s="3" t="s">
        <v>57</v>
      </c>
      <c r="H323" s="4">
        <v>41234</v>
      </c>
      <c r="I323" s="4">
        <v>4</v>
      </c>
      <c r="J323" s="4">
        <v>57.23</v>
      </c>
      <c r="K323" s="6">
        <v>45308</v>
      </c>
      <c r="L323" s="6">
        <v>45315</v>
      </c>
      <c r="M323" s="3" t="s">
        <v>71</v>
      </c>
      <c r="N323">
        <f t="shared" ref="N323:N386" si="36">L323-K323</f>
        <v>7</v>
      </c>
      <c r="O323" t="str">
        <f t="shared" ref="O323:O386" si="37">TEXT(C323,"MMM-YYYY")</f>
        <v>Jan-2024</v>
      </c>
      <c r="P323" t="str">
        <f>CHOOSE(MATCH(MONTH(C323),{1,4,7,10}),"Q1","Q2","Q3","Q4")</f>
        <v>Q1</v>
      </c>
      <c r="Q323" t="str">
        <f t="shared" ref="Q323:Q386" si="38">F323 &amp; " → " &amp; G323</f>
        <v>South → South</v>
      </c>
      <c r="R323" t="str">
        <f t="shared" ref="R323:R386" si="39">IF(J323&lt;=60,"40-60%",IF(J323&lt;=80,"60-80%","80-100%"))</f>
        <v>40-60%</v>
      </c>
      <c r="AA323">
        <f t="shared" ref="AA323:AA386" si="40">L323-C323</f>
        <v>8</v>
      </c>
      <c r="AD323">
        <f t="shared" ref="AD323:AD386" si="41">L323-K323</f>
        <v>7</v>
      </c>
      <c r="AL323">
        <f t="shared" ref="AL323:AL386" si="42">IF(AND(M323="Delivered",(L323-C323)&lt;7),1,0)</f>
        <v>0</v>
      </c>
    </row>
    <row r="324" spans="1:38" ht="15.75" customHeight="1" x14ac:dyDescent="0.3">
      <c r="A324" s="3" t="s">
        <v>387</v>
      </c>
      <c r="B324" s="3" t="s">
        <v>66</v>
      </c>
      <c r="C324" s="6">
        <v>45320</v>
      </c>
      <c r="D324" s="4">
        <v>1425</v>
      </c>
      <c r="E324" s="3" t="s">
        <v>60</v>
      </c>
      <c r="F324" s="3" t="s">
        <v>61</v>
      </c>
      <c r="G324" s="3" t="s">
        <v>57</v>
      </c>
      <c r="H324" s="4">
        <v>3080</v>
      </c>
      <c r="I324" s="4">
        <v>3.8</v>
      </c>
      <c r="J324" s="4">
        <v>59.66</v>
      </c>
      <c r="K324" s="6">
        <v>45323</v>
      </c>
      <c r="L324" s="6">
        <v>45328</v>
      </c>
      <c r="M324" s="3" t="s">
        <v>71</v>
      </c>
      <c r="N324">
        <f t="shared" si="36"/>
        <v>5</v>
      </c>
      <c r="O324" t="str">
        <f t="shared" si="37"/>
        <v>Jan-2024</v>
      </c>
      <c r="P324" t="str">
        <f>CHOOSE(MATCH(MONTH(C324),{1,4,7,10}),"Q1","Q2","Q3","Q4")</f>
        <v>Q1</v>
      </c>
      <c r="Q324" t="str">
        <f t="shared" si="38"/>
        <v>Central → South</v>
      </c>
      <c r="R324" t="str">
        <f t="shared" si="39"/>
        <v>40-60%</v>
      </c>
      <c r="AA324">
        <f t="shared" si="40"/>
        <v>8</v>
      </c>
      <c r="AD324">
        <f t="shared" si="41"/>
        <v>5</v>
      </c>
      <c r="AL324">
        <f t="shared" si="42"/>
        <v>0</v>
      </c>
    </row>
    <row r="325" spans="1:38" ht="15.75" customHeight="1" x14ac:dyDescent="0.3">
      <c r="A325" s="3" t="s">
        <v>388</v>
      </c>
      <c r="B325" s="3" t="s">
        <v>82</v>
      </c>
      <c r="C325" s="6">
        <v>45398</v>
      </c>
      <c r="D325" s="4">
        <v>110</v>
      </c>
      <c r="E325" s="3" t="s">
        <v>60</v>
      </c>
      <c r="F325" s="3" t="s">
        <v>61</v>
      </c>
      <c r="G325" s="3" t="s">
        <v>70</v>
      </c>
      <c r="H325" s="4">
        <v>40525</v>
      </c>
      <c r="I325" s="4">
        <v>4.5</v>
      </c>
      <c r="J325" s="4">
        <v>46.94</v>
      </c>
      <c r="K325" s="6">
        <v>45400</v>
      </c>
      <c r="L325" s="6">
        <v>45404</v>
      </c>
      <c r="M325" s="3" t="s">
        <v>53</v>
      </c>
      <c r="N325">
        <f t="shared" si="36"/>
        <v>4</v>
      </c>
      <c r="O325" t="str">
        <f t="shared" si="37"/>
        <v>Apr-2024</v>
      </c>
      <c r="P325" t="str">
        <f>CHOOSE(MATCH(MONTH(C325),{1,4,7,10}),"Q1","Q2","Q3","Q4")</f>
        <v>Q2</v>
      </c>
      <c r="Q325" t="str">
        <f t="shared" si="38"/>
        <v>Central → North</v>
      </c>
      <c r="R325" t="str">
        <f t="shared" si="39"/>
        <v>40-60%</v>
      </c>
      <c r="AA325">
        <f t="shared" si="40"/>
        <v>6</v>
      </c>
      <c r="AD325">
        <f t="shared" si="41"/>
        <v>4</v>
      </c>
      <c r="AL325">
        <f t="shared" si="42"/>
        <v>1</v>
      </c>
    </row>
    <row r="326" spans="1:38" ht="15.75" customHeight="1" x14ac:dyDescent="0.3">
      <c r="A326" s="3" t="s">
        <v>389</v>
      </c>
      <c r="B326" s="3" t="s">
        <v>82</v>
      </c>
      <c r="C326" s="6">
        <v>45456</v>
      </c>
      <c r="D326" s="4">
        <v>1185</v>
      </c>
      <c r="E326" s="3" t="s">
        <v>56</v>
      </c>
      <c r="F326" s="3" t="s">
        <v>51</v>
      </c>
      <c r="G326" s="3" t="s">
        <v>57</v>
      </c>
      <c r="H326" s="4">
        <v>29467</v>
      </c>
      <c r="I326" s="4">
        <v>5</v>
      </c>
      <c r="J326" s="4">
        <v>63.32</v>
      </c>
      <c r="K326" s="6">
        <v>45457</v>
      </c>
      <c r="L326" s="6">
        <v>45462</v>
      </c>
      <c r="M326" s="3" t="s">
        <v>53</v>
      </c>
      <c r="N326">
        <f t="shared" si="36"/>
        <v>5</v>
      </c>
      <c r="O326" t="str">
        <f t="shared" si="37"/>
        <v>Jun-2024</v>
      </c>
      <c r="P326" t="str">
        <f>CHOOSE(MATCH(MONTH(C326),{1,4,7,10}),"Q1","Q2","Q3","Q4")</f>
        <v>Q2</v>
      </c>
      <c r="Q326" t="str">
        <f t="shared" si="38"/>
        <v>West → South</v>
      </c>
      <c r="R326" t="str">
        <f t="shared" si="39"/>
        <v>60-80%</v>
      </c>
      <c r="AA326">
        <f t="shared" si="40"/>
        <v>6</v>
      </c>
      <c r="AD326">
        <f t="shared" si="41"/>
        <v>5</v>
      </c>
      <c r="AL326">
        <f t="shared" si="42"/>
        <v>1</v>
      </c>
    </row>
    <row r="327" spans="1:38" ht="15.75" customHeight="1" x14ac:dyDescent="0.3">
      <c r="A327" s="3" t="s">
        <v>390</v>
      </c>
      <c r="B327" s="3" t="s">
        <v>82</v>
      </c>
      <c r="C327" s="6">
        <v>45430</v>
      </c>
      <c r="D327" s="4">
        <v>1968</v>
      </c>
      <c r="E327" s="3" t="s">
        <v>63</v>
      </c>
      <c r="F327" s="3" t="s">
        <v>52</v>
      </c>
      <c r="G327" s="3" t="s">
        <v>51</v>
      </c>
      <c r="H327" s="4">
        <v>2659</v>
      </c>
      <c r="I327" s="4">
        <v>2.7</v>
      </c>
      <c r="J327" s="4">
        <v>42.23</v>
      </c>
      <c r="K327" s="6">
        <v>45432</v>
      </c>
      <c r="L327" s="6">
        <v>45439</v>
      </c>
      <c r="M327" s="3" t="s">
        <v>53</v>
      </c>
      <c r="N327">
        <f t="shared" si="36"/>
        <v>7</v>
      </c>
      <c r="O327" t="str">
        <f t="shared" si="37"/>
        <v>May-2024</v>
      </c>
      <c r="P327" t="str">
        <f>CHOOSE(MATCH(MONTH(C327),{1,4,7,10}),"Q1","Q2","Q3","Q4")</f>
        <v>Q2</v>
      </c>
      <c r="Q327" t="str">
        <f t="shared" si="38"/>
        <v>East → West</v>
      </c>
      <c r="R327" t="str">
        <f t="shared" si="39"/>
        <v>40-60%</v>
      </c>
      <c r="AA327">
        <f t="shared" si="40"/>
        <v>9</v>
      </c>
      <c r="AD327">
        <f t="shared" si="41"/>
        <v>7</v>
      </c>
      <c r="AL327">
        <f t="shared" si="42"/>
        <v>0</v>
      </c>
    </row>
    <row r="328" spans="1:38" ht="15.75" customHeight="1" x14ac:dyDescent="0.3">
      <c r="A328" s="3" t="s">
        <v>391</v>
      </c>
      <c r="B328" s="3" t="s">
        <v>59</v>
      </c>
      <c r="C328" s="6">
        <v>45296</v>
      </c>
      <c r="D328" s="4">
        <v>2373</v>
      </c>
      <c r="E328" s="3" t="s">
        <v>56</v>
      </c>
      <c r="F328" s="3" t="s">
        <v>52</v>
      </c>
      <c r="G328" s="3" t="s">
        <v>57</v>
      </c>
      <c r="H328" s="4">
        <v>49440</v>
      </c>
      <c r="I328" s="4">
        <v>1.4</v>
      </c>
      <c r="J328" s="4">
        <v>95.06</v>
      </c>
      <c r="K328" s="6">
        <v>45297</v>
      </c>
      <c r="L328" s="6">
        <v>45300</v>
      </c>
      <c r="M328" s="3" t="s">
        <v>83</v>
      </c>
      <c r="N328">
        <f t="shared" si="36"/>
        <v>3</v>
      </c>
      <c r="O328" t="str">
        <f t="shared" si="37"/>
        <v>Jan-2024</v>
      </c>
      <c r="P328" t="str">
        <f>CHOOSE(MATCH(MONTH(C328),{1,4,7,10}),"Q1","Q2","Q3","Q4")</f>
        <v>Q1</v>
      </c>
      <c r="Q328" t="str">
        <f t="shared" si="38"/>
        <v>East → South</v>
      </c>
      <c r="R328" t="str">
        <f t="shared" si="39"/>
        <v>80-100%</v>
      </c>
      <c r="AA328">
        <f t="shared" si="40"/>
        <v>4</v>
      </c>
      <c r="AD328">
        <f t="shared" si="41"/>
        <v>3</v>
      </c>
      <c r="AL328">
        <f t="shared" si="42"/>
        <v>0</v>
      </c>
    </row>
    <row r="329" spans="1:38" ht="15.75" customHeight="1" x14ac:dyDescent="0.3">
      <c r="A329" s="3" t="s">
        <v>392</v>
      </c>
      <c r="B329" s="3" t="s">
        <v>55</v>
      </c>
      <c r="C329" s="6">
        <v>45404</v>
      </c>
      <c r="D329" s="4">
        <v>871</v>
      </c>
      <c r="E329" s="3" t="s">
        <v>60</v>
      </c>
      <c r="F329" s="3" t="s">
        <v>51</v>
      </c>
      <c r="G329" s="3" t="s">
        <v>52</v>
      </c>
      <c r="H329" s="4">
        <v>14400</v>
      </c>
      <c r="I329" s="4">
        <v>1.1000000000000001</v>
      </c>
      <c r="J329" s="4">
        <v>80.39</v>
      </c>
      <c r="K329" s="6">
        <v>45404</v>
      </c>
      <c r="L329" s="6">
        <v>45407</v>
      </c>
      <c r="M329" s="3" t="s">
        <v>83</v>
      </c>
      <c r="N329">
        <f t="shared" si="36"/>
        <v>3</v>
      </c>
      <c r="O329" t="str">
        <f t="shared" si="37"/>
        <v>Apr-2024</v>
      </c>
      <c r="P329" t="str">
        <f>CHOOSE(MATCH(MONTH(C329),{1,4,7,10}),"Q1","Q2","Q3","Q4")</f>
        <v>Q2</v>
      </c>
      <c r="Q329" t="str">
        <f t="shared" si="38"/>
        <v>West → East</v>
      </c>
      <c r="R329" t="str">
        <f t="shared" si="39"/>
        <v>80-100%</v>
      </c>
      <c r="AA329">
        <f t="shared" si="40"/>
        <v>3</v>
      </c>
      <c r="AD329">
        <f t="shared" si="41"/>
        <v>3</v>
      </c>
      <c r="AL329">
        <f t="shared" si="42"/>
        <v>0</v>
      </c>
    </row>
    <row r="330" spans="1:38" ht="15.75" customHeight="1" x14ac:dyDescent="0.3">
      <c r="A330" s="3" t="s">
        <v>393</v>
      </c>
      <c r="B330" s="3" t="s">
        <v>66</v>
      </c>
      <c r="C330" s="6">
        <v>45402</v>
      </c>
      <c r="D330" s="4">
        <v>1694</v>
      </c>
      <c r="E330" s="3" t="s">
        <v>63</v>
      </c>
      <c r="F330" s="3" t="s">
        <v>51</v>
      </c>
      <c r="G330" s="3" t="s">
        <v>52</v>
      </c>
      <c r="H330" s="4">
        <v>11940</v>
      </c>
      <c r="I330" s="4">
        <v>3.9</v>
      </c>
      <c r="J330" s="4">
        <v>99.44</v>
      </c>
      <c r="K330" s="6">
        <v>45402</v>
      </c>
      <c r="L330" s="6">
        <v>45412</v>
      </c>
      <c r="M330" s="3" t="s">
        <v>71</v>
      </c>
      <c r="N330">
        <f t="shared" si="36"/>
        <v>10</v>
      </c>
      <c r="O330" t="str">
        <f t="shared" si="37"/>
        <v>Apr-2024</v>
      </c>
      <c r="P330" t="str">
        <f>CHOOSE(MATCH(MONTH(C330),{1,4,7,10}),"Q1","Q2","Q3","Q4")</f>
        <v>Q2</v>
      </c>
      <c r="Q330" t="str">
        <f t="shared" si="38"/>
        <v>West → East</v>
      </c>
      <c r="R330" t="str">
        <f t="shared" si="39"/>
        <v>80-100%</v>
      </c>
      <c r="AA330">
        <f t="shared" si="40"/>
        <v>10</v>
      </c>
      <c r="AD330">
        <f t="shared" si="41"/>
        <v>10</v>
      </c>
      <c r="AL330">
        <f t="shared" si="42"/>
        <v>0</v>
      </c>
    </row>
    <row r="331" spans="1:38" ht="15.75" customHeight="1" x14ac:dyDescent="0.3">
      <c r="A331" s="3" t="s">
        <v>394</v>
      </c>
      <c r="B331" s="3" t="s">
        <v>66</v>
      </c>
      <c r="C331" s="6">
        <v>45325</v>
      </c>
      <c r="D331" s="4">
        <v>1707</v>
      </c>
      <c r="E331" s="3" t="s">
        <v>50</v>
      </c>
      <c r="F331" s="3" t="s">
        <v>51</v>
      </c>
      <c r="G331" s="3" t="s">
        <v>61</v>
      </c>
      <c r="H331" s="4">
        <v>15178</v>
      </c>
      <c r="I331" s="4">
        <v>4.5</v>
      </c>
      <c r="J331" s="4">
        <v>92.97</v>
      </c>
      <c r="K331" s="6">
        <v>45325</v>
      </c>
      <c r="L331" s="6">
        <v>45328</v>
      </c>
      <c r="M331" s="3" t="s">
        <v>71</v>
      </c>
      <c r="N331">
        <f t="shared" si="36"/>
        <v>3</v>
      </c>
      <c r="O331" t="str">
        <f t="shared" si="37"/>
        <v>Feb-2024</v>
      </c>
      <c r="P331" t="str">
        <f>CHOOSE(MATCH(MONTH(C331),{1,4,7,10}),"Q1","Q2","Q3","Q4")</f>
        <v>Q1</v>
      </c>
      <c r="Q331" t="str">
        <f t="shared" si="38"/>
        <v>West → Central</v>
      </c>
      <c r="R331" t="str">
        <f t="shared" si="39"/>
        <v>80-100%</v>
      </c>
      <c r="AA331">
        <f t="shared" si="40"/>
        <v>3</v>
      </c>
      <c r="AD331">
        <f t="shared" si="41"/>
        <v>3</v>
      </c>
      <c r="AL331">
        <f t="shared" si="42"/>
        <v>0</v>
      </c>
    </row>
    <row r="332" spans="1:38" ht="15.75" customHeight="1" x14ac:dyDescent="0.3">
      <c r="A332" s="3" t="s">
        <v>395</v>
      </c>
      <c r="B332" s="3" t="s">
        <v>59</v>
      </c>
      <c r="C332" s="6">
        <v>45383</v>
      </c>
      <c r="D332" s="4">
        <v>1433</v>
      </c>
      <c r="E332" s="3" t="s">
        <v>56</v>
      </c>
      <c r="F332" s="3" t="s">
        <v>52</v>
      </c>
      <c r="G332" s="3" t="s">
        <v>52</v>
      </c>
      <c r="H332" s="4">
        <v>47704</v>
      </c>
      <c r="I332" s="4">
        <v>1.9</v>
      </c>
      <c r="J332" s="4">
        <v>68.38</v>
      </c>
      <c r="K332" s="6">
        <v>45383</v>
      </c>
      <c r="L332" s="6">
        <v>45393</v>
      </c>
      <c r="M332" s="3" t="s">
        <v>53</v>
      </c>
      <c r="N332">
        <f t="shared" si="36"/>
        <v>10</v>
      </c>
      <c r="O332" t="str">
        <f t="shared" si="37"/>
        <v>Apr-2024</v>
      </c>
      <c r="P332" t="str">
        <f>CHOOSE(MATCH(MONTH(C332),{1,4,7,10}),"Q1","Q2","Q3","Q4")</f>
        <v>Q2</v>
      </c>
      <c r="Q332" t="str">
        <f t="shared" si="38"/>
        <v>East → East</v>
      </c>
      <c r="R332" t="str">
        <f t="shared" si="39"/>
        <v>60-80%</v>
      </c>
      <c r="AA332">
        <f t="shared" si="40"/>
        <v>10</v>
      </c>
      <c r="AD332">
        <f t="shared" si="41"/>
        <v>10</v>
      </c>
      <c r="AL332">
        <f t="shared" si="42"/>
        <v>0</v>
      </c>
    </row>
    <row r="333" spans="1:38" ht="15.75" customHeight="1" x14ac:dyDescent="0.3">
      <c r="A333" s="3" t="s">
        <v>396</v>
      </c>
      <c r="B333" s="3" t="s">
        <v>66</v>
      </c>
      <c r="C333" s="6">
        <v>45308</v>
      </c>
      <c r="D333" s="4">
        <v>984</v>
      </c>
      <c r="E333" s="3" t="s">
        <v>56</v>
      </c>
      <c r="F333" s="3" t="s">
        <v>51</v>
      </c>
      <c r="G333" s="3" t="s">
        <v>57</v>
      </c>
      <c r="H333" s="4">
        <v>12521</v>
      </c>
      <c r="I333" s="4">
        <v>1.6</v>
      </c>
      <c r="J333" s="4">
        <v>71.180000000000007</v>
      </c>
      <c r="K333" s="6">
        <v>45309</v>
      </c>
      <c r="L333" s="6">
        <v>45312</v>
      </c>
      <c r="M333" s="3" t="s">
        <v>71</v>
      </c>
      <c r="N333">
        <f t="shared" si="36"/>
        <v>3</v>
      </c>
      <c r="O333" t="str">
        <f t="shared" si="37"/>
        <v>Jan-2024</v>
      </c>
      <c r="P333" t="str">
        <f>CHOOSE(MATCH(MONTH(C333),{1,4,7,10}),"Q1","Q2","Q3","Q4")</f>
        <v>Q1</v>
      </c>
      <c r="Q333" t="str">
        <f t="shared" si="38"/>
        <v>West → South</v>
      </c>
      <c r="R333" t="str">
        <f t="shared" si="39"/>
        <v>60-80%</v>
      </c>
      <c r="AA333">
        <f t="shared" si="40"/>
        <v>4</v>
      </c>
      <c r="AD333">
        <f t="shared" si="41"/>
        <v>3</v>
      </c>
      <c r="AL333">
        <f t="shared" si="42"/>
        <v>0</v>
      </c>
    </row>
    <row r="334" spans="1:38" ht="15.75" customHeight="1" x14ac:dyDescent="0.3">
      <c r="A334" s="3" t="s">
        <v>397</v>
      </c>
      <c r="B334" s="3" t="s">
        <v>82</v>
      </c>
      <c r="C334" s="6">
        <v>45356</v>
      </c>
      <c r="D334" s="4">
        <v>1489</v>
      </c>
      <c r="E334" s="3" t="s">
        <v>63</v>
      </c>
      <c r="F334" s="3" t="s">
        <v>70</v>
      </c>
      <c r="G334" s="3" t="s">
        <v>52</v>
      </c>
      <c r="H334" s="4">
        <v>7272</v>
      </c>
      <c r="I334" s="4">
        <v>1.2</v>
      </c>
      <c r="J334" s="4">
        <v>51.43</v>
      </c>
      <c r="K334" s="6">
        <v>45359</v>
      </c>
      <c r="L334" s="6">
        <v>45365</v>
      </c>
      <c r="M334" s="3" t="s">
        <v>53</v>
      </c>
      <c r="N334">
        <f t="shared" si="36"/>
        <v>6</v>
      </c>
      <c r="O334" t="str">
        <f t="shared" si="37"/>
        <v>Mar-2024</v>
      </c>
      <c r="P334" t="str">
        <f>CHOOSE(MATCH(MONTH(C334),{1,4,7,10}),"Q1","Q2","Q3","Q4")</f>
        <v>Q1</v>
      </c>
      <c r="Q334" t="str">
        <f t="shared" si="38"/>
        <v>North → East</v>
      </c>
      <c r="R334" t="str">
        <f t="shared" si="39"/>
        <v>40-60%</v>
      </c>
      <c r="AA334">
        <f t="shared" si="40"/>
        <v>9</v>
      </c>
      <c r="AD334">
        <f t="shared" si="41"/>
        <v>6</v>
      </c>
      <c r="AL334">
        <f t="shared" si="42"/>
        <v>0</v>
      </c>
    </row>
    <row r="335" spans="1:38" ht="15.75" customHeight="1" x14ac:dyDescent="0.3">
      <c r="A335" s="3" t="s">
        <v>398</v>
      </c>
      <c r="B335" s="3" t="s">
        <v>55</v>
      </c>
      <c r="C335" s="6">
        <v>45376</v>
      </c>
      <c r="D335" s="4">
        <v>325</v>
      </c>
      <c r="E335" s="3" t="s">
        <v>63</v>
      </c>
      <c r="F335" s="3" t="s">
        <v>61</v>
      </c>
      <c r="G335" s="3" t="s">
        <v>70</v>
      </c>
      <c r="H335" s="4">
        <v>2127</v>
      </c>
      <c r="I335" s="4">
        <v>4.3</v>
      </c>
      <c r="J335" s="4">
        <v>67.72</v>
      </c>
      <c r="K335" s="6">
        <v>45376</v>
      </c>
      <c r="L335" s="6">
        <v>45381</v>
      </c>
      <c r="M335" s="3" t="s">
        <v>53</v>
      </c>
      <c r="N335">
        <f t="shared" si="36"/>
        <v>5</v>
      </c>
      <c r="O335" t="str">
        <f t="shared" si="37"/>
        <v>Mar-2024</v>
      </c>
      <c r="P335" t="str">
        <f>CHOOSE(MATCH(MONTH(C335),{1,4,7,10}),"Q1","Q2","Q3","Q4")</f>
        <v>Q1</v>
      </c>
      <c r="Q335" t="str">
        <f t="shared" si="38"/>
        <v>Central → North</v>
      </c>
      <c r="R335" t="str">
        <f t="shared" si="39"/>
        <v>60-80%</v>
      </c>
      <c r="AA335">
        <f t="shared" si="40"/>
        <v>5</v>
      </c>
      <c r="AD335">
        <f t="shared" si="41"/>
        <v>5</v>
      </c>
      <c r="AL335">
        <f t="shared" si="42"/>
        <v>1</v>
      </c>
    </row>
    <row r="336" spans="1:38" ht="15.75" customHeight="1" x14ac:dyDescent="0.3">
      <c r="A336" s="3" t="s">
        <v>399</v>
      </c>
      <c r="B336" s="3" t="s">
        <v>49</v>
      </c>
      <c r="C336" s="6">
        <v>45396</v>
      </c>
      <c r="D336" s="4">
        <v>924</v>
      </c>
      <c r="E336" s="3" t="s">
        <v>63</v>
      </c>
      <c r="F336" s="3" t="s">
        <v>61</v>
      </c>
      <c r="G336" s="3" t="s">
        <v>52</v>
      </c>
      <c r="H336" s="4">
        <v>44932</v>
      </c>
      <c r="I336" s="4">
        <v>2.2000000000000002</v>
      </c>
      <c r="J336" s="4">
        <v>94.18</v>
      </c>
      <c r="K336" s="6">
        <v>45396</v>
      </c>
      <c r="L336" s="6">
        <v>45405</v>
      </c>
      <c r="M336" s="3" t="s">
        <v>53</v>
      </c>
      <c r="N336">
        <f t="shared" si="36"/>
        <v>9</v>
      </c>
      <c r="O336" t="str">
        <f t="shared" si="37"/>
        <v>Apr-2024</v>
      </c>
      <c r="P336" t="str">
        <f>CHOOSE(MATCH(MONTH(C336),{1,4,7,10}),"Q1","Q2","Q3","Q4")</f>
        <v>Q2</v>
      </c>
      <c r="Q336" t="str">
        <f t="shared" si="38"/>
        <v>Central → East</v>
      </c>
      <c r="R336" t="str">
        <f t="shared" si="39"/>
        <v>80-100%</v>
      </c>
      <c r="AA336">
        <f t="shared" si="40"/>
        <v>9</v>
      </c>
      <c r="AD336">
        <f t="shared" si="41"/>
        <v>9</v>
      </c>
      <c r="AL336">
        <f t="shared" si="42"/>
        <v>0</v>
      </c>
    </row>
    <row r="337" spans="1:38" ht="15.75" customHeight="1" x14ac:dyDescent="0.3">
      <c r="A337" s="3" t="s">
        <v>400</v>
      </c>
      <c r="B337" s="3" t="s">
        <v>66</v>
      </c>
      <c r="C337" s="6">
        <v>45309</v>
      </c>
      <c r="D337" s="4">
        <v>2365</v>
      </c>
      <c r="E337" s="3" t="s">
        <v>50</v>
      </c>
      <c r="F337" s="3" t="s">
        <v>57</v>
      </c>
      <c r="G337" s="3" t="s">
        <v>51</v>
      </c>
      <c r="H337" s="4">
        <v>8719</v>
      </c>
      <c r="I337" s="4">
        <v>2.6</v>
      </c>
      <c r="J337" s="4">
        <v>43.05</v>
      </c>
      <c r="K337" s="6">
        <v>45312</v>
      </c>
      <c r="L337" s="6">
        <v>45319</v>
      </c>
      <c r="M337" s="3" t="s">
        <v>53</v>
      </c>
      <c r="N337">
        <f t="shared" si="36"/>
        <v>7</v>
      </c>
      <c r="O337" t="str">
        <f t="shared" si="37"/>
        <v>Jan-2024</v>
      </c>
      <c r="P337" t="str">
        <f>CHOOSE(MATCH(MONTH(C337),{1,4,7,10}),"Q1","Q2","Q3","Q4")</f>
        <v>Q1</v>
      </c>
      <c r="Q337" t="str">
        <f t="shared" si="38"/>
        <v>South → West</v>
      </c>
      <c r="R337" t="str">
        <f t="shared" si="39"/>
        <v>40-60%</v>
      </c>
      <c r="AA337">
        <f t="shared" si="40"/>
        <v>10</v>
      </c>
      <c r="AD337">
        <f t="shared" si="41"/>
        <v>7</v>
      </c>
      <c r="AL337">
        <f t="shared" si="42"/>
        <v>0</v>
      </c>
    </row>
    <row r="338" spans="1:38" ht="15.75" customHeight="1" x14ac:dyDescent="0.3">
      <c r="A338" s="3" t="s">
        <v>401</v>
      </c>
      <c r="B338" s="3" t="s">
        <v>82</v>
      </c>
      <c r="C338" s="6">
        <v>45364</v>
      </c>
      <c r="D338" s="4">
        <v>1036</v>
      </c>
      <c r="E338" s="3" t="s">
        <v>63</v>
      </c>
      <c r="F338" s="3" t="s">
        <v>57</v>
      </c>
      <c r="G338" s="3" t="s">
        <v>70</v>
      </c>
      <c r="H338" s="4">
        <v>23964</v>
      </c>
      <c r="I338" s="4">
        <v>3</v>
      </c>
      <c r="J338" s="4">
        <v>91.81</v>
      </c>
      <c r="K338" s="6">
        <v>45367</v>
      </c>
      <c r="L338" s="6">
        <v>45369</v>
      </c>
      <c r="M338" s="3" t="s">
        <v>53</v>
      </c>
      <c r="N338">
        <f t="shared" si="36"/>
        <v>2</v>
      </c>
      <c r="O338" t="str">
        <f t="shared" si="37"/>
        <v>Mar-2024</v>
      </c>
      <c r="P338" t="str">
        <f>CHOOSE(MATCH(MONTH(C338),{1,4,7,10}),"Q1","Q2","Q3","Q4")</f>
        <v>Q1</v>
      </c>
      <c r="Q338" t="str">
        <f t="shared" si="38"/>
        <v>South → North</v>
      </c>
      <c r="R338" t="str">
        <f t="shared" si="39"/>
        <v>80-100%</v>
      </c>
      <c r="AA338">
        <f t="shared" si="40"/>
        <v>5</v>
      </c>
      <c r="AD338">
        <f t="shared" si="41"/>
        <v>2</v>
      </c>
      <c r="AL338">
        <f t="shared" si="42"/>
        <v>1</v>
      </c>
    </row>
    <row r="339" spans="1:38" ht="15.75" customHeight="1" x14ac:dyDescent="0.3">
      <c r="A339" s="3" t="s">
        <v>402</v>
      </c>
      <c r="B339" s="3" t="s">
        <v>49</v>
      </c>
      <c r="C339" s="6">
        <v>45403</v>
      </c>
      <c r="D339" s="4">
        <v>2406</v>
      </c>
      <c r="E339" s="3" t="s">
        <v>63</v>
      </c>
      <c r="F339" s="3" t="s">
        <v>61</v>
      </c>
      <c r="G339" s="3" t="s">
        <v>61</v>
      </c>
      <c r="H339" s="4">
        <v>30732</v>
      </c>
      <c r="I339" s="4">
        <v>4.4000000000000004</v>
      </c>
      <c r="J339" s="4">
        <v>60.46</v>
      </c>
      <c r="K339" s="6">
        <v>45406</v>
      </c>
      <c r="L339" s="6">
        <v>45413</v>
      </c>
      <c r="M339" s="3" t="s">
        <v>53</v>
      </c>
      <c r="N339">
        <f t="shared" si="36"/>
        <v>7</v>
      </c>
      <c r="O339" t="str">
        <f t="shared" si="37"/>
        <v>Apr-2024</v>
      </c>
      <c r="P339" t="str">
        <f>CHOOSE(MATCH(MONTH(C339),{1,4,7,10}),"Q1","Q2","Q3","Q4")</f>
        <v>Q2</v>
      </c>
      <c r="Q339" t="str">
        <f t="shared" si="38"/>
        <v>Central → Central</v>
      </c>
      <c r="R339" t="str">
        <f t="shared" si="39"/>
        <v>60-80%</v>
      </c>
      <c r="AA339">
        <f t="shared" si="40"/>
        <v>10</v>
      </c>
      <c r="AD339">
        <f t="shared" si="41"/>
        <v>7</v>
      </c>
      <c r="AL339">
        <f t="shared" si="42"/>
        <v>0</v>
      </c>
    </row>
    <row r="340" spans="1:38" ht="15.75" customHeight="1" x14ac:dyDescent="0.3">
      <c r="A340" s="3" t="s">
        <v>403</v>
      </c>
      <c r="B340" s="3" t="s">
        <v>55</v>
      </c>
      <c r="C340" s="6">
        <v>45376</v>
      </c>
      <c r="D340" s="4">
        <v>2011</v>
      </c>
      <c r="E340" s="3" t="s">
        <v>60</v>
      </c>
      <c r="F340" s="3" t="s">
        <v>70</v>
      </c>
      <c r="G340" s="3" t="s">
        <v>51</v>
      </c>
      <c r="H340" s="4">
        <v>42981</v>
      </c>
      <c r="I340" s="4">
        <v>3.6</v>
      </c>
      <c r="J340" s="4">
        <v>93.97</v>
      </c>
      <c r="K340" s="6">
        <v>45379</v>
      </c>
      <c r="L340" s="6">
        <v>45381</v>
      </c>
      <c r="M340" s="3" t="s">
        <v>53</v>
      </c>
      <c r="N340">
        <f t="shared" si="36"/>
        <v>2</v>
      </c>
      <c r="O340" t="str">
        <f t="shared" si="37"/>
        <v>Mar-2024</v>
      </c>
      <c r="P340" t="str">
        <f>CHOOSE(MATCH(MONTH(C340),{1,4,7,10}),"Q1","Q2","Q3","Q4")</f>
        <v>Q1</v>
      </c>
      <c r="Q340" t="str">
        <f t="shared" si="38"/>
        <v>North → West</v>
      </c>
      <c r="R340" t="str">
        <f t="shared" si="39"/>
        <v>80-100%</v>
      </c>
      <c r="AA340">
        <f t="shared" si="40"/>
        <v>5</v>
      </c>
      <c r="AD340">
        <f t="shared" si="41"/>
        <v>2</v>
      </c>
      <c r="AL340">
        <f t="shared" si="42"/>
        <v>1</v>
      </c>
    </row>
    <row r="341" spans="1:38" ht="15.75" customHeight="1" x14ac:dyDescent="0.3">
      <c r="A341" s="3" t="s">
        <v>404</v>
      </c>
      <c r="B341" s="3" t="s">
        <v>49</v>
      </c>
      <c r="C341" s="6">
        <v>45427</v>
      </c>
      <c r="D341" s="4">
        <v>1896</v>
      </c>
      <c r="E341" s="3" t="s">
        <v>63</v>
      </c>
      <c r="F341" s="3" t="s">
        <v>52</v>
      </c>
      <c r="G341" s="3" t="s">
        <v>57</v>
      </c>
      <c r="H341" s="4">
        <v>8988</v>
      </c>
      <c r="I341" s="4">
        <v>3.5</v>
      </c>
      <c r="J341" s="4">
        <v>96.45</v>
      </c>
      <c r="K341" s="6">
        <v>45428</v>
      </c>
      <c r="L341" s="6">
        <v>45430</v>
      </c>
      <c r="M341" s="3" t="s">
        <v>71</v>
      </c>
      <c r="N341">
        <f t="shared" si="36"/>
        <v>2</v>
      </c>
      <c r="O341" t="str">
        <f t="shared" si="37"/>
        <v>May-2024</v>
      </c>
      <c r="P341" t="str">
        <f>CHOOSE(MATCH(MONTH(C341),{1,4,7,10}),"Q1","Q2","Q3","Q4")</f>
        <v>Q2</v>
      </c>
      <c r="Q341" t="str">
        <f t="shared" si="38"/>
        <v>East → South</v>
      </c>
      <c r="R341" t="str">
        <f t="shared" si="39"/>
        <v>80-100%</v>
      </c>
      <c r="AA341">
        <f t="shared" si="40"/>
        <v>3</v>
      </c>
      <c r="AD341">
        <f t="shared" si="41"/>
        <v>2</v>
      </c>
      <c r="AL341">
        <f t="shared" si="42"/>
        <v>0</v>
      </c>
    </row>
    <row r="342" spans="1:38" ht="15.75" customHeight="1" x14ac:dyDescent="0.3">
      <c r="A342" s="3" t="s">
        <v>405</v>
      </c>
      <c r="B342" s="3" t="s">
        <v>82</v>
      </c>
      <c r="C342" s="6">
        <v>45461</v>
      </c>
      <c r="D342" s="4">
        <v>153</v>
      </c>
      <c r="E342" s="3" t="s">
        <v>60</v>
      </c>
      <c r="F342" s="3" t="s">
        <v>52</v>
      </c>
      <c r="G342" s="3" t="s">
        <v>57</v>
      </c>
      <c r="H342" s="4">
        <v>35449</v>
      </c>
      <c r="I342" s="4">
        <v>1.7</v>
      </c>
      <c r="J342" s="4">
        <v>80.25</v>
      </c>
      <c r="K342" s="6">
        <v>45461</v>
      </c>
      <c r="L342" s="6">
        <v>45470</v>
      </c>
      <c r="M342" s="3" t="s">
        <v>53</v>
      </c>
      <c r="N342">
        <f t="shared" si="36"/>
        <v>9</v>
      </c>
      <c r="O342" t="str">
        <f t="shared" si="37"/>
        <v>Jun-2024</v>
      </c>
      <c r="P342" t="str">
        <f>CHOOSE(MATCH(MONTH(C342),{1,4,7,10}),"Q1","Q2","Q3","Q4")</f>
        <v>Q2</v>
      </c>
      <c r="Q342" t="str">
        <f t="shared" si="38"/>
        <v>East → South</v>
      </c>
      <c r="R342" t="str">
        <f t="shared" si="39"/>
        <v>80-100%</v>
      </c>
      <c r="AA342">
        <f t="shared" si="40"/>
        <v>9</v>
      </c>
      <c r="AD342">
        <f t="shared" si="41"/>
        <v>9</v>
      </c>
      <c r="AL342">
        <f t="shared" si="42"/>
        <v>0</v>
      </c>
    </row>
    <row r="343" spans="1:38" ht="15.75" customHeight="1" x14ac:dyDescent="0.3">
      <c r="A343" s="3" t="s">
        <v>406</v>
      </c>
      <c r="B343" s="3" t="s">
        <v>49</v>
      </c>
      <c r="C343" s="6">
        <v>45360</v>
      </c>
      <c r="D343" s="4">
        <v>826</v>
      </c>
      <c r="E343" s="3" t="s">
        <v>56</v>
      </c>
      <c r="F343" s="3" t="s">
        <v>70</v>
      </c>
      <c r="G343" s="3" t="s">
        <v>57</v>
      </c>
      <c r="H343" s="4">
        <v>44862</v>
      </c>
      <c r="I343" s="4">
        <v>3.1</v>
      </c>
      <c r="J343" s="4">
        <v>79.87</v>
      </c>
      <c r="K343" s="6">
        <v>45361</v>
      </c>
      <c r="L343" s="6">
        <v>45366</v>
      </c>
      <c r="M343" s="3" t="s">
        <v>53</v>
      </c>
      <c r="N343">
        <f t="shared" si="36"/>
        <v>5</v>
      </c>
      <c r="O343" t="str">
        <f t="shared" si="37"/>
        <v>Mar-2024</v>
      </c>
      <c r="P343" t="str">
        <f>CHOOSE(MATCH(MONTH(C343),{1,4,7,10}),"Q1","Q2","Q3","Q4")</f>
        <v>Q1</v>
      </c>
      <c r="Q343" t="str">
        <f t="shared" si="38"/>
        <v>North → South</v>
      </c>
      <c r="R343" t="str">
        <f t="shared" si="39"/>
        <v>60-80%</v>
      </c>
      <c r="AA343">
        <f t="shared" si="40"/>
        <v>6</v>
      </c>
      <c r="AD343">
        <f t="shared" si="41"/>
        <v>5</v>
      </c>
      <c r="AL343">
        <f t="shared" si="42"/>
        <v>1</v>
      </c>
    </row>
    <row r="344" spans="1:38" ht="15.75" customHeight="1" x14ac:dyDescent="0.3">
      <c r="A344" s="3" t="s">
        <v>407</v>
      </c>
      <c r="B344" s="3" t="s">
        <v>59</v>
      </c>
      <c r="C344" s="6">
        <v>45461</v>
      </c>
      <c r="D344" s="4">
        <v>1644</v>
      </c>
      <c r="E344" s="3" t="s">
        <v>63</v>
      </c>
      <c r="F344" s="3" t="s">
        <v>52</v>
      </c>
      <c r="G344" s="3" t="s">
        <v>51</v>
      </c>
      <c r="H344" s="4">
        <v>40432</v>
      </c>
      <c r="I344" s="4">
        <v>3.9</v>
      </c>
      <c r="J344" s="4">
        <v>67.17</v>
      </c>
      <c r="K344" s="6">
        <v>45461</v>
      </c>
      <c r="L344" s="6">
        <v>45471</v>
      </c>
      <c r="M344" s="3" t="s">
        <v>53</v>
      </c>
      <c r="N344">
        <f t="shared" si="36"/>
        <v>10</v>
      </c>
      <c r="O344" t="str">
        <f t="shared" si="37"/>
        <v>Jun-2024</v>
      </c>
      <c r="P344" t="str">
        <f>CHOOSE(MATCH(MONTH(C344),{1,4,7,10}),"Q1","Q2","Q3","Q4")</f>
        <v>Q2</v>
      </c>
      <c r="Q344" t="str">
        <f t="shared" si="38"/>
        <v>East → West</v>
      </c>
      <c r="R344" t="str">
        <f t="shared" si="39"/>
        <v>60-80%</v>
      </c>
      <c r="AA344">
        <f t="shared" si="40"/>
        <v>10</v>
      </c>
      <c r="AD344">
        <f t="shared" si="41"/>
        <v>10</v>
      </c>
      <c r="AL344">
        <f t="shared" si="42"/>
        <v>0</v>
      </c>
    </row>
    <row r="345" spans="1:38" ht="15.75" customHeight="1" x14ac:dyDescent="0.3">
      <c r="A345" s="3" t="s">
        <v>408</v>
      </c>
      <c r="B345" s="3" t="s">
        <v>49</v>
      </c>
      <c r="C345" s="6">
        <v>45323</v>
      </c>
      <c r="D345" s="4">
        <v>1143</v>
      </c>
      <c r="E345" s="3" t="s">
        <v>56</v>
      </c>
      <c r="F345" s="3" t="s">
        <v>51</v>
      </c>
      <c r="G345" s="3" t="s">
        <v>51</v>
      </c>
      <c r="H345" s="4">
        <v>19481</v>
      </c>
      <c r="I345" s="4">
        <v>4.9000000000000004</v>
      </c>
      <c r="J345" s="4">
        <v>90.13</v>
      </c>
      <c r="K345" s="6">
        <v>45323</v>
      </c>
      <c r="L345" s="6">
        <v>45333</v>
      </c>
      <c r="M345" s="3" t="s">
        <v>53</v>
      </c>
      <c r="N345">
        <f t="shared" si="36"/>
        <v>10</v>
      </c>
      <c r="O345" t="str">
        <f t="shared" si="37"/>
        <v>Feb-2024</v>
      </c>
      <c r="P345" t="str">
        <f>CHOOSE(MATCH(MONTH(C345),{1,4,7,10}),"Q1","Q2","Q3","Q4")</f>
        <v>Q1</v>
      </c>
      <c r="Q345" t="str">
        <f t="shared" si="38"/>
        <v>West → West</v>
      </c>
      <c r="R345" t="str">
        <f t="shared" si="39"/>
        <v>80-100%</v>
      </c>
      <c r="AA345">
        <f t="shared" si="40"/>
        <v>10</v>
      </c>
      <c r="AD345">
        <f t="shared" si="41"/>
        <v>10</v>
      </c>
      <c r="AL345">
        <f t="shared" si="42"/>
        <v>0</v>
      </c>
    </row>
    <row r="346" spans="1:38" ht="15.75" customHeight="1" x14ac:dyDescent="0.3">
      <c r="A346" s="3" t="s">
        <v>409</v>
      </c>
      <c r="B346" s="3" t="s">
        <v>66</v>
      </c>
      <c r="C346" s="6">
        <v>45464</v>
      </c>
      <c r="D346" s="4">
        <v>2013</v>
      </c>
      <c r="E346" s="3" t="s">
        <v>56</v>
      </c>
      <c r="F346" s="3" t="s">
        <v>61</v>
      </c>
      <c r="G346" s="3" t="s">
        <v>51</v>
      </c>
      <c r="H346" s="4">
        <v>1401</v>
      </c>
      <c r="I346" s="4">
        <v>1.8</v>
      </c>
      <c r="J346" s="4">
        <v>97.7</v>
      </c>
      <c r="K346" s="6">
        <v>45465</v>
      </c>
      <c r="L346" s="6">
        <v>45470</v>
      </c>
      <c r="M346" s="3" t="s">
        <v>53</v>
      </c>
      <c r="N346">
        <f t="shared" si="36"/>
        <v>5</v>
      </c>
      <c r="O346" t="str">
        <f t="shared" si="37"/>
        <v>Jun-2024</v>
      </c>
      <c r="P346" t="str">
        <f>CHOOSE(MATCH(MONTH(C346),{1,4,7,10}),"Q1","Q2","Q3","Q4")</f>
        <v>Q2</v>
      </c>
      <c r="Q346" t="str">
        <f t="shared" si="38"/>
        <v>Central → West</v>
      </c>
      <c r="R346" t="str">
        <f t="shared" si="39"/>
        <v>80-100%</v>
      </c>
      <c r="AA346">
        <f t="shared" si="40"/>
        <v>6</v>
      </c>
      <c r="AD346">
        <f t="shared" si="41"/>
        <v>5</v>
      </c>
      <c r="AL346">
        <f t="shared" si="42"/>
        <v>1</v>
      </c>
    </row>
    <row r="347" spans="1:38" ht="15.75" customHeight="1" x14ac:dyDescent="0.3">
      <c r="A347" s="3" t="s">
        <v>410</v>
      </c>
      <c r="B347" s="3" t="s">
        <v>66</v>
      </c>
      <c r="C347" s="6">
        <v>45320</v>
      </c>
      <c r="D347" s="4">
        <v>1876</v>
      </c>
      <c r="E347" s="3" t="s">
        <v>50</v>
      </c>
      <c r="F347" s="3" t="s">
        <v>61</v>
      </c>
      <c r="G347" s="3" t="s">
        <v>70</v>
      </c>
      <c r="H347" s="4">
        <v>22944</v>
      </c>
      <c r="I347" s="4">
        <v>1</v>
      </c>
      <c r="J347" s="4">
        <v>86.5</v>
      </c>
      <c r="K347" s="6">
        <v>45322</v>
      </c>
      <c r="L347" s="6">
        <v>45328</v>
      </c>
      <c r="M347" s="3" t="s">
        <v>53</v>
      </c>
      <c r="N347">
        <f t="shared" si="36"/>
        <v>6</v>
      </c>
      <c r="O347" t="str">
        <f t="shared" si="37"/>
        <v>Jan-2024</v>
      </c>
      <c r="P347" t="str">
        <f>CHOOSE(MATCH(MONTH(C347),{1,4,7,10}),"Q1","Q2","Q3","Q4")</f>
        <v>Q1</v>
      </c>
      <c r="Q347" t="str">
        <f t="shared" si="38"/>
        <v>Central → North</v>
      </c>
      <c r="R347" t="str">
        <f t="shared" si="39"/>
        <v>80-100%</v>
      </c>
      <c r="AA347">
        <f t="shared" si="40"/>
        <v>8</v>
      </c>
      <c r="AD347">
        <f t="shared" si="41"/>
        <v>6</v>
      </c>
      <c r="AL347">
        <f t="shared" si="42"/>
        <v>0</v>
      </c>
    </row>
    <row r="348" spans="1:38" ht="15.75" customHeight="1" x14ac:dyDescent="0.3">
      <c r="A348" s="3" t="s">
        <v>411</v>
      </c>
      <c r="B348" s="3" t="s">
        <v>59</v>
      </c>
      <c r="C348" s="6">
        <v>45300</v>
      </c>
      <c r="D348" s="4">
        <v>1696</v>
      </c>
      <c r="E348" s="3" t="s">
        <v>56</v>
      </c>
      <c r="F348" s="3" t="s">
        <v>70</v>
      </c>
      <c r="G348" s="3" t="s">
        <v>70</v>
      </c>
      <c r="H348" s="4">
        <v>42558</v>
      </c>
      <c r="I348" s="4">
        <v>1.3</v>
      </c>
      <c r="J348" s="4">
        <v>77.319999999999993</v>
      </c>
      <c r="K348" s="6">
        <v>45303</v>
      </c>
      <c r="L348" s="6">
        <v>45312</v>
      </c>
      <c r="M348" s="3" t="s">
        <v>53</v>
      </c>
      <c r="N348">
        <f t="shared" si="36"/>
        <v>9</v>
      </c>
      <c r="O348" t="str">
        <f t="shared" si="37"/>
        <v>Jan-2024</v>
      </c>
      <c r="P348" t="str">
        <f>CHOOSE(MATCH(MONTH(C348),{1,4,7,10}),"Q1","Q2","Q3","Q4")</f>
        <v>Q1</v>
      </c>
      <c r="Q348" t="str">
        <f t="shared" si="38"/>
        <v>North → North</v>
      </c>
      <c r="R348" t="str">
        <f t="shared" si="39"/>
        <v>60-80%</v>
      </c>
      <c r="AA348">
        <f t="shared" si="40"/>
        <v>12</v>
      </c>
      <c r="AD348">
        <f t="shared" si="41"/>
        <v>9</v>
      </c>
      <c r="AL348">
        <f t="shared" si="42"/>
        <v>0</v>
      </c>
    </row>
    <row r="349" spans="1:38" ht="15.75" customHeight="1" x14ac:dyDescent="0.3">
      <c r="A349" s="3" t="s">
        <v>412</v>
      </c>
      <c r="B349" s="3" t="s">
        <v>82</v>
      </c>
      <c r="C349" s="6">
        <v>45329</v>
      </c>
      <c r="D349" s="4">
        <v>2014</v>
      </c>
      <c r="E349" s="3" t="s">
        <v>63</v>
      </c>
      <c r="F349" s="3" t="s">
        <v>52</v>
      </c>
      <c r="G349" s="3" t="s">
        <v>57</v>
      </c>
      <c r="H349" s="4">
        <v>18561</v>
      </c>
      <c r="I349" s="4">
        <v>2.5</v>
      </c>
      <c r="J349" s="4">
        <v>76.41</v>
      </c>
      <c r="K349" s="6">
        <v>45329</v>
      </c>
      <c r="L349" s="6">
        <v>45332</v>
      </c>
      <c r="M349" s="3" t="s">
        <v>71</v>
      </c>
      <c r="N349">
        <f t="shared" si="36"/>
        <v>3</v>
      </c>
      <c r="O349" t="str">
        <f t="shared" si="37"/>
        <v>Feb-2024</v>
      </c>
      <c r="P349" t="str">
        <f>CHOOSE(MATCH(MONTH(C349),{1,4,7,10}),"Q1","Q2","Q3","Q4")</f>
        <v>Q1</v>
      </c>
      <c r="Q349" t="str">
        <f t="shared" si="38"/>
        <v>East → South</v>
      </c>
      <c r="R349" t="str">
        <f t="shared" si="39"/>
        <v>60-80%</v>
      </c>
      <c r="AA349">
        <f t="shared" si="40"/>
        <v>3</v>
      </c>
      <c r="AD349">
        <f t="shared" si="41"/>
        <v>3</v>
      </c>
      <c r="AL349">
        <f t="shared" si="42"/>
        <v>0</v>
      </c>
    </row>
    <row r="350" spans="1:38" ht="15.75" customHeight="1" x14ac:dyDescent="0.3">
      <c r="A350" s="3" t="s">
        <v>413</v>
      </c>
      <c r="B350" s="3" t="s">
        <v>66</v>
      </c>
      <c r="C350" s="6">
        <v>45472</v>
      </c>
      <c r="D350" s="4">
        <v>949</v>
      </c>
      <c r="E350" s="3" t="s">
        <v>63</v>
      </c>
      <c r="F350" s="3" t="s">
        <v>57</v>
      </c>
      <c r="G350" s="3" t="s">
        <v>52</v>
      </c>
      <c r="H350" s="4">
        <v>3381</v>
      </c>
      <c r="I350" s="4">
        <v>4.3</v>
      </c>
      <c r="J350" s="4">
        <v>90.97</v>
      </c>
      <c r="K350" s="6">
        <v>45475</v>
      </c>
      <c r="L350" s="6">
        <v>45479</v>
      </c>
      <c r="M350" s="3" t="s">
        <v>83</v>
      </c>
      <c r="N350">
        <f t="shared" si="36"/>
        <v>4</v>
      </c>
      <c r="O350" t="str">
        <f t="shared" si="37"/>
        <v>Jun-2024</v>
      </c>
      <c r="P350" t="str">
        <f>CHOOSE(MATCH(MONTH(C350),{1,4,7,10}),"Q1","Q2","Q3","Q4")</f>
        <v>Q2</v>
      </c>
      <c r="Q350" t="str">
        <f t="shared" si="38"/>
        <v>South → East</v>
      </c>
      <c r="R350" t="str">
        <f t="shared" si="39"/>
        <v>80-100%</v>
      </c>
      <c r="AA350">
        <f t="shared" si="40"/>
        <v>7</v>
      </c>
      <c r="AD350">
        <f t="shared" si="41"/>
        <v>4</v>
      </c>
      <c r="AL350">
        <f t="shared" si="42"/>
        <v>0</v>
      </c>
    </row>
    <row r="351" spans="1:38" ht="15.75" customHeight="1" x14ac:dyDescent="0.3">
      <c r="A351" s="3" t="s">
        <v>414</v>
      </c>
      <c r="B351" s="3" t="s">
        <v>55</v>
      </c>
      <c r="C351" s="6">
        <v>45466</v>
      </c>
      <c r="D351" s="4">
        <v>2209</v>
      </c>
      <c r="E351" s="3" t="s">
        <v>63</v>
      </c>
      <c r="F351" s="3" t="s">
        <v>57</v>
      </c>
      <c r="G351" s="3" t="s">
        <v>57</v>
      </c>
      <c r="H351" s="4">
        <v>30363</v>
      </c>
      <c r="I351" s="4">
        <v>1</v>
      </c>
      <c r="J351" s="4">
        <v>72.47</v>
      </c>
      <c r="K351" s="6">
        <v>45466</v>
      </c>
      <c r="L351" s="6">
        <v>45471</v>
      </c>
      <c r="M351" s="3" t="s">
        <v>53</v>
      </c>
      <c r="N351">
        <f t="shared" si="36"/>
        <v>5</v>
      </c>
      <c r="O351" t="str">
        <f t="shared" si="37"/>
        <v>Jun-2024</v>
      </c>
      <c r="P351" t="str">
        <f>CHOOSE(MATCH(MONTH(C351),{1,4,7,10}),"Q1","Q2","Q3","Q4")</f>
        <v>Q2</v>
      </c>
      <c r="Q351" t="str">
        <f t="shared" si="38"/>
        <v>South → South</v>
      </c>
      <c r="R351" t="str">
        <f t="shared" si="39"/>
        <v>60-80%</v>
      </c>
      <c r="AA351">
        <f t="shared" si="40"/>
        <v>5</v>
      </c>
      <c r="AD351">
        <f t="shared" si="41"/>
        <v>5</v>
      </c>
      <c r="AL351">
        <f t="shared" si="42"/>
        <v>1</v>
      </c>
    </row>
    <row r="352" spans="1:38" ht="15.75" customHeight="1" x14ac:dyDescent="0.3">
      <c r="A352" s="3" t="s">
        <v>415</v>
      </c>
      <c r="B352" s="3" t="s">
        <v>66</v>
      </c>
      <c r="C352" s="6">
        <v>45434</v>
      </c>
      <c r="D352" s="4">
        <v>2363</v>
      </c>
      <c r="E352" s="3" t="s">
        <v>60</v>
      </c>
      <c r="F352" s="3" t="s">
        <v>52</v>
      </c>
      <c r="G352" s="3" t="s">
        <v>61</v>
      </c>
      <c r="H352" s="4">
        <v>46326</v>
      </c>
      <c r="I352" s="4">
        <v>2.8</v>
      </c>
      <c r="J352" s="4">
        <v>88.23</v>
      </c>
      <c r="K352" s="6">
        <v>45436</v>
      </c>
      <c r="L352" s="6">
        <v>45443</v>
      </c>
      <c r="M352" s="3" t="s">
        <v>53</v>
      </c>
      <c r="N352">
        <f t="shared" si="36"/>
        <v>7</v>
      </c>
      <c r="O352" t="str">
        <f t="shared" si="37"/>
        <v>May-2024</v>
      </c>
      <c r="P352" t="str">
        <f>CHOOSE(MATCH(MONTH(C352),{1,4,7,10}),"Q1","Q2","Q3","Q4")</f>
        <v>Q2</v>
      </c>
      <c r="Q352" t="str">
        <f t="shared" si="38"/>
        <v>East → Central</v>
      </c>
      <c r="R352" t="str">
        <f t="shared" si="39"/>
        <v>80-100%</v>
      </c>
      <c r="AA352">
        <f t="shared" si="40"/>
        <v>9</v>
      </c>
      <c r="AD352">
        <f t="shared" si="41"/>
        <v>7</v>
      </c>
      <c r="AL352">
        <f t="shared" si="42"/>
        <v>0</v>
      </c>
    </row>
    <row r="353" spans="1:38" ht="15.75" customHeight="1" x14ac:dyDescent="0.3">
      <c r="A353" s="3" t="s">
        <v>416</v>
      </c>
      <c r="B353" s="3" t="s">
        <v>66</v>
      </c>
      <c r="C353" s="6">
        <v>45464</v>
      </c>
      <c r="D353" s="4">
        <v>102</v>
      </c>
      <c r="E353" s="3" t="s">
        <v>56</v>
      </c>
      <c r="F353" s="3" t="s">
        <v>57</v>
      </c>
      <c r="G353" s="3" t="s">
        <v>70</v>
      </c>
      <c r="H353" s="4">
        <v>6122</v>
      </c>
      <c r="I353" s="4">
        <v>2.2999999999999998</v>
      </c>
      <c r="J353" s="4">
        <v>70.53</v>
      </c>
      <c r="K353" s="6">
        <v>45467</v>
      </c>
      <c r="L353" s="6">
        <v>45473</v>
      </c>
      <c r="M353" s="3" t="s">
        <v>53</v>
      </c>
      <c r="N353">
        <f t="shared" si="36"/>
        <v>6</v>
      </c>
      <c r="O353" t="str">
        <f t="shared" si="37"/>
        <v>Jun-2024</v>
      </c>
      <c r="P353" t="str">
        <f>CHOOSE(MATCH(MONTH(C353),{1,4,7,10}),"Q1","Q2","Q3","Q4")</f>
        <v>Q2</v>
      </c>
      <c r="Q353" t="str">
        <f t="shared" si="38"/>
        <v>South → North</v>
      </c>
      <c r="R353" t="str">
        <f t="shared" si="39"/>
        <v>60-80%</v>
      </c>
      <c r="AA353">
        <f t="shared" si="40"/>
        <v>9</v>
      </c>
      <c r="AD353">
        <f t="shared" si="41"/>
        <v>6</v>
      </c>
      <c r="AL353">
        <f t="shared" si="42"/>
        <v>0</v>
      </c>
    </row>
    <row r="354" spans="1:38" ht="15.75" customHeight="1" x14ac:dyDescent="0.3">
      <c r="A354" s="3" t="s">
        <v>417</v>
      </c>
      <c r="B354" s="3" t="s">
        <v>82</v>
      </c>
      <c r="C354" s="6">
        <v>45351</v>
      </c>
      <c r="D354" s="4">
        <v>259</v>
      </c>
      <c r="E354" s="3" t="s">
        <v>63</v>
      </c>
      <c r="F354" s="3" t="s">
        <v>70</v>
      </c>
      <c r="G354" s="3" t="s">
        <v>51</v>
      </c>
      <c r="H354" s="4">
        <v>1878</v>
      </c>
      <c r="I354" s="4">
        <v>1.2</v>
      </c>
      <c r="J354" s="4">
        <v>43.75</v>
      </c>
      <c r="K354" s="6">
        <v>45354</v>
      </c>
      <c r="L354" s="6">
        <v>45359</v>
      </c>
      <c r="M354" s="3" t="s">
        <v>71</v>
      </c>
      <c r="N354">
        <f t="shared" si="36"/>
        <v>5</v>
      </c>
      <c r="O354" t="str">
        <f t="shared" si="37"/>
        <v>Feb-2024</v>
      </c>
      <c r="P354" t="str">
        <f>CHOOSE(MATCH(MONTH(C354),{1,4,7,10}),"Q1","Q2","Q3","Q4")</f>
        <v>Q1</v>
      </c>
      <c r="Q354" t="str">
        <f t="shared" si="38"/>
        <v>North → West</v>
      </c>
      <c r="R354" t="str">
        <f t="shared" si="39"/>
        <v>40-60%</v>
      </c>
      <c r="AA354">
        <f t="shared" si="40"/>
        <v>8</v>
      </c>
      <c r="AD354">
        <f t="shared" si="41"/>
        <v>5</v>
      </c>
      <c r="AL354">
        <f t="shared" si="42"/>
        <v>0</v>
      </c>
    </row>
    <row r="355" spans="1:38" ht="15.75" customHeight="1" x14ac:dyDescent="0.3">
      <c r="A355" s="3" t="s">
        <v>418</v>
      </c>
      <c r="B355" s="3" t="s">
        <v>49</v>
      </c>
      <c r="C355" s="6">
        <v>45346</v>
      </c>
      <c r="D355" s="4">
        <v>880</v>
      </c>
      <c r="E355" s="3" t="s">
        <v>50</v>
      </c>
      <c r="F355" s="3" t="s">
        <v>70</v>
      </c>
      <c r="G355" s="3" t="s">
        <v>70</v>
      </c>
      <c r="H355" s="4">
        <v>18132</v>
      </c>
      <c r="I355" s="4">
        <v>2.8</v>
      </c>
      <c r="J355" s="4">
        <v>63.04</v>
      </c>
      <c r="K355" s="6">
        <v>45349</v>
      </c>
      <c r="L355" s="6">
        <v>45358</v>
      </c>
      <c r="M355" s="3" t="s">
        <v>53</v>
      </c>
      <c r="N355">
        <f t="shared" si="36"/>
        <v>9</v>
      </c>
      <c r="O355" t="str">
        <f t="shared" si="37"/>
        <v>Feb-2024</v>
      </c>
      <c r="P355" t="str">
        <f>CHOOSE(MATCH(MONTH(C355),{1,4,7,10}),"Q1","Q2","Q3","Q4")</f>
        <v>Q1</v>
      </c>
      <c r="Q355" t="str">
        <f t="shared" si="38"/>
        <v>North → North</v>
      </c>
      <c r="R355" t="str">
        <f t="shared" si="39"/>
        <v>60-80%</v>
      </c>
      <c r="AA355">
        <f t="shared" si="40"/>
        <v>12</v>
      </c>
      <c r="AD355">
        <f t="shared" si="41"/>
        <v>9</v>
      </c>
      <c r="AL355">
        <f t="shared" si="42"/>
        <v>0</v>
      </c>
    </row>
    <row r="356" spans="1:38" ht="15.75" customHeight="1" x14ac:dyDescent="0.3">
      <c r="A356" s="3" t="s">
        <v>419</v>
      </c>
      <c r="B356" s="3" t="s">
        <v>66</v>
      </c>
      <c r="C356" s="6">
        <v>45398</v>
      </c>
      <c r="D356" s="4">
        <v>992</v>
      </c>
      <c r="E356" s="3" t="s">
        <v>63</v>
      </c>
      <c r="F356" s="3" t="s">
        <v>52</v>
      </c>
      <c r="G356" s="3" t="s">
        <v>51</v>
      </c>
      <c r="H356" s="4">
        <v>28811</v>
      </c>
      <c r="I356" s="4">
        <v>2</v>
      </c>
      <c r="J356" s="4">
        <v>66.67</v>
      </c>
      <c r="K356" s="6">
        <v>45398</v>
      </c>
      <c r="L356" s="6">
        <v>45404</v>
      </c>
      <c r="M356" s="3" t="s">
        <v>71</v>
      </c>
      <c r="N356">
        <f t="shared" si="36"/>
        <v>6</v>
      </c>
      <c r="O356" t="str">
        <f t="shared" si="37"/>
        <v>Apr-2024</v>
      </c>
      <c r="P356" t="str">
        <f>CHOOSE(MATCH(MONTH(C356),{1,4,7,10}),"Q1","Q2","Q3","Q4")</f>
        <v>Q2</v>
      </c>
      <c r="Q356" t="str">
        <f t="shared" si="38"/>
        <v>East → West</v>
      </c>
      <c r="R356" t="str">
        <f t="shared" si="39"/>
        <v>60-80%</v>
      </c>
      <c r="AA356">
        <f t="shared" si="40"/>
        <v>6</v>
      </c>
      <c r="AD356">
        <f t="shared" si="41"/>
        <v>6</v>
      </c>
      <c r="AL356">
        <f t="shared" si="42"/>
        <v>0</v>
      </c>
    </row>
    <row r="357" spans="1:38" ht="15.75" customHeight="1" x14ac:dyDescent="0.3">
      <c r="A357" s="3" t="s">
        <v>420</v>
      </c>
      <c r="B357" s="3" t="s">
        <v>59</v>
      </c>
      <c r="C357" s="6">
        <v>45471</v>
      </c>
      <c r="D357" s="4">
        <v>2130</v>
      </c>
      <c r="E357" s="3" t="s">
        <v>50</v>
      </c>
      <c r="F357" s="3" t="s">
        <v>57</v>
      </c>
      <c r="G357" s="3" t="s">
        <v>61</v>
      </c>
      <c r="H357" s="4">
        <v>6150</v>
      </c>
      <c r="I357" s="4">
        <v>2.4</v>
      </c>
      <c r="J357" s="4">
        <v>48.5</v>
      </c>
      <c r="K357" s="6">
        <v>45474</v>
      </c>
      <c r="L357" s="6">
        <v>45479</v>
      </c>
      <c r="M357" s="3" t="s">
        <v>71</v>
      </c>
      <c r="N357">
        <f t="shared" si="36"/>
        <v>5</v>
      </c>
      <c r="O357" t="str">
        <f t="shared" si="37"/>
        <v>Jun-2024</v>
      </c>
      <c r="P357" t="str">
        <f>CHOOSE(MATCH(MONTH(C357),{1,4,7,10}),"Q1","Q2","Q3","Q4")</f>
        <v>Q2</v>
      </c>
      <c r="Q357" t="str">
        <f t="shared" si="38"/>
        <v>South → Central</v>
      </c>
      <c r="R357" t="str">
        <f t="shared" si="39"/>
        <v>40-60%</v>
      </c>
      <c r="AA357">
        <f t="shared" si="40"/>
        <v>8</v>
      </c>
      <c r="AD357">
        <f t="shared" si="41"/>
        <v>5</v>
      </c>
      <c r="AL357">
        <f t="shared" si="42"/>
        <v>0</v>
      </c>
    </row>
    <row r="358" spans="1:38" ht="15.75" customHeight="1" x14ac:dyDescent="0.3">
      <c r="A358" s="3" t="s">
        <v>421</v>
      </c>
      <c r="B358" s="3" t="s">
        <v>49</v>
      </c>
      <c r="C358" s="6">
        <v>45415</v>
      </c>
      <c r="D358" s="4">
        <v>2476</v>
      </c>
      <c r="E358" s="3" t="s">
        <v>56</v>
      </c>
      <c r="F358" s="3" t="s">
        <v>70</v>
      </c>
      <c r="G358" s="3" t="s">
        <v>61</v>
      </c>
      <c r="H358" s="4">
        <v>45701</v>
      </c>
      <c r="I358" s="4">
        <v>3.8</v>
      </c>
      <c r="J358" s="4">
        <v>46.15</v>
      </c>
      <c r="K358" s="6">
        <v>45417</v>
      </c>
      <c r="L358" s="6">
        <v>45427</v>
      </c>
      <c r="M358" s="3" t="s">
        <v>71</v>
      </c>
      <c r="N358">
        <f t="shared" si="36"/>
        <v>10</v>
      </c>
      <c r="O358" t="str">
        <f t="shared" si="37"/>
        <v>May-2024</v>
      </c>
      <c r="P358" t="str">
        <f>CHOOSE(MATCH(MONTH(C358),{1,4,7,10}),"Q1","Q2","Q3","Q4")</f>
        <v>Q2</v>
      </c>
      <c r="Q358" t="str">
        <f t="shared" si="38"/>
        <v>North → Central</v>
      </c>
      <c r="R358" t="str">
        <f t="shared" si="39"/>
        <v>40-60%</v>
      </c>
      <c r="AA358">
        <f t="shared" si="40"/>
        <v>12</v>
      </c>
      <c r="AD358">
        <f t="shared" si="41"/>
        <v>10</v>
      </c>
      <c r="AL358">
        <f t="shared" si="42"/>
        <v>0</v>
      </c>
    </row>
    <row r="359" spans="1:38" ht="15.75" customHeight="1" x14ac:dyDescent="0.3">
      <c r="A359" s="3" t="s">
        <v>422</v>
      </c>
      <c r="B359" s="3" t="s">
        <v>55</v>
      </c>
      <c r="C359" s="6">
        <v>45433</v>
      </c>
      <c r="D359" s="4">
        <v>679</v>
      </c>
      <c r="E359" s="3" t="s">
        <v>63</v>
      </c>
      <c r="F359" s="3" t="s">
        <v>70</v>
      </c>
      <c r="G359" s="3" t="s">
        <v>70</v>
      </c>
      <c r="H359" s="4">
        <v>42724</v>
      </c>
      <c r="I359" s="4">
        <v>3.1</v>
      </c>
      <c r="J359" s="4">
        <v>72.13</v>
      </c>
      <c r="K359" s="6">
        <v>45436</v>
      </c>
      <c r="L359" s="6">
        <v>45439</v>
      </c>
      <c r="M359" s="3" t="s">
        <v>71</v>
      </c>
      <c r="N359">
        <f t="shared" si="36"/>
        <v>3</v>
      </c>
      <c r="O359" t="str">
        <f t="shared" si="37"/>
        <v>May-2024</v>
      </c>
      <c r="P359" t="str">
        <f>CHOOSE(MATCH(MONTH(C359),{1,4,7,10}),"Q1","Q2","Q3","Q4")</f>
        <v>Q2</v>
      </c>
      <c r="Q359" t="str">
        <f t="shared" si="38"/>
        <v>North → North</v>
      </c>
      <c r="R359" t="str">
        <f t="shared" si="39"/>
        <v>60-80%</v>
      </c>
      <c r="AA359">
        <f t="shared" si="40"/>
        <v>6</v>
      </c>
      <c r="AD359">
        <f t="shared" si="41"/>
        <v>3</v>
      </c>
      <c r="AL359">
        <f t="shared" si="42"/>
        <v>0</v>
      </c>
    </row>
    <row r="360" spans="1:38" ht="15.75" customHeight="1" x14ac:dyDescent="0.3">
      <c r="A360" s="3" t="s">
        <v>423</v>
      </c>
      <c r="B360" s="3" t="s">
        <v>82</v>
      </c>
      <c r="C360" s="6">
        <v>45392</v>
      </c>
      <c r="D360" s="4">
        <v>2033</v>
      </c>
      <c r="E360" s="3" t="s">
        <v>63</v>
      </c>
      <c r="F360" s="3" t="s">
        <v>51</v>
      </c>
      <c r="G360" s="3" t="s">
        <v>51</v>
      </c>
      <c r="H360" s="4">
        <v>7536</v>
      </c>
      <c r="I360" s="4">
        <v>1.5</v>
      </c>
      <c r="J360" s="4">
        <v>45.11</v>
      </c>
      <c r="K360" s="6">
        <v>45392</v>
      </c>
      <c r="L360" s="6">
        <v>45394</v>
      </c>
      <c r="M360" s="3" t="s">
        <v>53</v>
      </c>
      <c r="N360">
        <f t="shared" si="36"/>
        <v>2</v>
      </c>
      <c r="O360" t="str">
        <f t="shared" si="37"/>
        <v>Apr-2024</v>
      </c>
      <c r="P360" t="str">
        <f>CHOOSE(MATCH(MONTH(C360),{1,4,7,10}),"Q1","Q2","Q3","Q4")</f>
        <v>Q2</v>
      </c>
      <c r="Q360" t="str">
        <f t="shared" si="38"/>
        <v>West → West</v>
      </c>
      <c r="R360" t="str">
        <f t="shared" si="39"/>
        <v>40-60%</v>
      </c>
      <c r="AA360">
        <f t="shared" si="40"/>
        <v>2</v>
      </c>
      <c r="AD360">
        <f t="shared" si="41"/>
        <v>2</v>
      </c>
      <c r="AL360">
        <f t="shared" si="42"/>
        <v>1</v>
      </c>
    </row>
    <row r="361" spans="1:38" ht="15.75" customHeight="1" x14ac:dyDescent="0.3">
      <c r="A361" s="3" t="s">
        <v>424</v>
      </c>
      <c r="B361" s="3" t="s">
        <v>55</v>
      </c>
      <c r="C361" s="6">
        <v>45392</v>
      </c>
      <c r="D361" s="4">
        <v>1480</v>
      </c>
      <c r="E361" s="3" t="s">
        <v>60</v>
      </c>
      <c r="F361" s="3" t="s">
        <v>51</v>
      </c>
      <c r="G361" s="3" t="s">
        <v>61</v>
      </c>
      <c r="H361" s="4">
        <v>39755</v>
      </c>
      <c r="I361" s="4">
        <v>4.8</v>
      </c>
      <c r="J361" s="4">
        <v>58.18</v>
      </c>
      <c r="K361" s="6">
        <v>45392</v>
      </c>
      <c r="L361" s="6">
        <v>45396</v>
      </c>
      <c r="M361" s="3" t="s">
        <v>53</v>
      </c>
      <c r="N361">
        <f t="shared" si="36"/>
        <v>4</v>
      </c>
      <c r="O361" t="str">
        <f t="shared" si="37"/>
        <v>Apr-2024</v>
      </c>
      <c r="P361" t="str">
        <f>CHOOSE(MATCH(MONTH(C361),{1,4,7,10}),"Q1","Q2","Q3","Q4")</f>
        <v>Q2</v>
      </c>
      <c r="Q361" t="str">
        <f t="shared" si="38"/>
        <v>West → Central</v>
      </c>
      <c r="R361" t="str">
        <f t="shared" si="39"/>
        <v>40-60%</v>
      </c>
      <c r="AA361">
        <f t="shared" si="40"/>
        <v>4</v>
      </c>
      <c r="AD361">
        <f t="shared" si="41"/>
        <v>4</v>
      </c>
      <c r="AL361">
        <f t="shared" si="42"/>
        <v>1</v>
      </c>
    </row>
    <row r="362" spans="1:38" ht="15.75" customHeight="1" x14ac:dyDescent="0.3">
      <c r="A362" s="3" t="s">
        <v>425</v>
      </c>
      <c r="B362" s="3" t="s">
        <v>49</v>
      </c>
      <c r="C362" s="6">
        <v>45344</v>
      </c>
      <c r="D362" s="4">
        <v>1390</v>
      </c>
      <c r="E362" s="3" t="s">
        <v>50</v>
      </c>
      <c r="F362" s="3" t="s">
        <v>70</v>
      </c>
      <c r="G362" s="3" t="s">
        <v>57</v>
      </c>
      <c r="H362" s="4">
        <v>22999</v>
      </c>
      <c r="I362" s="4">
        <v>3.5</v>
      </c>
      <c r="J362" s="4">
        <v>84.68</v>
      </c>
      <c r="K362" s="6">
        <v>45344</v>
      </c>
      <c r="L362" s="6">
        <v>45349</v>
      </c>
      <c r="M362" s="3" t="s">
        <v>83</v>
      </c>
      <c r="N362">
        <f t="shared" si="36"/>
        <v>5</v>
      </c>
      <c r="O362" t="str">
        <f t="shared" si="37"/>
        <v>Feb-2024</v>
      </c>
      <c r="P362" t="str">
        <f>CHOOSE(MATCH(MONTH(C362),{1,4,7,10}),"Q1","Q2","Q3","Q4")</f>
        <v>Q1</v>
      </c>
      <c r="Q362" t="str">
        <f t="shared" si="38"/>
        <v>North → South</v>
      </c>
      <c r="R362" t="str">
        <f t="shared" si="39"/>
        <v>80-100%</v>
      </c>
      <c r="AA362">
        <f t="shared" si="40"/>
        <v>5</v>
      </c>
      <c r="AD362">
        <f t="shared" si="41"/>
        <v>5</v>
      </c>
      <c r="AL362">
        <f t="shared" si="42"/>
        <v>0</v>
      </c>
    </row>
    <row r="363" spans="1:38" ht="15.75" customHeight="1" x14ac:dyDescent="0.3">
      <c r="A363" s="3" t="s">
        <v>426</v>
      </c>
      <c r="B363" s="3" t="s">
        <v>49</v>
      </c>
      <c r="C363" s="6">
        <v>45384</v>
      </c>
      <c r="D363" s="4">
        <v>1740</v>
      </c>
      <c r="E363" s="3" t="s">
        <v>63</v>
      </c>
      <c r="F363" s="3" t="s">
        <v>52</v>
      </c>
      <c r="G363" s="3" t="s">
        <v>57</v>
      </c>
      <c r="H363" s="4">
        <v>37516</v>
      </c>
      <c r="I363" s="4">
        <v>4.0999999999999996</v>
      </c>
      <c r="J363" s="4">
        <v>97.87</v>
      </c>
      <c r="K363" s="6">
        <v>45386</v>
      </c>
      <c r="L363" s="6">
        <v>45392</v>
      </c>
      <c r="M363" s="3" t="s">
        <v>53</v>
      </c>
      <c r="N363">
        <f t="shared" si="36"/>
        <v>6</v>
      </c>
      <c r="O363" t="str">
        <f t="shared" si="37"/>
        <v>Apr-2024</v>
      </c>
      <c r="P363" t="str">
        <f>CHOOSE(MATCH(MONTH(C363),{1,4,7,10}),"Q1","Q2","Q3","Q4")</f>
        <v>Q2</v>
      </c>
      <c r="Q363" t="str">
        <f t="shared" si="38"/>
        <v>East → South</v>
      </c>
      <c r="R363" t="str">
        <f t="shared" si="39"/>
        <v>80-100%</v>
      </c>
      <c r="AA363">
        <f t="shared" si="40"/>
        <v>8</v>
      </c>
      <c r="AD363">
        <f t="shared" si="41"/>
        <v>6</v>
      </c>
      <c r="AL363">
        <f t="shared" si="42"/>
        <v>0</v>
      </c>
    </row>
    <row r="364" spans="1:38" ht="15.75" customHeight="1" x14ac:dyDescent="0.3">
      <c r="A364" s="3" t="s">
        <v>427</v>
      </c>
      <c r="B364" s="3" t="s">
        <v>49</v>
      </c>
      <c r="C364" s="6">
        <v>45362</v>
      </c>
      <c r="D364" s="4">
        <v>1051</v>
      </c>
      <c r="E364" s="3" t="s">
        <v>63</v>
      </c>
      <c r="F364" s="3" t="s">
        <v>61</v>
      </c>
      <c r="G364" s="3" t="s">
        <v>51</v>
      </c>
      <c r="H364" s="4">
        <v>5103</v>
      </c>
      <c r="I364" s="4">
        <v>1.3</v>
      </c>
      <c r="J364" s="4">
        <v>83.07</v>
      </c>
      <c r="K364" s="6">
        <v>45365</v>
      </c>
      <c r="L364" s="6">
        <v>45370</v>
      </c>
      <c r="M364" s="3" t="s">
        <v>53</v>
      </c>
      <c r="N364">
        <f t="shared" si="36"/>
        <v>5</v>
      </c>
      <c r="O364" t="str">
        <f t="shared" si="37"/>
        <v>Mar-2024</v>
      </c>
      <c r="P364" t="str">
        <f>CHOOSE(MATCH(MONTH(C364),{1,4,7,10}),"Q1","Q2","Q3","Q4")</f>
        <v>Q1</v>
      </c>
      <c r="Q364" t="str">
        <f t="shared" si="38"/>
        <v>Central → West</v>
      </c>
      <c r="R364" t="str">
        <f t="shared" si="39"/>
        <v>80-100%</v>
      </c>
      <c r="AA364">
        <f t="shared" si="40"/>
        <v>8</v>
      </c>
      <c r="AD364">
        <f t="shared" si="41"/>
        <v>5</v>
      </c>
      <c r="AL364">
        <f t="shared" si="42"/>
        <v>0</v>
      </c>
    </row>
    <row r="365" spans="1:38" ht="15.75" customHeight="1" x14ac:dyDescent="0.3">
      <c r="A365" s="3" t="s">
        <v>428</v>
      </c>
      <c r="B365" s="3" t="s">
        <v>55</v>
      </c>
      <c r="C365" s="6">
        <v>45387</v>
      </c>
      <c r="D365" s="4">
        <v>1087</v>
      </c>
      <c r="E365" s="3" t="s">
        <v>56</v>
      </c>
      <c r="F365" s="3" t="s">
        <v>61</v>
      </c>
      <c r="G365" s="3" t="s">
        <v>70</v>
      </c>
      <c r="H365" s="4">
        <v>28273</v>
      </c>
      <c r="I365" s="4">
        <v>1.2</v>
      </c>
      <c r="J365" s="4">
        <v>99.56</v>
      </c>
      <c r="K365" s="6">
        <v>45388</v>
      </c>
      <c r="L365" s="6">
        <v>45393</v>
      </c>
      <c r="M365" s="3" t="s">
        <v>53</v>
      </c>
      <c r="N365">
        <f t="shared" si="36"/>
        <v>5</v>
      </c>
      <c r="O365" t="str">
        <f t="shared" si="37"/>
        <v>Apr-2024</v>
      </c>
      <c r="P365" t="str">
        <f>CHOOSE(MATCH(MONTH(C365),{1,4,7,10}),"Q1","Q2","Q3","Q4")</f>
        <v>Q2</v>
      </c>
      <c r="Q365" t="str">
        <f t="shared" si="38"/>
        <v>Central → North</v>
      </c>
      <c r="R365" t="str">
        <f t="shared" si="39"/>
        <v>80-100%</v>
      </c>
      <c r="AA365">
        <f t="shared" si="40"/>
        <v>6</v>
      </c>
      <c r="AD365">
        <f t="shared" si="41"/>
        <v>5</v>
      </c>
      <c r="AL365">
        <f t="shared" si="42"/>
        <v>1</v>
      </c>
    </row>
    <row r="366" spans="1:38" ht="15.75" customHeight="1" x14ac:dyDescent="0.3">
      <c r="A366" s="3" t="s">
        <v>429</v>
      </c>
      <c r="B366" s="3" t="s">
        <v>49</v>
      </c>
      <c r="C366" s="6">
        <v>45436</v>
      </c>
      <c r="D366" s="4">
        <v>1318</v>
      </c>
      <c r="E366" s="3" t="s">
        <v>63</v>
      </c>
      <c r="F366" s="3" t="s">
        <v>70</v>
      </c>
      <c r="G366" s="3" t="s">
        <v>61</v>
      </c>
      <c r="H366" s="4">
        <v>20437</v>
      </c>
      <c r="I366" s="4">
        <v>1.1000000000000001</v>
      </c>
      <c r="J366" s="4">
        <v>81.900000000000006</v>
      </c>
      <c r="K366" s="6">
        <v>45436</v>
      </c>
      <c r="L366" s="6">
        <v>45446</v>
      </c>
      <c r="M366" s="3" t="s">
        <v>53</v>
      </c>
      <c r="N366">
        <f t="shared" si="36"/>
        <v>10</v>
      </c>
      <c r="O366" t="str">
        <f t="shared" si="37"/>
        <v>May-2024</v>
      </c>
      <c r="P366" t="str">
        <f>CHOOSE(MATCH(MONTH(C366),{1,4,7,10}),"Q1","Q2","Q3","Q4")</f>
        <v>Q2</v>
      </c>
      <c r="Q366" t="str">
        <f t="shared" si="38"/>
        <v>North → Central</v>
      </c>
      <c r="R366" t="str">
        <f t="shared" si="39"/>
        <v>80-100%</v>
      </c>
      <c r="AA366">
        <f t="shared" si="40"/>
        <v>10</v>
      </c>
      <c r="AD366">
        <f t="shared" si="41"/>
        <v>10</v>
      </c>
      <c r="AL366">
        <f t="shared" si="42"/>
        <v>0</v>
      </c>
    </row>
    <row r="367" spans="1:38" ht="15.75" customHeight="1" x14ac:dyDescent="0.3">
      <c r="A367" s="3" t="s">
        <v>430</v>
      </c>
      <c r="B367" s="3" t="s">
        <v>55</v>
      </c>
      <c r="C367" s="6">
        <v>45320</v>
      </c>
      <c r="D367" s="4">
        <v>1020</v>
      </c>
      <c r="E367" s="3" t="s">
        <v>63</v>
      </c>
      <c r="F367" s="3" t="s">
        <v>70</v>
      </c>
      <c r="G367" s="3" t="s">
        <v>70</v>
      </c>
      <c r="H367" s="4">
        <v>13132</v>
      </c>
      <c r="I367" s="4">
        <v>1.8</v>
      </c>
      <c r="J367" s="4">
        <v>57.63</v>
      </c>
      <c r="K367" s="6">
        <v>45323</v>
      </c>
      <c r="L367" s="6">
        <v>45330</v>
      </c>
      <c r="M367" s="3" t="s">
        <v>71</v>
      </c>
      <c r="N367">
        <f t="shared" si="36"/>
        <v>7</v>
      </c>
      <c r="O367" t="str">
        <f t="shared" si="37"/>
        <v>Jan-2024</v>
      </c>
      <c r="P367" t="str">
        <f>CHOOSE(MATCH(MONTH(C367),{1,4,7,10}),"Q1","Q2","Q3","Q4")</f>
        <v>Q1</v>
      </c>
      <c r="Q367" t="str">
        <f t="shared" si="38"/>
        <v>North → North</v>
      </c>
      <c r="R367" t="str">
        <f t="shared" si="39"/>
        <v>40-60%</v>
      </c>
      <c r="AA367">
        <f t="shared" si="40"/>
        <v>10</v>
      </c>
      <c r="AD367">
        <f t="shared" si="41"/>
        <v>7</v>
      </c>
      <c r="AL367">
        <f t="shared" si="42"/>
        <v>0</v>
      </c>
    </row>
    <row r="368" spans="1:38" ht="15.75" customHeight="1" x14ac:dyDescent="0.3">
      <c r="A368" s="3" t="s">
        <v>431</v>
      </c>
      <c r="B368" s="3" t="s">
        <v>49</v>
      </c>
      <c r="C368" s="6">
        <v>45394</v>
      </c>
      <c r="D368" s="4">
        <v>1455</v>
      </c>
      <c r="E368" s="3" t="s">
        <v>50</v>
      </c>
      <c r="F368" s="3" t="s">
        <v>70</v>
      </c>
      <c r="G368" s="3" t="s">
        <v>57</v>
      </c>
      <c r="H368" s="4">
        <v>31107</v>
      </c>
      <c r="I368" s="4">
        <v>2.7</v>
      </c>
      <c r="J368" s="4">
        <v>80.319999999999993</v>
      </c>
      <c r="K368" s="6">
        <v>45397</v>
      </c>
      <c r="L368" s="6">
        <v>45407</v>
      </c>
      <c r="M368" s="3" t="s">
        <v>53</v>
      </c>
      <c r="N368">
        <f t="shared" si="36"/>
        <v>10</v>
      </c>
      <c r="O368" t="str">
        <f t="shared" si="37"/>
        <v>Apr-2024</v>
      </c>
      <c r="P368" t="str">
        <f>CHOOSE(MATCH(MONTH(C368),{1,4,7,10}),"Q1","Q2","Q3","Q4")</f>
        <v>Q2</v>
      </c>
      <c r="Q368" t="str">
        <f t="shared" si="38"/>
        <v>North → South</v>
      </c>
      <c r="R368" t="str">
        <f t="shared" si="39"/>
        <v>80-100%</v>
      </c>
      <c r="AA368">
        <f t="shared" si="40"/>
        <v>13</v>
      </c>
      <c r="AD368">
        <f t="shared" si="41"/>
        <v>10</v>
      </c>
      <c r="AL368">
        <f t="shared" si="42"/>
        <v>0</v>
      </c>
    </row>
    <row r="369" spans="1:38" ht="15.75" customHeight="1" x14ac:dyDescent="0.3">
      <c r="A369" s="3" t="s">
        <v>432</v>
      </c>
      <c r="B369" s="3" t="s">
        <v>59</v>
      </c>
      <c r="C369" s="6">
        <v>45463</v>
      </c>
      <c r="D369" s="4">
        <v>269</v>
      </c>
      <c r="E369" s="3" t="s">
        <v>63</v>
      </c>
      <c r="F369" s="3" t="s">
        <v>52</v>
      </c>
      <c r="G369" s="3" t="s">
        <v>61</v>
      </c>
      <c r="H369" s="4">
        <v>26837</v>
      </c>
      <c r="I369" s="4">
        <v>4.7</v>
      </c>
      <c r="J369" s="4">
        <v>82.13</v>
      </c>
      <c r="K369" s="6">
        <v>45463</v>
      </c>
      <c r="L369" s="6">
        <v>45468</v>
      </c>
      <c r="M369" s="3" t="s">
        <v>53</v>
      </c>
      <c r="N369">
        <f t="shared" si="36"/>
        <v>5</v>
      </c>
      <c r="O369" t="str">
        <f t="shared" si="37"/>
        <v>Jun-2024</v>
      </c>
      <c r="P369" t="str">
        <f>CHOOSE(MATCH(MONTH(C369),{1,4,7,10}),"Q1","Q2","Q3","Q4")</f>
        <v>Q2</v>
      </c>
      <c r="Q369" t="str">
        <f t="shared" si="38"/>
        <v>East → Central</v>
      </c>
      <c r="R369" t="str">
        <f t="shared" si="39"/>
        <v>80-100%</v>
      </c>
      <c r="AA369">
        <f t="shared" si="40"/>
        <v>5</v>
      </c>
      <c r="AD369">
        <f t="shared" si="41"/>
        <v>5</v>
      </c>
      <c r="AL369">
        <f t="shared" si="42"/>
        <v>1</v>
      </c>
    </row>
    <row r="370" spans="1:38" ht="15.75" customHeight="1" x14ac:dyDescent="0.3">
      <c r="A370" s="3" t="s">
        <v>433</v>
      </c>
      <c r="B370" s="3" t="s">
        <v>49</v>
      </c>
      <c r="C370" s="6">
        <v>45345</v>
      </c>
      <c r="D370" s="4">
        <v>620</v>
      </c>
      <c r="E370" s="3" t="s">
        <v>63</v>
      </c>
      <c r="F370" s="3" t="s">
        <v>51</v>
      </c>
      <c r="G370" s="3" t="s">
        <v>70</v>
      </c>
      <c r="H370" s="4">
        <v>720</v>
      </c>
      <c r="I370" s="4">
        <v>2.8</v>
      </c>
      <c r="J370" s="4">
        <v>62.3</v>
      </c>
      <c r="K370" s="6">
        <v>45347</v>
      </c>
      <c r="L370" s="6">
        <v>45354</v>
      </c>
      <c r="M370" s="3" t="s">
        <v>83</v>
      </c>
      <c r="N370">
        <f t="shared" si="36"/>
        <v>7</v>
      </c>
      <c r="O370" t="str">
        <f t="shared" si="37"/>
        <v>Feb-2024</v>
      </c>
      <c r="P370" t="str">
        <f>CHOOSE(MATCH(MONTH(C370),{1,4,7,10}),"Q1","Q2","Q3","Q4")</f>
        <v>Q1</v>
      </c>
      <c r="Q370" t="str">
        <f t="shared" si="38"/>
        <v>West → North</v>
      </c>
      <c r="R370" t="str">
        <f t="shared" si="39"/>
        <v>60-80%</v>
      </c>
      <c r="AA370">
        <f t="shared" si="40"/>
        <v>9</v>
      </c>
      <c r="AD370">
        <f t="shared" si="41"/>
        <v>7</v>
      </c>
      <c r="AL370">
        <f t="shared" si="42"/>
        <v>0</v>
      </c>
    </row>
    <row r="371" spans="1:38" ht="15.75" customHeight="1" x14ac:dyDescent="0.3">
      <c r="A371" s="3" t="s">
        <v>434</v>
      </c>
      <c r="B371" s="3" t="s">
        <v>55</v>
      </c>
      <c r="C371" s="6">
        <v>45302</v>
      </c>
      <c r="D371" s="4">
        <v>1586</v>
      </c>
      <c r="E371" s="3" t="s">
        <v>56</v>
      </c>
      <c r="F371" s="3" t="s">
        <v>70</v>
      </c>
      <c r="G371" s="3" t="s">
        <v>52</v>
      </c>
      <c r="H371" s="4">
        <v>47494</v>
      </c>
      <c r="I371" s="4">
        <v>2.2000000000000002</v>
      </c>
      <c r="J371" s="4">
        <v>41.06</v>
      </c>
      <c r="K371" s="6">
        <v>45304</v>
      </c>
      <c r="L371" s="6">
        <v>45311</v>
      </c>
      <c r="M371" s="3" t="s">
        <v>71</v>
      </c>
      <c r="N371">
        <f t="shared" si="36"/>
        <v>7</v>
      </c>
      <c r="O371" t="str">
        <f t="shared" si="37"/>
        <v>Jan-2024</v>
      </c>
      <c r="P371" t="str">
        <f>CHOOSE(MATCH(MONTH(C371),{1,4,7,10}),"Q1","Q2","Q3","Q4")</f>
        <v>Q1</v>
      </c>
      <c r="Q371" t="str">
        <f t="shared" si="38"/>
        <v>North → East</v>
      </c>
      <c r="R371" t="str">
        <f t="shared" si="39"/>
        <v>40-60%</v>
      </c>
      <c r="AA371">
        <f t="shared" si="40"/>
        <v>9</v>
      </c>
      <c r="AD371">
        <f t="shared" si="41"/>
        <v>7</v>
      </c>
      <c r="AL371">
        <f t="shared" si="42"/>
        <v>0</v>
      </c>
    </row>
    <row r="372" spans="1:38" ht="15.75" customHeight="1" x14ac:dyDescent="0.3">
      <c r="A372" s="3" t="s">
        <v>435</v>
      </c>
      <c r="B372" s="3" t="s">
        <v>66</v>
      </c>
      <c r="C372" s="6">
        <v>45406</v>
      </c>
      <c r="D372" s="4">
        <v>139</v>
      </c>
      <c r="E372" s="3" t="s">
        <v>56</v>
      </c>
      <c r="F372" s="3" t="s">
        <v>70</v>
      </c>
      <c r="G372" s="3" t="s">
        <v>51</v>
      </c>
      <c r="H372" s="4">
        <v>5318</v>
      </c>
      <c r="I372" s="4">
        <v>3.2</v>
      </c>
      <c r="J372" s="4">
        <v>82.19</v>
      </c>
      <c r="K372" s="6">
        <v>45408</v>
      </c>
      <c r="L372" s="6">
        <v>45415</v>
      </c>
      <c r="M372" s="3" t="s">
        <v>53</v>
      </c>
      <c r="N372">
        <f t="shared" si="36"/>
        <v>7</v>
      </c>
      <c r="O372" t="str">
        <f t="shared" si="37"/>
        <v>Apr-2024</v>
      </c>
      <c r="P372" t="str">
        <f>CHOOSE(MATCH(MONTH(C372),{1,4,7,10}),"Q1","Q2","Q3","Q4")</f>
        <v>Q2</v>
      </c>
      <c r="Q372" t="str">
        <f t="shared" si="38"/>
        <v>North → West</v>
      </c>
      <c r="R372" t="str">
        <f t="shared" si="39"/>
        <v>80-100%</v>
      </c>
      <c r="AA372">
        <f t="shared" si="40"/>
        <v>9</v>
      </c>
      <c r="AD372">
        <f t="shared" si="41"/>
        <v>7</v>
      </c>
      <c r="AL372">
        <f t="shared" si="42"/>
        <v>0</v>
      </c>
    </row>
    <row r="373" spans="1:38" ht="15.75" customHeight="1" x14ac:dyDescent="0.3">
      <c r="A373" s="3" t="s">
        <v>436</v>
      </c>
      <c r="B373" s="3" t="s">
        <v>49</v>
      </c>
      <c r="C373" s="6">
        <v>45379</v>
      </c>
      <c r="D373" s="4">
        <v>1660</v>
      </c>
      <c r="E373" s="3" t="s">
        <v>63</v>
      </c>
      <c r="F373" s="3" t="s">
        <v>57</v>
      </c>
      <c r="G373" s="3" t="s">
        <v>51</v>
      </c>
      <c r="H373" s="4">
        <v>7849</v>
      </c>
      <c r="I373" s="4">
        <v>1.4</v>
      </c>
      <c r="J373" s="4">
        <v>41.3</v>
      </c>
      <c r="K373" s="6">
        <v>45379</v>
      </c>
      <c r="L373" s="6">
        <v>45382</v>
      </c>
      <c r="M373" s="3" t="s">
        <v>53</v>
      </c>
      <c r="N373">
        <f t="shared" si="36"/>
        <v>3</v>
      </c>
      <c r="O373" t="str">
        <f t="shared" si="37"/>
        <v>Mar-2024</v>
      </c>
      <c r="P373" t="str">
        <f>CHOOSE(MATCH(MONTH(C373),{1,4,7,10}),"Q1","Q2","Q3","Q4")</f>
        <v>Q1</v>
      </c>
      <c r="Q373" t="str">
        <f t="shared" si="38"/>
        <v>South → West</v>
      </c>
      <c r="R373" t="str">
        <f t="shared" si="39"/>
        <v>40-60%</v>
      </c>
      <c r="AA373">
        <f t="shared" si="40"/>
        <v>3</v>
      </c>
      <c r="AD373">
        <f t="shared" si="41"/>
        <v>3</v>
      </c>
      <c r="AL373">
        <f t="shared" si="42"/>
        <v>1</v>
      </c>
    </row>
    <row r="374" spans="1:38" ht="15.75" customHeight="1" x14ac:dyDescent="0.3">
      <c r="A374" s="3" t="s">
        <v>437</v>
      </c>
      <c r="B374" s="3" t="s">
        <v>66</v>
      </c>
      <c r="C374" s="6">
        <v>45314</v>
      </c>
      <c r="D374" s="4">
        <v>1518</v>
      </c>
      <c r="E374" s="3" t="s">
        <v>63</v>
      </c>
      <c r="F374" s="3" t="s">
        <v>52</v>
      </c>
      <c r="G374" s="3" t="s">
        <v>52</v>
      </c>
      <c r="H374" s="4">
        <v>6118</v>
      </c>
      <c r="I374" s="4">
        <v>3.4</v>
      </c>
      <c r="J374" s="4">
        <v>77.87</v>
      </c>
      <c r="K374" s="6">
        <v>45314</v>
      </c>
      <c r="L374" s="6">
        <v>45324</v>
      </c>
      <c r="M374" s="3" t="s">
        <v>53</v>
      </c>
      <c r="N374">
        <f t="shared" si="36"/>
        <v>10</v>
      </c>
      <c r="O374" t="str">
        <f t="shared" si="37"/>
        <v>Jan-2024</v>
      </c>
      <c r="P374" t="str">
        <f>CHOOSE(MATCH(MONTH(C374),{1,4,7,10}),"Q1","Q2","Q3","Q4")</f>
        <v>Q1</v>
      </c>
      <c r="Q374" t="str">
        <f t="shared" si="38"/>
        <v>East → East</v>
      </c>
      <c r="R374" t="str">
        <f t="shared" si="39"/>
        <v>60-80%</v>
      </c>
      <c r="AA374">
        <f t="shared" si="40"/>
        <v>10</v>
      </c>
      <c r="AD374">
        <f t="shared" si="41"/>
        <v>10</v>
      </c>
      <c r="AL374">
        <f t="shared" si="42"/>
        <v>0</v>
      </c>
    </row>
    <row r="375" spans="1:38" ht="15.75" customHeight="1" x14ac:dyDescent="0.3">
      <c r="A375" s="3" t="s">
        <v>438</v>
      </c>
      <c r="B375" s="3" t="s">
        <v>59</v>
      </c>
      <c r="C375" s="6">
        <v>45352</v>
      </c>
      <c r="D375" s="4">
        <v>1054</v>
      </c>
      <c r="E375" s="3" t="s">
        <v>60</v>
      </c>
      <c r="F375" s="3" t="s">
        <v>70</v>
      </c>
      <c r="G375" s="3" t="s">
        <v>57</v>
      </c>
      <c r="H375" s="4">
        <v>27964</v>
      </c>
      <c r="I375" s="4">
        <v>3.3</v>
      </c>
      <c r="J375" s="4">
        <v>49.82</v>
      </c>
      <c r="K375" s="6">
        <v>45355</v>
      </c>
      <c r="L375" s="6">
        <v>45365</v>
      </c>
      <c r="M375" s="3" t="s">
        <v>53</v>
      </c>
      <c r="N375">
        <f t="shared" si="36"/>
        <v>10</v>
      </c>
      <c r="O375" t="str">
        <f t="shared" si="37"/>
        <v>Mar-2024</v>
      </c>
      <c r="P375" t="str">
        <f>CHOOSE(MATCH(MONTH(C375),{1,4,7,10}),"Q1","Q2","Q3","Q4")</f>
        <v>Q1</v>
      </c>
      <c r="Q375" t="str">
        <f t="shared" si="38"/>
        <v>North → South</v>
      </c>
      <c r="R375" t="str">
        <f t="shared" si="39"/>
        <v>40-60%</v>
      </c>
      <c r="AA375">
        <f t="shared" si="40"/>
        <v>13</v>
      </c>
      <c r="AD375">
        <f t="shared" si="41"/>
        <v>10</v>
      </c>
      <c r="AL375">
        <f t="shared" si="42"/>
        <v>0</v>
      </c>
    </row>
    <row r="376" spans="1:38" ht="15.75" customHeight="1" x14ac:dyDescent="0.3">
      <c r="A376" s="3" t="s">
        <v>439</v>
      </c>
      <c r="B376" s="3" t="s">
        <v>82</v>
      </c>
      <c r="C376" s="6">
        <v>45314</v>
      </c>
      <c r="D376" s="4">
        <v>1083</v>
      </c>
      <c r="E376" s="3" t="s">
        <v>63</v>
      </c>
      <c r="F376" s="3" t="s">
        <v>57</v>
      </c>
      <c r="G376" s="3" t="s">
        <v>61</v>
      </c>
      <c r="H376" s="4">
        <v>43124</v>
      </c>
      <c r="I376" s="4">
        <v>4.2</v>
      </c>
      <c r="J376" s="4">
        <v>73.94</v>
      </c>
      <c r="K376" s="6">
        <v>45315</v>
      </c>
      <c r="L376" s="6">
        <v>45321</v>
      </c>
      <c r="M376" s="3" t="s">
        <v>53</v>
      </c>
      <c r="N376">
        <f t="shared" si="36"/>
        <v>6</v>
      </c>
      <c r="O376" t="str">
        <f t="shared" si="37"/>
        <v>Jan-2024</v>
      </c>
      <c r="P376" t="str">
        <f>CHOOSE(MATCH(MONTH(C376),{1,4,7,10}),"Q1","Q2","Q3","Q4")</f>
        <v>Q1</v>
      </c>
      <c r="Q376" t="str">
        <f t="shared" si="38"/>
        <v>South → Central</v>
      </c>
      <c r="R376" t="str">
        <f t="shared" si="39"/>
        <v>60-80%</v>
      </c>
      <c r="AA376">
        <f t="shared" si="40"/>
        <v>7</v>
      </c>
      <c r="AD376">
        <f t="shared" si="41"/>
        <v>6</v>
      </c>
      <c r="AL376">
        <f t="shared" si="42"/>
        <v>0</v>
      </c>
    </row>
    <row r="377" spans="1:38" ht="15.75" customHeight="1" x14ac:dyDescent="0.3">
      <c r="A377" s="3" t="s">
        <v>440</v>
      </c>
      <c r="B377" s="3" t="s">
        <v>59</v>
      </c>
      <c r="C377" s="6">
        <v>45364</v>
      </c>
      <c r="D377" s="4">
        <v>1074</v>
      </c>
      <c r="E377" s="3" t="s">
        <v>63</v>
      </c>
      <c r="F377" s="3" t="s">
        <v>61</v>
      </c>
      <c r="G377" s="3" t="s">
        <v>51</v>
      </c>
      <c r="H377" s="4">
        <v>37844</v>
      </c>
      <c r="I377" s="4">
        <v>4.9000000000000004</v>
      </c>
      <c r="J377" s="4">
        <v>70.23</v>
      </c>
      <c r="K377" s="6">
        <v>45366</v>
      </c>
      <c r="L377" s="6">
        <v>45376</v>
      </c>
      <c r="M377" s="3" t="s">
        <v>53</v>
      </c>
      <c r="N377">
        <f t="shared" si="36"/>
        <v>10</v>
      </c>
      <c r="O377" t="str">
        <f t="shared" si="37"/>
        <v>Mar-2024</v>
      </c>
      <c r="P377" t="str">
        <f>CHOOSE(MATCH(MONTH(C377),{1,4,7,10}),"Q1","Q2","Q3","Q4")</f>
        <v>Q1</v>
      </c>
      <c r="Q377" t="str">
        <f t="shared" si="38"/>
        <v>Central → West</v>
      </c>
      <c r="R377" t="str">
        <f t="shared" si="39"/>
        <v>60-80%</v>
      </c>
      <c r="AA377">
        <f t="shared" si="40"/>
        <v>12</v>
      </c>
      <c r="AD377">
        <f t="shared" si="41"/>
        <v>10</v>
      </c>
      <c r="AL377">
        <f t="shared" si="42"/>
        <v>0</v>
      </c>
    </row>
    <row r="378" spans="1:38" ht="15.75" customHeight="1" x14ac:dyDescent="0.3">
      <c r="A378" s="3" t="s">
        <v>441</v>
      </c>
      <c r="B378" s="3" t="s">
        <v>49</v>
      </c>
      <c r="C378" s="6">
        <v>45408</v>
      </c>
      <c r="D378" s="4">
        <v>137</v>
      </c>
      <c r="E378" s="3" t="s">
        <v>56</v>
      </c>
      <c r="F378" s="3" t="s">
        <v>70</v>
      </c>
      <c r="G378" s="3" t="s">
        <v>52</v>
      </c>
      <c r="H378" s="4">
        <v>18755</v>
      </c>
      <c r="I378" s="4">
        <v>2</v>
      </c>
      <c r="J378" s="4">
        <v>40.81</v>
      </c>
      <c r="K378" s="6">
        <v>45410</v>
      </c>
      <c r="L378" s="6">
        <v>45413</v>
      </c>
      <c r="M378" s="3" t="s">
        <v>53</v>
      </c>
      <c r="N378">
        <f t="shared" si="36"/>
        <v>3</v>
      </c>
      <c r="O378" t="str">
        <f t="shared" si="37"/>
        <v>Apr-2024</v>
      </c>
      <c r="P378" t="str">
        <f>CHOOSE(MATCH(MONTH(C378),{1,4,7,10}),"Q1","Q2","Q3","Q4")</f>
        <v>Q2</v>
      </c>
      <c r="Q378" t="str">
        <f t="shared" si="38"/>
        <v>North → East</v>
      </c>
      <c r="R378" t="str">
        <f t="shared" si="39"/>
        <v>40-60%</v>
      </c>
      <c r="AA378">
        <f t="shared" si="40"/>
        <v>5</v>
      </c>
      <c r="AD378">
        <f t="shared" si="41"/>
        <v>3</v>
      </c>
      <c r="AL378">
        <f t="shared" si="42"/>
        <v>1</v>
      </c>
    </row>
    <row r="379" spans="1:38" ht="15.75" customHeight="1" x14ac:dyDescent="0.3">
      <c r="A379" s="3" t="s">
        <v>442</v>
      </c>
      <c r="B379" s="3" t="s">
        <v>66</v>
      </c>
      <c r="C379" s="6">
        <v>45388</v>
      </c>
      <c r="D379" s="4">
        <v>2475</v>
      </c>
      <c r="E379" s="3" t="s">
        <v>60</v>
      </c>
      <c r="F379" s="3" t="s">
        <v>70</v>
      </c>
      <c r="G379" s="3" t="s">
        <v>52</v>
      </c>
      <c r="H379" s="4">
        <v>24799</v>
      </c>
      <c r="I379" s="4">
        <v>3</v>
      </c>
      <c r="J379" s="4">
        <v>61.77</v>
      </c>
      <c r="K379" s="6">
        <v>45388</v>
      </c>
      <c r="L379" s="6">
        <v>45395</v>
      </c>
      <c r="M379" s="3" t="s">
        <v>53</v>
      </c>
      <c r="N379">
        <f t="shared" si="36"/>
        <v>7</v>
      </c>
      <c r="O379" t="str">
        <f t="shared" si="37"/>
        <v>Apr-2024</v>
      </c>
      <c r="P379" t="str">
        <f>CHOOSE(MATCH(MONTH(C379),{1,4,7,10}),"Q1","Q2","Q3","Q4")</f>
        <v>Q2</v>
      </c>
      <c r="Q379" t="str">
        <f t="shared" si="38"/>
        <v>North → East</v>
      </c>
      <c r="R379" t="str">
        <f t="shared" si="39"/>
        <v>60-80%</v>
      </c>
      <c r="AA379">
        <f t="shared" si="40"/>
        <v>7</v>
      </c>
      <c r="AD379">
        <f t="shared" si="41"/>
        <v>7</v>
      </c>
      <c r="AL379">
        <f t="shared" si="42"/>
        <v>0</v>
      </c>
    </row>
    <row r="380" spans="1:38" ht="15.75" customHeight="1" x14ac:dyDescent="0.3">
      <c r="A380" s="3" t="s">
        <v>443</v>
      </c>
      <c r="B380" s="3" t="s">
        <v>66</v>
      </c>
      <c r="C380" s="6">
        <v>45361</v>
      </c>
      <c r="D380" s="4">
        <v>1374</v>
      </c>
      <c r="E380" s="3" t="s">
        <v>60</v>
      </c>
      <c r="F380" s="3" t="s">
        <v>57</v>
      </c>
      <c r="G380" s="3" t="s">
        <v>57</v>
      </c>
      <c r="H380" s="4">
        <v>48475</v>
      </c>
      <c r="I380" s="4">
        <v>4.5999999999999996</v>
      </c>
      <c r="J380" s="4">
        <v>76.069999999999993</v>
      </c>
      <c r="K380" s="6">
        <v>45364</v>
      </c>
      <c r="L380" s="6">
        <v>45368</v>
      </c>
      <c r="M380" s="3" t="s">
        <v>53</v>
      </c>
      <c r="N380">
        <f t="shared" si="36"/>
        <v>4</v>
      </c>
      <c r="O380" t="str">
        <f t="shared" si="37"/>
        <v>Mar-2024</v>
      </c>
      <c r="P380" t="str">
        <f>CHOOSE(MATCH(MONTH(C380),{1,4,7,10}),"Q1","Q2","Q3","Q4")</f>
        <v>Q1</v>
      </c>
      <c r="Q380" t="str">
        <f t="shared" si="38"/>
        <v>South → South</v>
      </c>
      <c r="R380" t="str">
        <f t="shared" si="39"/>
        <v>60-80%</v>
      </c>
      <c r="AA380">
        <f t="shared" si="40"/>
        <v>7</v>
      </c>
      <c r="AD380">
        <f t="shared" si="41"/>
        <v>4</v>
      </c>
      <c r="AL380">
        <f t="shared" si="42"/>
        <v>0</v>
      </c>
    </row>
    <row r="381" spans="1:38" ht="15.75" customHeight="1" x14ac:dyDescent="0.3">
      <c r="A381" s="3" t="s">
        <v>444</v>
      </c>
      <c r="B381" s="3" t="s">
        <v>55</v>
      </c>
      <c r="C381" s="6">
        <v>45432</v>
      </c>
      <c r="D381" s="4">
        <v>1299</v>
      </c>
      <c r="E381" s="3" t="s">
        <v>56</v>
      </c>
      <c r="F381" s="3" t="s">
        <v>52</v>
      </c>
      <c r="G381" s="3" t="s">
        <v>57</v>
      </c>
      <c r="H381" s="4">
        <v>1962</v>
      </c>
      <c r="I381" s="4">
        <v>4.0999999999999996</v>
      </c>
      <c r="J381" s="4">
        <v>90.92</v>
      </c>
      <c r="K381" s="6">
        <v>45435</v>
      </c>
      <c r="L381" s="6">
        <v>45439</v>
      </c>
      <c r="M381" s="3" t="s">
        <v>53</v>
      </c>
      <c r="N381">
        <f t="shared" si="36"/>
        <v>4</v>
      </c>
      <c r="O381" t="str">
        <f t="shared" si="37"/>
        <v>May-2024</v>
      </c>
      <c r="P381" t="str">
        <f>CHOOSE(MATCH(MONTH(C381),{1,4,7,10}),"Q1","Q2","Q3","Q4")</f>
        <v>Q2</v>
      </c>
      <c r="Q381" t="str">
        <f t="shared" si="38"/>
        <v>East → South</v>
      </c>
      <c r="R381" t="str">
        <f t="shared" si="39"/>
        <v>80-100%</v>
      </c>
      <c r="AA381">
        <f t="shared" si="40"/>
        <v>7</v>
      </c>
      <c r="AD381">
        <f t="shared" si="41"/>
        <v>4</v>
      </c>
      <c r="AL381">
        <f t="shared" si="42"/>
        <v>0</v>
      </c>
    </row>
    <row r="382" spans="1:38" ht="15.75" customHeight="1" x14ac:dyDescent="0.3">
      <c r="A382" s="3" t="s">
        <v>445</v>
      </c>
      <c r="B382" s="3" t="s">
        <v>66</v>
      </c>
      <c r="C382" s="6">
        <v>45411</v>
      </c>
      <c r="D382" s="4">
        <v>1725</v>
      </c>
      <c r="E382" s="3" t="s">
        <v>60</v>
      </c>
      <c r="F382" s="3" t="s">
        <v>70</v>
      </c>
      <c r="G382" s="3" t="s">
        <v>70</v>
      </c>
      <c r="H382" s="4">
        <v>16405</v>
      </c>
      <c r="I382" s="4">
        <v>2.9</v>
      </c>
      <c r="J382" s="4">
        <v>93.32</v>
      </c>
      <c r="K382" s="6">
        <v>45414</v>
      </c>
      <c r="L382" s="6">
        <v>45417</v>
      </c>
      <c r="M382" s="3" t="s">
        <v>53</v>
      </c>
      <c r="N382">
        <f t="shared" si="36"/>
        <v>3</v>
      </c>
      <c r="O382" t="str">
        <f t="shared" si="37"/>
        <v>Apr-2024</v>
      </c>
      <c r="P382" t="str">
        <f>CHOOSE(MATCH(MONTH(C382),{1,4,7,10}),"Q1","Q2","Q3","Q4")</f>
        <v>Q2</v>
      </c>
      <c r="Q382" t="str">
        <f t="shared" si="38"/>
        <v>North → North</v>
      </c>
      <c r="R382" t="str">
        <f t="shared" si="39"/>
        <v>80-100%</v>
      </c>
      <c r="AA382">
        <f t="shared" si="40"/>
        <v>6</v>
      </c>
      <c r="AD382">
        <f t="shared" si="41"/>
        <v>3</v>
      </c>
      <c r="AL382">
        <f t="shared" si="42"/>
        <v>1</v>
      </c>
    </row>
    <row r="383" spans="1:38" ht="15.75" customHeight="1" x14ac:dyDescent="0.3">
      <c r="A383" s="3" t="s">
        <v>446</v>
      </c>
      <c r="B383" s="3" t="s">
        <v>55</v>
      </c>
      <c r="C383" s="6">
        <v>45314</v>
      </c>
      <c r="D383" s="4">
        <v>1013</v>
      </c>
      <c r="E383" s="3" t="s">
        <v>63</v>
      </c>
      <c r="F383" s="3" t="s">
        <v>61</v>
      </c>
      <c r="G383" s="3" t="s">
        <v>51</v>
      </c>
      <c r="H383" s="4">
        <v>25420</v>
      </c>
      <c r="I383" s="4">
        <v>4.8</v>
      </c>
      <c r="J383" s="4">
        <v>69.03</v>
      </c>
      <c r="K383" s="6">
        <v>45315</v>
      </c>
      <c r="L383" s="6">
        <v>45323</v>
      </c>
      <c r="M383" s="3" t="s">
        <v>71</v>
      </c>
      <c r="N383">
        <f t="shared" si="36"/>
        <v>8</v>
      </c>
      <c r="O383" t="str">
        <f t="shared" si="37"/>
        <v>Jan-2024</v>
      </c>
      <c r="P383" t="str">
        <f>CHOOSE(MATCH(MONTH(C383),{1,4,7,10}),"Q1","Q2","Q3","Q4")</f>
        <v>Q1</v>
      </c>
      <c r="Q383" t="str">
        <f t="shared" si="38"/>
        <v>Central → West</v>
      </c>
      <c r="R383" t="str">
        <f t="shared" si="39"/>
        <v>60-80%</v>
      </c>
      <c r="AA383">
        <f t="shared" si="40"/>
        <v>9</v>
      </c>
      <c r="AD383">
        <f t="shared" si="41"/>
        <v>8</v>
      </c>
      <c r="AL383">
        <f t="shared" si="42"/>
        <v>0</v>
      </c>
    </row>
    <row r="384" spans="1:38" ht="15.75" customHeight="1" x14ac:dyDescent="0.3">
      <c r="A384" s="3" t="s">
        <v>447</v>
      </c>
      <c r="B384" s="3" t="s">
        <v>82</v>
      </c>
      <c r="C384" s="6">
        <v>45353</v>
      </c>
      <c r="D384" s="4">
        <v>553</v>
      </c>
      <c r="E384" s="3" t="s">
        <v>56</v>
      </c>
      <c r="F384" s="3" t="s">
        <v>70</v>
      </c>
      <c r="G384" s="3" t="s">
        <v>70</v>
      </c>
      <c r="H384" s="4">
        <v>16752</v>
      </c>
      <c r="I384" s="4">
        <v>1.2</v>
      </c>
      <c r="J384" s="4">
        <v>83.71</v>
      </c>
      <c r="K384" s="6">
        <v>45353</v>
      </c>
      <c r="L384" s="6">
        <v>45362</v>
      </c>
      <c r="M384" s="3" t="s">
        <v>53</v>
      </c>
      <c r="N384">
        <f t="shared" si="36"/>
        <v>9</v>
      </c>
      <c r="O384" t="str">
        <f t="shared" si="37"/>
        <v>Mar-2024</v>
      </c>
      <c r="P384" t="str">
        <f>CHOOSE(MATCH(MONTH(C384),{1,4,7,10}),"Q1","Q2","Q3","Q4")</f>
        <v>Q1</v>
      </c>
      <c r="Q384" t="str">
        <f t="shared" si="38"/>
        <v>North → North</v>
      </c>
      <c r="R384" t="str">
        <f t="shared" si="39"/>
        <v>80-100%</v>
      </c>
      <c r="AA384">
        <f t="shared" si="40"/>
        <v>9</v>
      </c>
      <c r="AD384">
        <f t="shared" si="41"/>
        <v>9</v>
      </c>
      <c r="AL384">
        <f t="shared" si="42"/>
        <v>0</v>
      </c>
    </row>
    <row r="385" spans="1:38" ht="15.75" customHeight="1" x14ac:dyDescent="0.3">
      <c r="A385" s="3" t="s">
        <v>448</v>
      </c>
      <c r="B385" s="3" t="s">
        <v>49</v>
      </c>
      <c r="C385" s="6">
        <v>45368</v>
      </c>
      <c r="D385" s="4">
        <v>136</v>
      </c>
      <c r="E385" s="3" t="s">
        <v>63</v>
      </c>
      <c r="F385" s="3" t="s">
        <v>61</v>
      </c>
      <c r="G385" s="3" t="s">
        <v>52</v>
      </c>
      <c r="H385" s="4">
        <v>41504</v>
      </c>
      <c r="I385" s="4">
        <v>4.7</v>
      </c>
      <c r="J385" s="4">
        <v>58.99</v>
      </c>
      <c r="K385" s="6">
        <v>45371</v>
      </c>
      <c r="L385" s="6">
        <v>45377</v>
      </c>
      <c r="M385" s="3" t="s">
        <v>53</v>
      </c>
      <c r="N385">
        <f t="shared" si="36"/>
        <v>6</v>
      </c>
      <c r="O385" t="str">
        <f t="shared" si="37"/>
        <v>Mar-2024</v>
      </c>
      <c r="P385" t="str">
        <f>CHOOSE(MATCH(MONTH(C385),{1,4,7,10}),"Q1","Q2","Q3","Q4")</f>
        <v>Q1</v>
      </c>
      <c r="Q385" t="str">
        <f t="shared" si="38"/>
        <v>Central → East</v>
      </c>
      <c r="R385" t="str">
        <f t="shared" si="39"/>
        <v>40-60%</v>
      </c>
      <c r="AA385">
        <f t="shared" si="40"/>
        <v>9</v>
      </c>
      <c r="AD385">
        <f t="shared" si="41"/>
        <v>6</v>
      </c>
      <c r="AL385">
        <f t="shared" si="42"/>
        <v>0</v>
      </c>
    </row>
    <row r="386" spans="1:38" ht="15.75" customHeight="1" x14ac:dyDescent="0.3">
      <c r="A386" s="3" t="s">
        <v>449</v>
      </c>
      <c r="B386" s="3" t="s">
        <v>55</v>
      </c>
      <c r="C386" s="6">
        <v>45377</v>
      </c>
      <c r="D386" s="4">
        <v>1811</v>
      </c>
      <c r="E386" s="3" t="s">
        <v>63</v>
      </c>
      <c r="F386" s="3" t="s">
        <v>51</v>
      </c>
      <c r="G386" s="3" t="s">
        <v>61</v>
      </c>
      <c r="H386" s="4">
        <v>41081</v>
      </c>
      <c r="I386" s="4">
        <v>1.2</v>
      </c>
      <c r="J386" s="4">
        <v>60.53</v>
      </c>
      <c r="K386" s="6">
        <v>45378</v>
      </c>
      <c r="L386" s="6">
        <v>45386</v>
      </c>
      <c r="M386" s="3" t="s">
        <v>53</v>
      </c>
      <c r="N386">
        <f t="shared" si="36"/>
        <v>8</v>
      </c>
      <c r="O386" t="str">
        <f t="shared" si="37"/>
        <v>Mar-2024</v>
      </c>
      <c r="P386" t="str">
        <f>CHOOSE(MATCH(MONTH(C386),{1,4,7,10}),"Q1","Q2","Q3","Q4")</f>
        <v>Q1</v>
      </c>
      <c r="Q386" t="str">
        <f t="shared" si="38"/>
        <v>West → Central</v>
      </c>
      <c r="R386" t="str">
        <f t="shared" si="39"/>
        <v>60-80%</v>
      </c>
      <c r="AA386">
        <f t="shared" si="40"/>
        <v>9</v>
      </c>
      <c r="AD386">
        <f t="shared" si="41"/>
        <v>8</v>
      </c>
      <c r="AL386">
        <f t="shared" si="42"/>
        <v>0</v>
      </c>
    </row>
    <row r="387" spans="1:38" ht="15.75" customHeight="1" x14ac:dyDescent="0.3">
      <c r="A387" s="3" t="s">
        <v>450</v>
      </c>
      <c r="B387" s="3" t="s">
        <v>82</v>
      </c>
      <c r="C387" s="6">
        <v>45420</v>
      </c>
      <c r="D387" s="4">
        <v>895</v>
      </c>
      <c r="E387" s="3" t="s">
        <v>56</v>
      </c>
      <c r="F387" s="3" t="s">
        <v>51</v>
      </c>
      <c r="G387" s="3" t="s">
        <v>61</v>
      </c>
      <c r="H387" s="4">
        <v>35336</v>
      </c>
      <c r="I387" s="4">
        <v>3.2</v>
      </c>
      <c r="J387" s="4">
        <v>51.67</v>
      </c>
      <c r="K387" s="6">
        <v>45423</v>
      </c>
      <c r="L387" s="6">
        <v>45430</v>
      </c>
      <c r="M387" s="3" t="s">
        <v>83</v>
      </c>
      <c r="N387">
        <f t="shared" ref="N387:N450" si="43">L387-K387</f>
        <v>7</v>
      </c>
      <c r="O387" t="str">
        <f t="shared" ref="O387:O450" si="44">TEXT(C387,"MMM-YYYY")</f>
        <v>May-2024</v>
      </c>
      <c r="P387" t="str">
        <f>CHOOSE(MATCH(MONTH(C387),{1,4,7,10}),"Q1","Q2","Q3","Q4")</f>
        <v>Q2</v>
      </c>
      <c r="Q387" t="str">
        <f t="shared" ref="Q387:Q450" si="45">F387 &amp; " → " &amp; G387</f>
        <v>West → Central</v>
      </c>
      <c r="R387" t="str">
        <f t="shared" ref="R387:R450" si="46">IF(J387&lt;=60,"40-60%",IF(J387&lt;=80,"60-80%","80-100%"))</f>
        <v>40-60%</v>
      </c>
      <c r="AA387">
        <f t="shared" ref="AA387:AA450" si="47">L387-C387</f>
        <v>10</v>
      </c>
      <c r="AD387">
        <f t="shared" ref="AD387:AD450" si="48">L387-K387</f>
        <v>7</v>
      </c>
      <c r="AL387">
        <f t="shared" ref="AL387:AL450" si="49">IF(AND(M387="Delivered",(L387-C387)&lt;7),1,0)</f>
        <v>0</v>
      </c>
    </row>
    <row r="388" spans="1:38" ht="15.75" customHeight="1" x14ac:dyDescent="0.3">
      <c r="A388" s="3" t="s">
        <v>451</v>
      </c>
      <c r="B388" s="3" t="s">
        <v>66</v>
      </c>
      <c r="C388" s="6">
        <v>45335</v>
      </c>
      <c r="D388" s="4">
        <v>1072</v>
      </c>
      <c r="E388" s="3" t="s">
        <v>50</v>
      </c>
      <c r="F388" s="3" t="s">
        <v>61</v>
      </c>
      <c r="G388" s="3" t="s">
        <v>57</v>
      </c>
      <c r="H388" s="4">
        <v>6253</v>
      </c>
      <c r="I388" s="4">
        <v>4.5999999999999996</v>
      </c>
      <c r="J388" s="4">
        <v>73.72</v>
      </c>
      <c r="K388" s="6">
        <v>45336</v>
      </c>
      <c r="L388" s="6">
        <v>45342</v>
      </c>
      <c r="M388" s="3" t="s">
        <v>53</v>
      </c>
      <c r="N388">
        <f t="shared" si="43"/>
        <v>6</v>
      </c>
      <c r="O388" t="str">
        <f t="shared" si="44"/>
        <v>Feb-2024</v>
      </c>
      <c r="P388" t="str">
        <f>CHOOSE(MATCH(MONTH(C388),{1,4,7,10}),"Q1","Q2","Q3","Q4")</f>
        <v>Q1</v>
      </c>
      <c r="Q388" t="str">
        <f t="shared" si="45"/>
        <v>Central → South</v>
      </c>
      <c r="R388" t="str">
        <f t="shared" si="46"/>
        <v>60-80%</v>
      </c>
      <c r="AA388">
        <f t="shared" si="47"/>
        <v>7</v>
      </c>
      <c r="AD388">
        <f t="shared" si="48"/>
        <v>6</v>
      </c>
      <c r="AL388">
        <f t="shared" si="49"/>
        <v>0</v>
      </c>
    </row>
    <row r="389" spans="1:38" ht="15.75" customHeight="1" x14ac:dyDescent="0.3">
      <c r="A389" s="3" t="s">
        <v>452</v>
      </c>
      <c r="B389" s="3" t="s">
        <v>66</v>
      </c>
      <c r="C389" s="6">
        <v>45361</v>
      </c>
      <c r="D389" s="4">
        <v>692</v>
      </c>
      <c r="E389" s="3" t="s">
        <v>60</v>
      </c>
      <c r="F389" s="3" t="s">
        <v>52</v>
      </c>
      <c r="G389" s="3" t="s">
        <v>61</v>
      </c>
      <c r="H389" s="4">
        <v>40505</v>
      </c>
      <c r="I389" s="4">
        <v>2.1</v>
      </c>
      <c r="J389" s="4">
        <v>58.87</v>
      </c>
      <c r="K389" s="6">
        <v>45361</v>
      </c>
      <c r="L389" s="6">
        <v>45367</v>
      </c>
      <c r="M389" s="3" t="s">
        <v>53</v>
      </c>
      <c r="N389">
        <f t="shared" si="43"/>
        <v>6</v>
      </c>
      <c r="O389" t="str">
        <f t="shared" si="44"/>
        <v>Mar-2024</v>
      </c>
      <c r="P389" t="str">
        <f>CHOOSE(MATCH(MONTH(C389),{1,4,7,10}),"Q1","Q2","Q3","Q4")</f>
        <v>Q1</v>
      </c>
      <c r="Q389" t="str">
        <f t="shared" si="45"/>
        <v>East → Central</v>
      </c>
      <c r="R389" t="str">
        <f t="shared" si="46"/>
        <v>40-60%</v>
      </c>
      <c r="AA389">
        <f t="shared" si="47"/>
        <v>6</v>
      </c>
      <c r="AD389">
        <f t="shared" si="48"/>
        <v>6</v>
      </c>
      <c r="AL389">
        <f t="shared" si="49"/>
        <v>1</v>
      </c>
    </row>
    <row r="390" spans="1:38" ht="15.75" customHeight="1" x14ac:dyDescent="0.3">
      <c r="A390" s="3" t="s">
        <v>453</v>
      </c>
      <c r="B390" s="3" t="s">
        <v>82</v>
      </c>
      <c r="C390" s="6">
        <v>45330</v>
      </c>
      <c r="D390" s="4">
        <v>1237</v>
      </c>
      <c r="E390" s="3" t="s">
        <v>63</v>
      </c>
      <c r="F390" s="3" t="s">
        <v>70</v>
      </c>
      <c r="G390" s="3" t="s">
        <v>61</v>
      </c>
      <c r="H390" s="4">
        <v>14675</v>
      </c>
      <c r="I390" s="4">
        <v>2.9</v>
      </c>
      <c r="J390" s="4">
        <v>45.06</v>
      </c>
      <c r="K390" s="6">
        <v>45332</v>
      </c>
      <c r="L390" s="6">
        <v>45341</v>
      </c>
      <c r="M390" s="3" t="s">
        <v>53</v>
      </c>
      <c r="N390">
        <f t="shared" si="43"/>
        <v>9</v>
      </c>
      <c r="O390" t="str">
        <f t="shared" si="44"/>
        <v>Feb-2024</v>
      </c>
      <c r="P390" t="str">
        <f>CHOOSE(MATCH(MONTH(C390),{1,4,7,10}),"Q1","Q2","Q3","Q4")</f>
        <v>Q1</v>
      </c>
      <c r="Q390" t="str">
        <f t="shared" si="45"/>
        <v>North → Central</v>
      </c>
      <c r="R390" t="str">
        <f t="shared" si="46"/>
        <v>40-60%</v>
      </c>
      <c r="AA390">
        <f t="shared" si="47"/>
        <v>11</v>
      </c>
      <c r="AD390">
        <f t="shared" si="48"/>
        <v>9</v>
      </c>
      <c r="AL390">
        <f t="shared" si="49"/>
        <v>0</v>
      </c>
    </row>
    <row r="391" spans="1:38" ht="15.75" customHeight="1" x14ac:dyDescent="0.3">
      <c r="A391" s="3" t="s">
        <v>454</v>
      </c>
      <c r="B391" s="3" t="s">
        <v>66</v>
      </c>
      <c r="C391" s="6">
        <v>45354</v>
      </c>
      <c r="D391" s="4">
        <v>1424</v>
      </c>
      <c r="E391" s="3" t="s">
        <v>63</v>
      </c>
      <c r="F391" s="3" t="s">
        <v>70</v>
      </c>
      <c r="G391" s="3" t="s">
        <v>61</v>
      </c>
      <c r="H391" s="4">
        <v>6691</v>
      </c>
      <c r="I391" s="4">
        <v>2.2999999999999998</v>
      </c>
      <c r="J391" s="4">
        <v>81.099999999999994</v>
      </c>
      <c r="K391" s="6">
        <v>45356</v>
      </c>
      <c r="L391" s="6">
        <v>45366</v>
      </c>
      <c r="M391" s="3" t="s">
        <v>71</v>
      </c>
      <c r="N391">
        <f t="shared" si="43"/>
        <v>10</v>
      </c>
      <c r="O391" t="str">
        <f t="shared" si="44"/>
        <v>Mar-2024</v>
      </c>
      <c r="P391" t="str">
        <f>CHOOSE(MATCH(MONTH(C391),{1,4,7,10}),"Q1","Q2","Q3","Q4")</f>
        <v>Q1</v>
      </c>
      <c r="Q391" t="str">
        <f t="shared" si="45"/>
        <v>North → Central</v>
      </c>
      <c r="R391" t="str">
        <f t="shared" si="46"/>
        <v>80-100%</v>
      </c>
      <c r="AA391">
        <f t="shared" si="47"/>
        <v>12</v>
      </c>
      <c r="AD391">
        <f t="shared" si="48"/>
        <v>10</v>
      </c>
      <c r="AL391">
        <f t="shared" si="49"/>
        <v>0</v>
      </c>
    </row>
    <row r="392" spans="1:38" ht="15.75" customHeight="1" x14ac:dyDescent="0.3">
      <c r="A392" s="3" t="s">
        <v>455</v>
      </c>
      <c r="B392" s="3" t="s">
        <v>82</v>
      </c>
      <c r="C392" s="6">
        <v>45444</v>
      </c>
      <c r="D392" s="4">
        <v>2371</v>
      </c>
      <c r="E392" s="3" t="s">
        <v>63</v>
      </c>
      <c r="F392" s="3" t="s">
        <v>51</v>
      </c>
      <c r="G392" s="3" t="s">
        <v>52</v>
      </c>
      <c r="H392" s="4">
        <v>18398</v>
      </c>
      <c r="I392" s="4">
        <v>4.8</v>
      </c>
      <c r="J392" s="4">
        <v>82.47</v>
      </c>
      <c r="K392" s="6">
        <v>45446</v>
      </c>
      <c r="L392" s="6">
        <v>45451</v>
      </c>
      <c r="M392" s="3" t="s">
        <v>53</v>
      </c>
      <c r="N392">
        <f t="shared" si="43"/>
        <v>5</v>
      </c>
      <c r="O392" t="str">
        <f t="shared" si="44"/>
        <v>Jun-2024</v>
      </c>
      <c r="P392" t="str">
        <f>CHOOSE(MATCH(MONTH(C392),{1,4,7,10}),"Q1","Q2","Q3","Q4")</f>
        <v>Q2</v>
      </c>
      <c r="Q392" t="str">
        <f t="shared" si="45"/>
        <v>West → East</v>
      </c>
      <c r="R392" t="str">
        <f t="shared" si="46"/>
        <v>80-100%</v>
      </c>
      <c r="AA392">
        <f t="shared" si="47"/>
        <v>7</v>
      </c>
      <c r="AD392">
        <f t="shared" si="48"/>
        <v>5</v>
      </c>
      <c r="AL392">
        <f t="shared" si="49"/>
        <v>0</v>
      </c>
    </row>
    <row r="393" spans="1:38" ht="15.75" customHeight="1" x14ac:dyDescent="0.3">
      <c r="A393" s="3" t="s">
        <v>456</v>
      </c>
      <c r="B393" s="3" t="s">
        <v>55</v>
      </c>
      <c r="C393" s="6">
        <v>45409</v>
      </c>
      <c r="D393" s="4">
        <v>417</v>
      </c>
      <c r="E393" s="3" t="s">
        <v>63</v>
      </c>
      <c r="F393" s="3" t="s">
        <v>61</v>
      </c>
      <c r="G393" s="3" t="s">
        <v>61</v>
      </c>
      <c r="H393" s="4">
        <v>19482</v>
      </c>
      <c r="I393" s="4">
        <v>4.3</v>
      </c>
      <c r="J393" s="4">
        <v>61.6</v>
      </c>
      <c r="K393" s="6">
        <v>45412</v>
      </c>
      <c r="L393" s="6">
        <v>45417</v>
      </c>
      <c r="M393" s="3" t="s">
        <v>53</v>
      </c>
      <c r="N393">
        <f t="shared" si="43"/>
        <v>5</v>
      </c>
      <c r="O393" t="str">
        <f t="shared" si="44"/>
        <v>Apr-2024</v>
      </c>
      <c r="P393" t="str">
        <f>CHOOSE(MATCH(MONTH(C393),{1,4,7,10}),"Q1","Q2","Q3","Q4")</f>
        <v>Q2</v>
      </c>
      <c r="Q393" t="str">
        <f t="shared" si="45"/>
        <v>Central → Central</v>
      </c>
      <c r="R393" t="str">
        <f t="shared" si="46"/>
        <v>60-80%</v>
      </c>
      <c r="AA393">
        <f t="shared" si="47"/>
        <v>8</v>
      </c>
      <c r="AD393">
        <f t="shared" si="48"/>
        <v>5</v>
      </c>
      <c r="AL393">
        <f t="shared" si="49"/>
        <v>0</v>
      </c>
    </row>
    <row r="394" spans="1:38" ht="15.75" customHeight="1" x14ac:dyDescent="0.3">
      <c r="A394" s="3" t="s">
        <v>457</v>
      </c>
      <c r="B394" s="3" t="s">
        <v>55</v>
      </c>
      <c r="C394" s="6">
        <v>45366</v>
      </c>
      <c r="D394" s="4">
        <v>2496</v>
      </c>
      <c r="E394" s="3" t="s">
        <v>63</v>
      </c>
      <c r="F394" s="3" t="s">
        <v>70</v>
      </c>
      <c r="G394" s="3" t="s">
        <v>61</v>
      </c>
      <c r="H394" s="4">
        <v>15122</v>
      </c>
      <c r="I394" s="4">
        <v>3.8</v>
      </c>
      <c r="J394" s="4">
        <v>44.6</v>
      </c>
      <c r="K394" s="6">
        <v>45367</v>
      </c>
      <c r="L394" s="6">
        <v>45372</v>
      </c>
      <c r="M394" s="3" t="s">
        <v>53</v>
      </c>
      <c r="N394">
        <f t="shared" si="43"/>
        <v>5</v>
      </c>
      <c r="O394" t="str">
        <f t="shared" si="44"/>
        <v>Mar-2024</v>
      </c>
      <c r="P394" t="str">
        <f>CHOOSE(MATCH(MONTH(C394),{1,4,7,10}),"Q1","Q2","Q3","Q4")</f>
        <v>Q1</v>
      </c>
      <c r="Q394" t="str">
        <f t="shared" si="45"/>
        <v>North → Central</v>
      </c>
      <c r="R394" t="str">
        <f t="shared" si="46"/>
        <v>40-60%</v>
      </c>
      <c r="AA394">
        <f t="shared" si="47"/>
        <v>6</v>
      </c>
      <c r="AD394">
        <f t="shared" si="48"/>
        <v>5</v>
      </c>
      <c r="AL394">
        <f t="shared" si="49"/>
        <v>1</v>
      </c>
    </row>
    <row r="395" spans="1:38" ht="15.75" customHeight="1" x14ac:dyDescent="0.3">
      <c r="A395" s="3" t="s">
        <v>458</v>
      </c>
      <c r="B395" s="3" t="s">
        <v>82</v>
      </c>
      <c r="C395" s="6">
        <v>45327</v>
      </c>
      <c r="D395" s="4">
        <v>2262</v>
      </c>
      <c r="E395" s="3" t="s">
        <v>56</v>
      </c>
      <c r="F395" s="3" t="s">
        <v>70</v>
      </c>
      <c r="G395" s="3" t="s">
        <v>61</v>
      </c>
      <c r="H395" s="4">
        <v>1501</v>
      </c>
      <c r="I395" s="4">
        <v>3.4</v>
      </c>
      <c r="J395" s="4">
        <v>65.58</v>
      </c>
      <c r="K395" s="6">
        <v>45329</v>
      </c>
      <c r="L395" s="6">
        <v>45335</v>
      </c>
      <c r="M395" s="3" t="s">
        <v>53</v>
      </c>
      <c r="N395">
        <f t="shared" si="43"/>
        <v>6</v>
      </c>
      <c r="O395" t="str">
        <f t="shared" si="44"/>
        <v>Feb-2024</v>
      </c>
      <c r="P395" t="str">
        <f>CHOOSE(MATCH(MONTH(C395),{1,4,7,10}),"Q1","Q2","Q3","Q4")</f>
        <v>Q1</v>
      </c>
      <c r="Q395" t="str">
        <f t="shared" si="45"/>
        <v>North → Central</v>
      </c>
      <c r="R395" t="str">
        <f t="shared" si="46"/>
        <v>60-80%</v>
      </c>
      <c r="AA395">
        <f t="shared" si="47"/>
        <v>8</v>
      </c>
      <c r="AD395">
        <f t="shared" si="48"/>
        <v>6</v>
      </c>
      <c r="AL395">
        <f t="shared" si="49"/>
        <v>0</v>
      </c>
    </row>
    <row r="396" spans="1:38" ht="15.75" customHeight="1" x14ac:dyDescent="0.3">
      <c r="A396" s="3" t="s">
        <v>459</v>
      </c>
      <c r="B396" s="3" t="s">
        <v>55</v>
      </c>
      <c r="C396" s="6">
        <v>45362</v>
      </c>
      <c r="D396" s="4">
        <v>1446</v>
      </c>
      <c r="E396" s="3" t="s">
        <v>63</v>
      </c>
      <c r="F396" s="3" t="s">
        <v>52</v>
      </c>
      <c r="G396" s="3" t="s">
        <v>70</v>
      </c>
      <c r="H396" s="4">
        <v>48145</v>
      </c>
      <c r="I396" s="4">
        <v>4.3</v>
      </c>
      <c r="J396" s="4">
        <v>66.540000000000006</v>
      </c>
      <c r="K396" s="6">
        <v>45364</v>
      </c>
      <c r="L396" s="6">
        <v>45366</v>
      </c>
      <c r="M396" s="3" t="s">
        <v>71</v>
      </c>
      <c r="N396">
        <f t="shared" si="43"/>
        <v>2</v>
      </c>
      <c r="O396" t="str">
        <f t="shared" si="44"/>
        <v>Mar-2024</v>
      </c>
      <c r="P396" t="str">
        <f>CHOOSE(MATCH(MONTH(C396),{1,4,7,10}),"Q1","Q2","Q3","Q4")</f>
        <v>Q1</v>
      </c>
      <c r="Q396" t="str">
        <f t="shared" si="45"/>
        <v>East → North</v>
      </c>
      <c r="R396" t="str">
        <f t="shared" si="46"/>
        <v>60-80%</v>
      </c>
      <c r="AA396">
        <f t="shared" si="47"/>
        <v>4</v>
      </c>
      <c r="AD396">
        <f t="shared" si="48"/>
        <v>2</v>
      </c>
      <c r="AL396">
        <f t="shared" si="49"/>
        <v>0</v>
      </c>
    </row>
    <row r="397" spans="1:38" ht="15.75" customHeight="1" x14ac:dyDescent="0.3">
      <c r="A397" s="3" t="s">
        <v>460</v>
      </c>
      <c r="B397" s="3" t="s">
        <v>55</v>
      </c>
      <c r="C397" s="6">
        <v>45396</v>
      </c>
      <c r="D397" s="4">
        <v>1691</v>
      </c>
      <c r="E397" s="3" t="s">
        <v>60</v>
      </c>
      <c r="F397" s="3" t="s">
        <v>57</v>
      </c>
      <c r="G397" s="3" t="s">
        <v>52</v>
      </c>
      <c r="H397" s="4">
        <v>43500</v>
      </c>
      <c r="I397" s="4">
        <v>2.6</v>
      </c>
      <c r="J397" s="4">
        <v>80.12</v>
      </c>
      <c r="K397" s="6">
        <v>45399</v>
      </c>
      <c r="L397" s="6">
        <v>45407</v>
      </c>
      <c r="M397" s="3" t="s">
        <v>53</v>
      </c>
      <c r="N397">
        <f t="shared" si="43"/>
        <v>8</v>
      </c>
      <c r="O397" t="str">
        <f t="shared" si="44"/>
        <v>Apr-2024</v>
      </c>
      <c r="P397" t="str">
        <f>CHOOSE(MATCH(MONTH(C397),{1,4,7,10}),"Q1","Q2","Q3","Q4")</f>
        <v>Q2</v>
      </c>
      <c r="Q397" t="str">
        <f t="shared" si="45"/>
        <v>South → East</v>
      </c>
      <c r="R397" t="str">
        <f t="shared" si="46"/>
        <v>80-100%</v>
      </c>
      <c r="AA397">
        <f t="shared" si="47"/>
        <v>11</v>
      </c>
      <c r="AD397">
        <f t="shared" si="48"/>
        <v>8</v>
      </c>
      <c r="AL397">
        <f t="shared" si="49"/>
        <v>0</v>
      </c>
    </row>
    <row r="398" spans="1:38" ht="15.75" customHeight="1" x14ac:dyDescent="0.3">
      <c r="A398" s="3" t="s">
        <v>461</v>
      </c>
      <c r="B398" s="3" t="s">
        <v>55</v>
      </c>
      <c r="C398" s="6">
        <v>45371</v>
      </c>
      <c r="D398" s="4">
        <v>1989</v>
      </c>
      <c r="E398" s="3" t="s">
        <v>63</v>
      </c>
      <c r="F398" s="3" t="s">
        <v>51</v>
      </c>
      <c r="G398" s="3" t="s">
        <v>57</v>
      </c>
      <c r="H398" s="4">
        <v>23783</v>
      </c>
      <c r="I398" s="4">
        <v>2.8</v>
      </c>
      <c r="J398" s="4">
        <v>58.92</v>
      </c>
      <c r="K398" s="6">
        <v>45372</v>
      </c>
      <c r="L398" s="6">
        <v>45380</v>
      </c>
      <c r="M398" s="3" t="s">
        <v>53</v>
      </c>
      <c r="N398">
        <f t="shared" si="43"/>
        <v>8</v>
      </c>
      <c r="O398" t="str">
        <f t="shared" si="44"/>
        <v>Mar-2024</v>
      </c>
      <c r="P398" t="str">
        <f>CHOOSE(MATCH(MONTH(C398),{1,4,7,10}),"Q1","Q2","Q3","Q4")</f>
        <v>Q1</v>
      </c>
      <c r="Q398" t="str">
        <f t="shared" si="45"/>
        <v>West → South</v>
      </c>
      <c r="R398" t="str">
        <f t="shared" si="46"/>
        <v>40-60%</v>
      </c>
      <c r="AA398">
        <f t="shared" si="47"/>
        <v>9</v>
      </c>
      <c r="AD398">
        <f t="shared" si="48"/>
        <v>8</v>
      </c>
      <c r="AL398">
        <f t="shared" si="49"/>
        <v>0</v>
      </c>
    </row>
    <row r="399" spans="1:38" ht="15.75" customHeight="1" x14ac:dyDescent="0.3">
      <c r="A399" s="3" t="s">
        <v>462</v>
      </c>
      <c r="B399" s="3" t="s">
        <v>59</v>
      </c>
      <c r="C399" s="6">
        <v>45329</v>
      </c>
      <c r="D399" s="4">
        <v>2187</v>
      </c>
      <c r="E399" s="3" t="s">
        <v>56</v>
      </c>
      <c r="F399" s="3" t="s">
        <v>51</v>
      </c>
      <c r="G399" s="3" t="s">
        <v>70</v>
      </c>
      <c r="H399" s="4">
        <v>21935</v>
      </c>
      <c r="I399" s="4">
        <v>3.9</v>
      </c>
      <c r="J399" s="4">
        <v>80.959999999999994</v>
      </c>
      <c r="K399" s="6">
        <v>45332</v>
      </c>
      <c r="L399" s="6">
        <v>45339</v>
      </c>
      <c r="M399" s="3" t="s">
        <v>53</v>
      </c>
      <c r="N399">
        <f t="shared" si="43"/>
        <v>7</v>
      </c>
      <c r="O399" t="str">
        <f t="shared" si="44"/>
        <v>Feb-2024</v>
      </c>
      <c r="P399" t="str">
        <f>CHOOSE(MATCH(MONTH(C399),{1,4,7,10}),"Q1","Q2","Q3","Q4")</f>
        <v>Q1</v>
      </c>
      <c r="Q399" t="str">
        <f t="shared" si="45"/>
        <v>West → North</v>
      </c>
      <c r="R399" t="str">
        <f t="shared" si="46"/>
        <v>80-100%</v>
      </c>
      <c r="AA399">
        <f t="shared" si="47"/>
        <v>10</v>
      </c>
      <c r="AD399">
        <f t="shared" si="48"/>
        <v>7</v>
      </c>
      <c r="AL399">
        <f t="shared" si="49"/>
        <v>0</v>
      </c>
    </row>
    <row r="400" spans="1:38" ht="15.75" customHeight="1" x14ac:dyDescent="0.3">
      <c r="A400" s="3" t="s">
        <v>463</v>
      </c>
      <c r="B400" s="3" t="s">
        <v>49</v>
      </c>
      <c r="C400" s="6">
        <v>45347</v>
      </c>
      <c r="D400" s="4">
        <v>2096</v>
      </c>
      <c r="E400" s="3" t="s">
        <v>60</v>
      </c>
      <c r="F400" s="3" t="s">
        <v>57</v>
      </c>
      <c r="G400" s="3" t="s">
        <v>51</v>
      </c>
      <c r="H400" s="4">
        <v>27723</v>
      </c>
      <c r="I400" s="4">
        <v>2.4</v>
      </c>
      <c r="J400" s="4">
        <v>92.29</v>
      </c>
      <c r="K400" s="6">
        <v>45348</v>
      </c>
      <c r="L400" s="6">
        <v>45354</v>
      </c>
      <c r="M400" s="3" t="s">
        <v>53</v>
      </c>
      <c r="N400">
        <f t="shared" si="43"/>
        <v>6</v>
      </c>
      <c r="O400" t="str">
        <f t="shared" si="44"/>
        <v>Feb-2024</v>
      </c>
      <c r="P400" t="str">
        <f>CHOOSE(MATCH(MONTH(C400),{1,4,7,10}),"Q1","Q2","Q3","Q4")</f>
        <v>Q1</v>
      </c>
      <c r="Q400" t="str">
        <f t="shared" si="45"/>
        <v>South → West</v>
      </c>
      <c r="R400" t="str">
        <f t="shared" si="46"/>
        <v>80-100%</v>
      </c>
      <c r="AA400">
        <f t="shared" si="47"/>
        <v>7</v>
      </c>
      <c r="AD400">
        <f t="shared" si="48"/>
        <v>6</v>
      </c>
      <c r="AL400">
        <f t="shared" si="49"/>
        <v>0</v>
      </c>
    </row>
    <row r="401" spans="1:38" ht="15.75" customHeight="1" x14ac:dyDescent="0.3">
      <c r="A401" s="3" t="s">
        <v>464</v>
      </c>
      <c r="B401" s="3" t="s">
        <v>66</v>
      </c>
      <c r="C401" s="6">
        <v>45365</v>
      </c>
      <c r="D401" s="4">
        <v>1872</v>
      </c>
      <c r="E401" s="3" t="s">
        <v>63</v>
      </c>
      <c r="F401" s="3" t="s">
        <v>70</v>
      </c>
      <c r="G401" s="3" t="s">
        <v>52</v>
      </c>
      <c r="H401" s="4">
        <v>37744</v>
      </c>
      <c r="I401" s="4">
        <v>1.3</v>
      </c>
      <c r="J401" s="4">
        <v>54.25</v>
      </c>
      <c r="K401" s="6">
        <v>45368</v>
      </c>
      <c r="L401" s="6">
        <v>45372</v>
      </c>
      <c r="M401" s="3" t="s">
        <v>53</v>
      </c>
      <c r="N401">
        <f t="shared" si="43"/>
        <v>4</v>
      </c>
      <c r="O401" t="str">
        <f t="shared" si="44"/>
        <v>Mar-2024</v>
      </c>
      <c r="P401" t="str">
        <f>CHOOSE(MATCH(MONTH(C401),{1,4,7,10}),"Q1","Q2","Q3","Q4")</f>
        <v>Q1</v>
      </c>
      <c r="Q401" t="str">
        <f t="shared" si="45"/>
        <v>North → East</v>
      </c>
      <c r="R401" t="str">
        <f t="shared" si="46"/>
        <v>40-60%</v>
      </c>
      <c r="AA401">
        <f t="shared" si="47"/>
        <v>7</v>
      </c>
      <c r="AD401">
        <f t="shared" si="48"/>
        <v>4</v>
      </c>
      <c r="AL401">
        <f t="shared" si="49"/>
        <v>0</v>
      </c>
    </row>
    <row r="402" spans="1:38" ht="15.75" customHeight="1" x14ac:dyDescent="0.3">
      <c r="A402" s="3" t="s">
        <v>465</v>
      </c>
      <c r="B402" s="3" t="s">
        <v>59</v>
      </c>
      <c r="C402" s="6">
        <v>45433</v>
      </c>
      <c r="D402" s="4">
        <v>1412</v>
      </c>
      <c r="E402" s="3" t="s">
        <v>63</v>
      </c>
      <c r="F402" s="3" t="s">
        <v>52</v>
      </c>
      <c r="G402" s="3" t="s">
        <v>52</v>
      </c>
      <c r="H402" s="4">
        <v>30524</v>
      </c>
      <c r="I402" s="4">
        <v>1.3</v>
      </c>
      <c r="J402" s="4">
        <v>98.74</v>
      </c>
      <c r="K402" s="6">
        <v>45435</v>
      </c>
      <c r="L402" s="6">
        <v>45445</v>
      </c>
      <c r="M402" s="3" t="s">
        <v>53</v>
      </c>
      <c r="N402">
        <f t="shared" si="43"/>
        <v>10</v>
      </c>
      <c r="O402" t="str">
        <f t="shared" si="44"/>
        <v>May-2024</v>
      </c>
      <c r="P402" t="str">
        <f>CHOOSE(MATCH(MONTH(C402),{1,4,7,10}),"Q1","Q2","Q3","Q4")</f>
        <v>Q2</v>
      </c>
      <c r="Q402" t="str">
        <f t="shared" si="45"/>
        <v>East → East</v>
      </c>
      <c r="R402" t="str">
        <f t="shared" si="46"/>
        <v>80-100%</v>
      </c>
      <c r="AA402">
        <f t="shared" si="47"/>
        <v>12</v>
      </c>
      <c r="AD402">
        <f t="shared" si="48"/>
        <v>10</v>
      </c>
      <c r="AL402">
        <f t="shared" si="49"/>
        <v>0</v>
      </c>
    </row>
    <row r="403" spans="1:38" ht="15.75" customHeight="1" x14ac:dyDescent="0.3">
      <c r="A403" s="3" t="s">
        <v>466</v>
      </c>
      <c r="B403" s="3" t="s">
        <v>55</v>
      </c>
      <c r="C403" s="6">
        <v>45407</v>
      </c>
      <c r="D403" s="4">
        <v>1385</v>
      </c>
      <c r="E403" s="3" t="s">
        <v>56</v>
      </c>
      <c r="F403" s="3" t="s">
        <v>52</v>
      </c>
      <c r="G403" s="3" t="s">
        <v>51</v>
      </c>
      <c r="H403" s="4">
        <v>31234</v>
      </c>
      <c r="I403" s="4">
        <v>1.5</v>
      </c>
      <c r="J403" s="4">
        <v>63.18</v>
      </c>
      <c r="K403" s="6">
        <v>45409</v>
      </c>
      <c r="L403" s="6">
        <v>45419</v>
      </c>
      <c r="M403" s="3" t="s">
        <v>53</v>
      </c>
      <c r="N403">
        <f t="shared" si="43"/>
        <v>10</v>
      </c>
      <c r="O403" t="str">
        <f t="shared" si="44"/>
        <v>Apr-2024</v>
      </c>
      <c r="P403" t="str">
        <f>CHOOSE(MATCH(MONTH(C403),{1,4,7,10}),"Q1","Q2","Q3","Q4")</f>
        <v>Q2</v>
      </c>
      <c r="Q403" t="str">
        <f t="shared" si="45"/>
        <v>East → West</v>
      </c>
      <c r="R403" t="str">
        <f t="shared" si="46"/>
        <v>60-80%</v>
      </c>
      <c r="AA403">
        <f t="shared" si="47"/>
        <v>12</v>
      </c>
      <c r="AD403">
        <f t="shared" si="48"/>
        <v>10</v>
      </c>
      <c r="AL403">
        <f t="shared" si="49"/>
        <v>0</v>
      </c>
    </row>
    <row r="404" spans="1:38" ht="15.75" customHeight="1" x14ac:dyDescent="0.3">
      <c r="A404" s="3" t="s">
        <v>467</v>
      </c>
      <c r="B404" s="3" t="s">
        <v>82</v>
      </c>
      <c r="C404" s="6">
        <v>45403</v>
      </c>
      <c r="D404" s="4">
        <v>315</v>
      </c>
      <c r="E404" s="3" t="s">
        <v>63</v>
      </c>
      <c r="F404" s="3" t="s">
        <v>51</v>
      </c>
      <c r="G404" s="3" t="s">
        <v>51</v>
      </c>
      <c r="H404" s="4">
        <v>1015</v>
      </c>
      <c r="I404" s="4">
        <v>4.5</v>
      </c>
      <c r="J404" s="4">
        <v>56.04</v>
      </c>
      <c r="K404" s="6">
        <v>45404</v>
      </c>
      <c r="L404" s="6">
        <v>45414</v>
      </c>
      <c r="M404" s="3" t="s">
        <v>53</v>
      </c>
      <c r="N404">
        <f t="shared" si="43"/>
        <v>10</v>
      </c>
      <c r="O404" t="str">
        <f t="shared" si="44"/>
        <v>Apr-2024</v>
      </c>
      <c r="P404" t="str">
        <f>CHOOSE(MATCH(MONTH(C404),{1,4,7,10}),"Q1","Q2","Q3","Q4")</f>
        <v>Q2</v>
      </c>
      <c r="Q404" t="str">
        <f t="shared" si="45"/>
        <v>West → West</v>
      </c>
      <c r="R404" t="str">
        <f t="shared" si="46"/>
        <v>40-60%</v>
      </c>
      <c r="AA404">
        <f t="shared" si="47"/>
        <v>11</v>
      </c>
      <c r="AD404">
        <f t="shared" si="48"/>
        <v>10</v>
      </c>
      <c r="AL404">
        <f t="shared" si="49"/>
        <v>0</v>
      </c>
    </row>
    <row r="405" spans="1:38" ht="15.75" customHeight="1" x14ac:dyDescent="0.3">
      <c r="A405" s="3" t="s">
        <v>468</v>
      </c>
      <c r="B405" s="3" t="s">
        <v>55</v>
      </c>
      <c r="C405" s="6">
        <v>45438</v>
      </c>
      <c r="D405" s="4">
        <v>2483</v>
      </c>
      <c r="E405" s="3" t="s">
        <v>60</v>
      </c>
      <c r="F405" s="3" t="s">
        <v>52</v>
      </c>
      <c r="G405" s="3" t="s">
        <v>51</v>
      </c>
      <c r="H405" s="4">
        <v>45746</v>
      </c>
      <c r="I405" s="4">
        <v>2.9</v>
      </c>
      <c r="J405" s="4">
        <v>65.290000000000006</v>
      </c>
      <c r="K405" s="6">
        <v>45441</v>
      </c>
      <c r="L405" s="6">
        <v>45443</v>
      </c>
      <c r="M405" s="3" t="s">
        <v>53</v>
      </c>
      <c r="N405">
        <f t="shared" si="43"/>
        <v>2</v>
      </c>
      <c r="O405" t="str">
        <f t="shared" si="44"/>
        <v>May-2024</v>
      </c>
      <c r="P405" t="str">
        <f>CHOOSE(MATCH(MONTH(C405),{1,4,7,10}),"Q1","Q2","Q3","Q4")</f>
        <v>Q2</v>
      </c>
      <c r="Q405" t="str">
        <f t="shared" si="45"/>
        <v>East → West</v>
      </c>
      <c r="R405" t="str">
        <f t="shared" si="46"/>
        <v>60-80%</v>
      </c>
      <c r="AA405">
        <f t="shared" si="47"/>
        <v>5</v>
      </c>
      <c r="AD405">
        <f t="shared" si="48"/>
        <v>2</v>
      </c>
      <c r="AL405">
        <f t="shared" si="49"/>
        <v>1</v>
      </c>
    </row>
    <row r="406" spans="1:38" ht="15.75" customHeight="1" x14ac:dyDescent="0.3">
      <c r="A406" s="3" t="s">
        <v>469</v>
      </c>
      <c r="B406" s="3" t="s">
        <v>49</v>
      </c>
      <c r="C406" s="6">
        <v>45433</v>
      </c>
      <c r="D406" s="4">
        <v>2239</v>
      </c>
      <c r="E406" s="3" t="s">
        <v>63</v>
      </c>
      <c r="F406" s="3" t="s">
        <v>57</v>
      </c>
      <c r="G406" s="3" t="s">
        <v>57</v>
      </c>
      <c r="H406" s="4">
        <v>1691</v>
      </c>
      <c r="I406" s="4">
        <v>3.9</v>
      </c>
      <c r="J406" s="4">
        <v>45.66</v>
      </c>
      <c r="K406" s="6">
        <v>45435</v>
      </c>
      <c r="L406" s="6">
        <v>45440</v>
      </c>
      <c r="M406" s="3" t="s">
        <v>83</v>
      </c>
      <c r="N406">
        <f t="shared" si="43"/>
        <v>5</v>
      </c>
      <c r="O406" t="str">
        <f t="shared" si="44"/>
        <v>May-2024</v>
      </c>
      <c r="P406" t="str">
        <f>CHOOSE(MATCH(MONTH(C406),{1,4,7,10}),"Q1","Q2","Q3","Q4")</f>
        <v>Q2</v>
      </c>
      <c r="Q406" t="str">
        <f t="shared" si="45"/>
        <v>South → South</v>
      </c>
      <c r="R406" t="str">
        <f t="shared" si="46"/>
        <v>40-60%</v>
      </c>
      <c r="AA406">
        <f t="shared" si="47"/>
        <v>7</v>
      </c>
      <c r="AD406">
        <f t="shared" si="48"/>
        <v>5</v>
      </c>
      <c r="AL406">
        <f t="shared" si="49"/>
        <v>0</v>
      </c>
    </row>
    <row r="407" spans="1:38" ht="15.75" customHeight="1" x14ac:dyDescent="0.3">
      <c r="A407" s="3" t="s">
        <v>470</v>
      </c>
      <c r="B407" s="3" t="s">
        <v>55</v>
      </c>
      <c r="C407" s="6">
        <v>45337</v>
      </c>
      <c r="D407" s="4">
        <v>1804</v>
      </c>
      <c r="E407" s="3" t="s">
        <v>63</v>
      </c>
      <c r="F407" s="3" t="s">
        <v>70</v>
      </c>
      <c r="G407" s="3" t="s">
        <v>61</v>
      </c>
      <c r="H407" s="4">
        <v>32764</v>
      </c>
      <c r="I407" s="4">
        <v>2.6</v>
      </c>
      <c r="J407" s="4">
        <v>47.54</v>
      </c>
      <c r="K407" s="6">
        <v>45340</v>
      </c>
      <c r="L407" s="6">
        <v>45346</v>
      </c>
      <c r="M407" s="3" t="s">
        <v>71</v>
      </c>
      <c r="N407">
        <f t="shared" si="43"/>
        <v>6</v>
      </c>
      <c r="O407" t="str">
        <f t="shared" si="44"/>
        <v>Feb-2024</v>
      </c>
      <c r="P407" t="str">
        <f>CHOOSE(MATCH(MONTH(C407),{1,4,7,10}),"Q1","Q2","Q3","Q4")</f>
        <v>Q1</v>
      </c>
      <c r="Q407" t="str">
        <f t="shared" si="45"/>
        <v>North → Central</v>
      </c>
      <c r="R407" t="str">
        <f t="shared" si="46"/>
        <v>40-60%</v>
      </c>
      <c r="AA407">
        <f t="shared" si="47"/>
        <v>9</v>
      </c>
      <c r="AD407">
        <f t="shared" si="48"/>
        <v>6</v>
      </c>
      <c r="AL407">
        <f t="shared" si="49"/>
        <v>0</v>
      </c>
    </row>
    <row r="408" spans="1:38" ht="15.75" customHeight="1" x14ac:dyDescent="0.3">
      <c r="A408" s="3" t="s">
        <v>471</v>
      </c>
      <c r="B408" s="3" t="s">
        <v>82</v>
      </c>
      <c r="C408" s="6">
        <v>45465</v>
      </c>
      <c r="D408" s="4">
        <v>462</v>
      </c>
      <c r="E408" s="3" t="s">
        <v>60</v>
      </c>
      <c r="F408" s="3" t="s">
        <v>57</v>
      </c>
      <c r="G408" s="3" t="s">
        <v>52</v>
      </c>
      <c r="H408" s="4">
        <v>44128</v>
      </c>
      <c r="I408" s="4">
        <v>2</v>
      </c>
      <c r="J408" s="4">
        <v>64.87</v>
      </c>
      <c r="K408" s="6">
        <v>45468</v>
      </c>
      <c r="L408" s="6">
        <v>45473</v>
      </c>
      <c r="M408" s="3" t="s">
        <v>71</v>
      </c>
      <c r="N408">
        <f t="shared" si="43"/>
        <v>5</v>
      </c>
      <c r="O408" t="str">
        <f t="shared" si="44"/>
        <v>Jun-2024</v>
      </c>
      <c r="P408" t="str">
        <f>CHOOSE(MATCH(MONTH(C408),{1,4,7,10}),"Q1","Q2","Q3","Q4")</f>
        <v>Q2</v>
      </c>
      <c r="Q408" t="str">
        <f t="shared" si="45"/>
        <v>South → East</v>
      </c>
      <c r="R408" t="str">
        <f t="shared" si="46"/>
        <v>60-80%</v>
      </c>
      <c r="AA408">
        <f t="shared" si="47"/>
        <v>8</v>
      </c>
      <c r="AD408">
        <f t="shared" si="48"/>
        <v>5</v>
      </c>
      <c r="AL408">
        <f t="shared" si="49"/>
        <v>0</v>
      </c>
    </row>
    <row r="409" spans="1:38" ht="15.75" customHeight="1" x14ac:dyDescent="0.3">
      <c r="A409" s="3" t="s">
        <v>472</v>
      </c>
      <c r="B409" s="3" t="s">
        <v>49</v>
      </c>
      <c r="C409" s="6">
        <v>45320</v>
      </c>
      <c r="D409" s="4">
        <v>1816</v>
      </c>
      <c r="E409" s="3" t="s">
        <v>60</v>
      </c>
      <c r="F409" s="3" t="s">
        <v>61</v>
      </c>
      <c r="G409" s="3" t="s">
        <v>61</v>
      </c>
      <c r="H409" s="4">
        <v>46716</v>
      </c>
      <c r="I409" s="4">
        <v>2.4</v>
      </c>
      <c r="J409" s="4">
        <v>85.75</v>
      </c>
      <c r="K409" s="6">
        <v>45321</v>
      </c>
      <c r="L409" s="6">
        <v>45327</v>
      </c>
      <c r="M409" s="3" t="s">
        <v>53</v>
      </c>
      <c r="N409">
        <f t="shared" si="43"/>
        <v>6</v>
      </c>
      <c r="O409" t="str">
        <f t="shared" si="44"/>
        <v>Jan-2024</v>
      </c>
      <c r="P409" t="str">
        <f>CHOOSE(MATCH(MONTH(C409),{1,4,7,10}),"Q1","Q2","Q3","Q4")</f>
        <v>Q1</v>
      </c>
      <c r="Q409" t="str">
        <f t="shared" si="45"/>
        <v>Central → Central</v>
      </c>
      <c r="R409" t="str">
        <f t="shared" si="46"/>
        <v>80-100%</v>
      </c>
      <c r="AA409">
        <f t="shared" si="47"/>
        <v>7</v>
      </c>
      <c r="AD409">
        <f t="shared" si="48"/>
        <v>6</v>
      </c>
      <c r="AL409">
        <f t="shared" si="49"/>
        <v>0</v>
      </c>
    </row>
    <row r="410" spans="1:38" ht="15.75" customHeight="1" x14ac:dyDescent="0.3">
      <c r="A410" s="3" t="s">
        <v>473</v>
      </c>
      <c r="B410" s="3" t="s">
        <v>55</v>
      </c>
      <c r="C410" s="6">
        <v>45450</v>
      </c>
      <c r="D410" s="4">
        <v>1293</v>
      </c>
      <c r="E410" s="3" t="s">
        <v>60</v>
      </c>
      <c r="F410" s="3" t="s">
        <v>51</v>
      </c>
      <c r="G410" s="3" t="s">
        <v>61</v>
      </c>
      <c r="H410" s="4">
        <v>6797</v>
      </c>
      <c r="I410" s="4">
        <v>4.2</v>
      </c>
      <c r="J410" s="4">
        <v>94.02</v>
      </c>
      <c r="K410" s="6">
        <v>45451</v>
      </c>
      <c r="L410" s="6">
        <v>45459</v>
      </c>
      <c r="M410" s="3" t="s">
        <v>83</v>
      </c>
      <c r="N410">
        <f t="shared" si="43"/>
        <v>8</v>
      </c>
      <c r="O410" t="str">
        <f t="shared" si="44"/>
        <v>Jun-2024</v>
      </c>
      <c r="P410" t="str">
        <f>CHOOSE(MATCH(MONTH(C410),{1,4,7,10}),"Q1","Q2","Q3","Q4")</f>
        <v>Q2</v>
      </c>
      <c r="Q410" t="str">
        <f t="shared" si="45"/>
        <v>West → Central</v>
      </c>
      <c r="R410" t="str">
        <f t="shared" si="46"/>
        <v>80-100%</v>
      </c>
      <c r="AA410">
        <f t="shared" si="47"/>
        <v>9</v>
      </c>
      <c r="AD410">
        <f t="shared" si="48"/>
        <v>8</v>
      </c>
      <c r="AL410">
        <f t="shared" si="49"/>
        <v>0</v>
      </c>
    </row>
    <row r="411" spans="1:38" ht="15.75" customHeight="1" x14ac:dyDescent="0.3">
      <c r="A411" s="3" t="s">
        <v>474</v>
      </c>
      <c r="B411" s="3" t="s">
        <v>49</v>
      </c>
      <c r="C411" s="6">
        <v>45319</v>
      </c>
      <c r="D411" s="4">
        <v>455</v>
      </c>
      <c r="E411" s="3" t="s">
        <v>63</v>
      </c>
      <c r="F411" s="3" t="s">
        <v>52</v>
      </c>
      <c r="G411" s="3" t="s">
        <v>51</v>
      </c>
      <c r="H411" s="4">
        <v>28356</v>
      </c>
      <c r="I411" s="4">
        <v>3.5</v>
      </c>
      <c r="J411" s="4">
        <v>79.89</v>
      </c>
      <c r="K411" s="6">
        <v>45319</v>
      </c>
      <c r="L411" s="6">
        <v>45327</v>
      </c>
      <c r="M411" s="3" t="s">
        <v>53</v>
      </c>
      <c r="N411">
        <f t="shared" si="43"/>
        <v>8</v>
      </c>
      <c r="O411" t="str">
        <f t="shared" si="44"/>
        <v>Jan-2024</v>
      </c>
      <c r="P411" t="str">
        <f>CHOOSE(MATCH(MONTH(C411),{1,4,7,10}),"Q1","Q2","Q3","Q4")</f>
        <v>Q1</v>
      </c>
      <c r="Q411" t="str">
        <f t="shared" si="45"/>
        <v>East → West</v>
      </c>
      <c r="R411" t="str">
        <f t="shared" si="46"/>
        <v>60-80%</v>
      </c>
      <c r="AA411">
        <f t="shared" si="47"/>
        <v>8</v>
      </c>
      <c r="AD411">
        <f t="shared" si="48"/>
        <v>8</v>
      </c>
      <c r="AL411">
        <f t="shared" si="49"/>
        <v>0</v>
      </c>
    </row>
    <row r="412" spans="1:38" ht="15.75" customHeight="1" x14ac:dyDescent="0.3">
      <c r="A412" s="3" t="s">
        <v>475</v>
      </c>
      <c r="B412" s="3" t="s">
        <v>66</v>
      </c>
      <c r="C412" s="6">
        <v>45340</v>
      </c>
      <c r="D412" s="4">
        <v>290</v>
      </c>
      <c r="E412" s="3" t="s">
        <v>63</v>
      </c>
      <c r="F412" s="3" t="s">
        <v>61</v>
      </c>
      <c r="G412" s="3" t="s">
        <v>57</v>
      </c>
      <c r="H412" s="4">
        <v>49923</v>
      </c>
      <c r="I412" s="4">
        <v>4.8</v>
      </c>
      <c r="J412" s="4">
        <v>46.31</v>
      </c>
      <c r="K412" s="6">
        <v>45343</v>
      </c>
      <c r="L412" s="6">
        <v>45349</v>
      </c>
      <c r="M412" s="3" t="s">
        <v>53</v>
      </c>
      <c r="N412">
        <f t="shared" si="43"/>
        <v>6</v>
      </c>
      <c r="O412" t="str">
        <f t="shared" si="44"/>
        <v>Feb-2024</v>
      </c>
      <c r="P412" t="str">
        <f>CHOOSE(MATCH(MONTH(C412),{1,4,7,10}),"Q1","Q2","Q3","Q4")</f>
        <v>Q1</v>
      </c>
      <c r="Q412" t="str">
        <f t="shared" si="45"/>
        <v>Central → South</v>
      </c>
      <c r="R412" t="str">
        <f t="shared" si="46"/>
        <v>40-60%</v>
      </c>
      <c r="AA412">
        <f t="shared" si="47"/>
        <v>9</v>
      </c>
      <c r="AD412">
        <f t="shared" si="48"/>
        <v>6</v>
      </c>
      <c r="AL412">
        <f t="shared" si="49"/>
        <v>0</v>
      </c>
    </row>
    <row r="413" spans="1:38" ht="15.75" customHeight="1" x14ac:dyDescent="0.3">
      <c r="A413" s="3" t="s">
        <v>476</v>
      </c>
      <c r="B413" s="3" t="s">
        <v>66</v>
      </c>
      <c r="C413" s="6">
        <v>45322</v>
      </c>
      <c r="D413" s="4">
        <v>799</v>
      </c>
      <c r="E413" s="3" t="s">
        <v>50</v>
      </c>
      <c r="F413" s="3" t="s">
        <v>52</v>
      </c>
      <c r="G413" s="3" t="s">
        <v>70</v>
      </c>
      <c r="H413" s="4">
        <v>8834</v>
      </c>
      <c r="I413" s="4">
        <v>3.7</v>
      </c>
      <c r="J413" s="4">
        <v>80.319999999999993</v>
      </c>
      <c r="K413" s="6">
        <v>45322</v>
      </c>
      <c r="L413" s="6">
        <v>45328</v>
      </c>
      <c r="M413" s="3" t="s">
        <v>71</v>
      </c>
      <c r="N413">
        <f t="shared" si="43"/>
        <v>6</v>
      </c>
      <c r="O413" t="str">
        <f t="shared" si="44"/>
        <v>Jan-2024</v>
      </c>
      <c r="P413" t="str">
        <f>CHOOSE(MATCH(MONTH(C413),{1,4,7,10}),"Q1","Q2","Q3","Q4")</f>
        <v>Q1</v>
      </c>
      <c r="Q413" t="str">
        <f t="shared" si="45"/>
        <v>East → North</v>
      </c>
      <c r="R413" t="str">
        <f t="shared" si="46"/>
        <v>80-100%</v>
      </c>
      <c r="AA413">
        <f t="shared" si="47"/>
        <v>6</v>
      </c>
      <c r="AD413">
        <f t="shared" si="48"/>
        <v>6</v>
      </c>
      <c r="AL413">
        <f t="shared" si="49"/>
        <v>0</v>
      </c>
    </row>
    <row r="414" spans="1:38" ht="15.75" customHeight="1" x14ac:dyDescent="0.3">
      <c r="A414" s="3" t="s">
        <v>477</v>
      </c>
      <c r="B414" s="3" t="s">
        <v>55</v>
      </c>
      <c r="C414" s="6">
        <v>45446</v>
      </c>
      <c r="D414" s="4">
        <v>2154</v>
      </c>
      <c r="E414" s="3" t="s">
        <v>60</v>
      </c>
      <c r="F414" s="3" t="s">
        <v>70</v>
      </c>
      <c r="G414" s="3" t="s">
        <v>57</v>
      </c>
      <c r="H414" s="4">
        <v>24662</v>
      </c>
      <c r="I414" s="4">
        <v>3.3</v>
      </c>
      <c r="J414" s="4">
        <v>78.13</v>
      </c>
      <c r="K414" s="6">
        <v>45446</v>
      </c>
      <c r="L414" s="6">
        <v>45451</v>
      </c>
      <c r="M414" s="3" t="s">
        <v>53</v>
      </c>
      <c r="N414">
        <f t="shared" si="43"/>
        <v>5</v>
      </c>
      <c r="O414" t="str">
        <f t="shared" si="44"/>
        <v>Jun-2024</v>
      </c>
      <c r="P414" t="str">
        <f>CHOOSE(MATCH(MONTH(C414),{1,4,7,10}),"Q1","Q2","Q3","Q4")</f>
        <v>Q2</v>
      </c>
      <c r="Q414" t="str">
        <f t="shared" si="45"/>
        <v>North → South</v>
      </c>
      <c r="R414" t="str">
        <f t="shared" si="46"/>
        <v>60-80%</v>
      </c>
      <c r="AA414">
        <f t="shared" si="47"/>
        <v>5</v>
      </c>
      <c r="AD414">
        <f t="shared" si="48"/>
        <v>5</v>
      </c>
      <c r="AL414">
        <f t="shared" si="49"/>
        <v>1</v>
      </c>
    </row>
    <row r="415" spans="1:38" ht="15.75" customHeight="1" x14ac:dyDescent="0.3">
      <c r="A415" s="3" t="s">
        <v>478</v>
      </c>
      <c r="B415" s="3" t="s">
        <v>49</v>
      </c>
      <c r="C415" s="6">
        <v>45436</v>
      </c>
      <c r="D415" s="4">
        <v>2280</v>
      </c>
      <c r="E415" s="3" t="s">
        <v>56</v>
      </c>
      <c r="F415" s="3" t="s">
        <v>70</v>
      </c>
      <c r="G415" s="3" t="s">
        <v>61</v>
      </c>
      <c r="H415" s="4">
        <v>6508</v>
      </c>
      <c r="I415" s="4">
        <v>3.4</v>
      </c>
      <c r="J415" s="4">
        <v>88.35</v>
      </c>
      <c r="K415" s="6">
        <v>45438</v>
      </c>
      <c r="L415" s="6">
        <v>45448</v>
      </c>
      <c r="M415" s="3" t="s">
        <v>53</v>
      </c>
      <c r="N415">
        <f t="shared" si="43"/>
        <v>10</v>
      </c>
      <c r="O415" t="str">
        <f t="shared" si="44"/>
        <v>May-2024</v>
      </c>
      <c r="P415" t="str">
        <f>CHOOSE(MATCH(MONTH(C415),{1,4,7,10}),"Q1","Q2","Q3","Q4")</f>
        <v>Q2</v>
      </c>
      <c r="Q415" t="str">
        <f t="shared" si="45"/>
        <v>North → Central</v>
      </c>
      <c r="R415" t="str">
        <f t="shared" si="46"/>
        <v>80-100%</v>
      </c>
      <c r="AA415">
        <f t="shared" si="47"/>
        <v>12</v>
      </c>
      <c r="AD415">
        <f t="shared" si="48"/>
        <v>10</v>
      </c>
      <c r="AL415">
        <f t="shared" si="49"/>
        <v>0</v>
      </c>
    </row>
    <row r="416" spans="1:38" ht="15.75" customHeight="1" x14ac:dyDescent="0.3">
      <c r="A416" s="3" t="s">
        <v>479</v>
      </c>
      <c r="B416" s="3" t="s">
        <v>82</v>
      </c>
      <c r="C416" s="6">
        <v>45300</v>
      </c>
      <c r="D416" s="4">
        <v>656</v>
      </c>
      <c r="E416" s="3" t="s">
        <v>56</v>
      </c>
      <c r="F416" s="3" t="s">
        <v>70</v>
      </c>
      <c r="G416" s="3" t="s">
        <v>57</v>
      </c>
      <c r="H416" s="4">
        <v>8487</v>
      </c>
      <c r="I416" s="4">
        <v>4.8</v>
      </c>
      <c r="J416" s="4">
        <v>89.51</v>
      </c>
      <c r="K416" s="6">
        <v>45301</v>
      </c>
      <c r="L416" s="6">
        <v>45306</v>
      </c>
      <c r="M416" s="3" t="s">
        <v>53</v>
      </c>
      <c r="N416">
        <f t="shared" si="43"/>
        <v>5</v>
      </c>
      <c r="O416" t="str">
        <f t="shared" si="44"/>
        <v>Jan-2024</v>
      </c>
      <c r="P416" t="str">
        <f>CHOOSE(MATCH(MONTH(C416),{1,4,7,10}),"Q1","Q2","Q3","Q4")</f>
        <v>Q1</v>
      </c>
      <c r="Q416" t="str">
        <f t="shared" si="45"/>
        <v>North → South</v>
      </c>
      <c r="R416" t="str">
        <f t="shared" si="46"/>
        <v>80-100%</v>
      </c>
      <c r="AA416">
        <f t="shared" si="47"/>
        <v>6</v>
      </c>
      <c r="AD416">
        <f t="shared" si="48"/>
        <v>5</v>
      </c>
      <c r="AL416">
        <f t="shared" si="49"/>
        <v>1</v>
      </c>
    </row>
    <row r="417" spans="1:38" ht="15.75" customHeight="1" x14ac:dyDescent="0.3">
      <c r="A417" s="3" t="s">
        <v>480</v>
      </c>
      <c r="B417" s="3" t="s">
        <v>55</v>
      </c>
      <c r="C417" s="6">
        <v>45378</v>
      </c>
      <c r="D417" s="4">
        <v>925</v>
      </c>
      <c r="E417" s="3" t="s">
        <v>63</v>
      </c>
      <c r="F417" s="3" t="s">
        <v>52</v>
      </c>
      <c r="G417" s="3" t="s">
        <v>51</v>
      </c>
      <c r="H417" s="4">
        <v>31466</v>
      </c>
      <c r="I417" s="4">
        <v>4.2</v>
      </c>
      <c r="J417" s="4">
        <v>92.09</v>
      </c>
      <c r="K417" s="6">
        <v>45379</v>
      </c>
      <c r="L417" s="6">
        <v>45384</v>
      </c>
      <c r="M417" s="3" t="s">
        <v>53</v>
      </c>
      <c r="N417">
        <f t="shared" si="43"/>
        <v>5</v>
      </c>
      <c r="O417" t="str">
        <f t="shared" si="44"/>
        <v>Mar-2024</v>
      </c>
      <c r="P417" t="str">
        <f>CHOOSE(MATCH(MONTH(C417),{1,4,7,10}),"Q1","Q2","Q3","Q4")</f>
        <v>Q1</v>
      </c>
      <c r="Q417" t="str">
        <f t="shared" si="45"/>
        <v>East → West</v>
      </c>
      <c r="R417" t="str">
        <f t="shared" si="46"/>
        <v>80-100%</v>
      </c>
      <c r="AA417">
        <f t="shared" si="47"/>
        <v>6</v>
      </c>
      <c r="AD417">
        <f t="shared" si="48"/>
        <v>5</v>
      </c>
      <c r="AL417">
        <f t="shared" si="49"/>
        <v>1</v>
      </c>
    </row>
    <row r="418" spans="1:38" ht="15.75" customHeight="1" x14ac:dyDescent="0.3">
      <c r="A418" s="3" t="s">
        <v>481</v>
      </c>
      <c r="B418" s="3" t="s">
        <v>66</v>
      </c>
      <c r="C418" s="6">
        <v>45333</v>
      </c>
      <c r="D418" s="4">
        <v>1154</v>
      </c>
      <c r="E418" s="3" t="s">
        <v>50</v>
      </c>
      <c r="F418" s="3" t="s">
        <v>61</v>
      </c>
      <c r="G418" s="3" t="s">
        <v>70</v>
      </c>
      <c r="H418" s="4">
        <v>3832</v>
      </c>
      <c r="I418" s="4">
        <v>1.1000000000000001</v>
      </c>
      <c r="J418" s="4">
        <v>64.849999999999994</v>
      </c>
      <c r="K418" s="6">
        <v>45334</v>
      </c>
      <c r="L418" s="6">
        <v>45340</v>
      </c>
      <c r="M418" s="3" t="s">
        <v>53</v>
      </c>
      <c r="N418">
        <f t="shared" si="43"/>
        <v>6</v>
      </c>
      <c r="O418" t="str">
        <f t="shared" si="44"/>
        <v>Feb-2024</v>
      </c>
      <c r="P418" t="str">
        <f>CHOOSE(MATCH(MONTH(C418),{1,4,7,10}),"Q1","Q2","Q3","Q4")</f>
        <v>Q1</v>
      </c>
      <c r="Q418" t="str">
        <f t="shared" si="45"/>
        <v>Central → North</v>
      </c>
      <c r="R418" t="str">
        <f t="shared" si="46"/>
        <v>60-80%</v>
      </c>
      <c r="AA418">
        <f t="shared" si="47"/>
        <v>7</v>
      </c>
      <c r="AD418">
        <f t="shared" si="48"/>
        <v>6</v>
      </c>
      <c r="AL418">
        <f t="shared" si="49"/>
        <v>0</v>
      </c>
    </row>
    <row r="419" spans="1:38" ht="15.75" customHeight="1" x14ac:dyDescent="0.3">
      <c r="A419" s="3" t="s">
        <v>482</v>
      </c>
      <c r="B419" s="3" t="s">
        <v>66</v>
      </c>
      <c r="C419" s="6">
        <v>45357</v>
      </c>
      <c r="D419" s="4">
        <v>525</v>
      </c>
      <c r="E419" s="3" t="s">
        <v>63</v>
      </c>
      <c r="F419" s="3" t="s">
        <v>70</v>
      </c>
      <c r="G419" s="3" t="s">
        <v>51</v>
      </c>
      <c r="H419" s="4">
        <v>1287</v>
      </c>
      <c r="I419" s="4">
        <v>3.1</v>
      </c>
      <c r="J419" s="4">
        <v>81.87</v>
      </c>
      <c r="K419" s="6">
        <v>45358</v>
      </c>
      <c r="L419" s="6">
        <v>45362</v>
      </c>
      <c r="M419" s="3" t="s">
        <v>53</v>
      </c>
      <c r="N419">
        <f t="shared" si="43"/>
        <v>4</v>
      </c>
      <c r="O419" t="str">
        <f t="shared" si="44"/>
        <v>Mar-2024</v>
      </c>
      <c r="P419" t="str">
        <f>CHOOSE(MATCH(MONTH(C419),{1,4,7,10}),"Q1","Q2","Q3","Q4")</f>
        <v>Q1</v>
      </c>
      <c r="Q419" t="str">
        <f t="shared" si="45"/>
        <v>North → West</v>
      </c>
      <c r="R419" t="str">
        <f t="shared" si="46"/>
        <v>80-100%</v>
      </c>
      <c r="AA419">
        <f t="shared" si="47"/>
        <v>5</v>
      </c>
      <c r="AD419">
        <f t="shared" si="48"/>
        <v>4</v>
      </c>
      <c r="AL419">
        <f t="shared" si="49"/>
        <v>1</v>
      </c>
    </row>
    <row r="420" spans="1:38" ht="15.75" customHeight="1" x14ac:dyDescent="0.3">
      <c r="A420" s="3" t="s">
        <v>483</v>
      </c>
      <c r="B420" s="3" t="s">
        <v>55</v>
      </c>
      <c r="C420" s="6">
        <v>45437</v>
      </c>
      <c r="D420" s="4">
        <v>1674</v>
      </c>
      <c r="E420" s="3" t="s">
        <v>63</v>
      </c>
      <c r="F420" s="3" t="s">
        <v>61</v>
      </c>
      <c r="G420" s="3" t="s">
        <v>70</v>
      </c>
      <c r="H420" s="4">
        <v>39490</v>
      </c>
      <c r="I420" s="4">
        <v>3.8</v>
      </c>
      <c r="J420" s="4">
        <v>56.1</v>
      </c>
      <c r="K420" s="6">
        <v>45440</v>
      </c>
      <c r="L420" s="6">
        <v>45446</v>
      </c>
      <c r="M420" s="3" t="s">
        <v>71</v>
      </c>
      <c r="N420">
        <f t="shared" si="43"/>
        <v>6</v>
      </c>
      <c r="O420" t="str">
        <f t="shared" si="44"/>
        <v>May-2024</v>
      </c>
      <c r="P420" t="str">
        <f>CHOOSE(MATCH(MONTH(C420),{1,4,7,10}),"Q1","Q2","Q3","Q4")</f>
        <v>Q2</v>
      </c>
      <c r="Q420" t="str">
        <f t="shared" si="45"/>
        <v>Central → North</v>
      </c>
      <c r="R420" t="str">
        <f t="shared" si="46"/>
        <v>40-60%</v>
      </c>
      <c r="AA420">
        <f t="shared" si="47"/>
        <v>9</v>
      </c>
      <c r="AD420">
        <f t="shared" si="48"/>
        <v>6</v>
      </c>
      <c r="AL420">
        <f t="shared" si="49"/>
        <v>0</v>
      </c>
    </row>
    <row r="421" spans="1:38" ht="15.75" customHeight="1" x14ac:dyDescent="0.3">
      <c r="A421" s="3" t="s">
        <v>484</v>
      </c>
      <c r="B421" s="3" t="s">
        <v>49</v>
      </c>
      <c r="C421" s="6">
        <v>45391</v>
      </c>
      <c r="D421" s="4">
        <v>2229</v>
      </c>
      <c r="E421" s="3" t="s">
        <v>56</v>
      </c>
      <c r="F421" s="3" t="s">
        <v>52</v>
      </c>
      <c r="G421" s="3" t="s">
        <v>61</v>
      </c>
      <c r="H421" s="4">
        <v>10373</v>
      </c>
      <c r="I421" s="4">
        <v>4</v>
      </c>
      <c r="J421" s="4">
        <v>99.96</v>
      </c>
      <c r="K421" s="6">
        <v>45391</v>
      </c>
      <c r="L421" s="6">
        <v>45400</v>
      </c>
      <c r="M421" s="3" t="s">
        <v>53</v>
      </c>
      <c r="N421">
        <f t="shared" si="43"/>
        <v>9</v>
      </c>
      <c r="O421" t="str">
        <f t="shared" si="44"/>
        <v>Apr-2024</v>
      </c>
      <c r="P421" t="str">
        <f>CHOOSE(MATCH(MONTH(C421),{1,4,7,10}),"Q1","Q2","Q3","Q4")</f>
        <v>Q2</v>
      </c>
      <c r="Q421" t="str">
        <f t="shared" si="45"/>
        <v>East → Central</v>
      </c>
      <c r="R421" t="str">
        <f t="shared" si="46"/>
        <v>80-100%</v>
      </c>
      <c r="AA421">
        <f t="shared" si="47"/>
        <v>9</v>
      </c>
      <c r="AD421">
        <f t="shared" si="48"/>
        <v>9</v>
      </c>
      <c r="AL421">
        <f t="shared" si="49"/>
        <v>0</v>
      </c>
    </row>
    <row r="422" spans="1:38" ht="15.75" customHeight="1" x14ac:dyDescent="0.3">
      <c r="A422" s="3" t="s">
        <v>485</v>
      </c>
      <c r="B422" s="3" t="s">
        <v>66</v>
      </c>
      <c r="C422" s="6">
        <v>45459</v>
      </c>
      <c r="D422" s="4">
        <v>688</v>
      </c>
      <c r="E422" s="3" t="s">
        <v>63</v>
      </c>
      <c r="F422" s="3" t="s">
        <v>61</v>
      </c>
      <c r="G422" s="3" t="s">
        <v>70</v>
      </c>
      <c r="H422" s="4">
        <v>17506</v>
      </c>
      <c r="I422" s="4">
        <v>1.9</v>
      </c>
      <c r="J422" s="4">
        <v>50.52</v>
      </c>
      <c r="K422" s="6">
        <v>45462</v>
      </c>
      <c r="L422" s="6">
        <v>45465</v>
      </c>
      <c r="M422" s="3" t="s">
        <v>53</v>
      </c>
      <c r="N422">
        <f t="shared" si="43"/>
        <v>3</v>
      </c>
      <c r="O422" t="str">
        <f t="shared" si="44"/>
        <v>Jun-2024</v>
      </c>
      <c r="P422" t="str">
        <f>CHOOSE(MATCH(MONTH(C422),{1,4,7,10}),"Q1","Q2","Q3","Q4")</f>
        <v>Q2</v>
      </c>
      <c r="Q422" t="str">
        <f t="shared" si="45"/>
        <v>Central → North</v>
      </c>
      <c r="R422" t="str">
        <f t="shared" si="46"/>
        <v>40-60%</v>
      </c>
      <c r="AA422">
        <f t="shared" si="47"/>
        <v>6</v>
      </c>
      <c r="AD422">
        <f t="shared" si="48"/>
        <v>3</v>
      </c>
      <c r="AL422">
        <f t="shared" si="49"/>
        <v>1</v>
      </c>
    </row>
    <row r="423" spans="1:38" ht="15.75" customHeight="1" x14ac:dyDescent="0.3">
      <c r="A423" s="3" t="s">
        <v>486</v>
      </c>
      <c r="B423" s="3" t="s">
        <v>49</v>
      </c>
      <c r="C423" s="6">
        <v>45437</v>
      </c>
      <c r="D423" s="4">
        <v>2112</v>
      </c>
      <c r="E423" s="3" t="s">
        <v>60</v>
      </c>
      <c r="F423" s="3" t="s">
        <v>52</v>
      </c>
      <c r="G423" s="3" t="s">
        <v>70</v>
      </c>
      <c r="H423" s="4">
        <v>20725</v>
      </c>
      <c r="I423" s="4">
        <v>4.5</v>
      </c>
      <c r="J423" s="4">
        <v>40.61</v>
      </c>
      <c r="K423" s="6">
        <v>45439</v>
      </c>
      <c r="L423" s="6">
        <v>45446</v>
      </c>
      <c r="M423" s="3" t="s">
        <v>53</v>
      </c>
      <c r="N423">
        <f t="shared" si="43"/>
        <v>7</v>
      </c>
      <c r="O423" t="str">
        <f t="shared" si="44"/>
        <v>May-2024</v>
      </c>
      <c r="P423" t="str">
        <f>CHOOSE(MATCH(MONTH(C423),{1,4,7,10}),"Q1","Q2","Q3","Q4")</f>
        <v>Q2</v>
      </c>
      <c r="Q423" t="str">
        <f t="shared" si="45"/>
        <v>East → North</v>
      </c>
      <c r="R423" t="str">
        <f t="shared" si="46"/>
        <v>40-60%</v>
      </c>
      <c r="AA423">
        <f t="shared" si="47"/>
        <v>9</v>
      </c>
      <c r="AD423">
        <f t="shared" si="48"/>
        <v>7</v>
      </c>
      <c r="AL423">
        <f t="shared" si="49"/>
        <v>0</v>
      </c>
    </row>
    <row r="424" spans="1:38" ht="15.75" customHeight="1" x14ac:dyDescent="0.3">
      <c r="A424" s="3" t="s">
        <v>487</v>
      </c>
      <c r="B424" s="3" t="s">
        <v>66</v>
      </c>
      <c r="C424" s="6">
        <v>45413</v>
      </c>
      <c r="D424" s="4">
        <v>1647</v>
      </c>
      <c r="E424" s="3" t="s">
        <v>63</v>
      </c>
      <c r="F424" s="3" t="s">
        <v>52</v>
      </c>
      <c r="G424" s="3" t="s">
        <v>70</v>
      </c>
      <c r="H424" s="4">
        <v>36944</v>
      </c>
      <c r="I424" s="4">
        <v>4.8</v>
      </c>
      <c r="J424" s="4">
        <v>48.93</v>
      </c>
      <c r="K424" s="6">
        <v>45413</v>
      </c>
      <c r="L424" s="6">
        <v>45420</v>
      </c>
      <c r="M424" s="3" t="s">
        <v>53</v>
      </c>
      <c r="N424">
        <f t="shared" si="43"/>
        <v>7</v>
      </c>
      <c r="O424" t="str">
        <f t="shared" si="44"/>
        <v>May-2024</v>
      </c>
      <c r="P424" t="str">
        <f>CHOOSE(MATCH(MONTH(C424),{1,4,7,10}),"Q1","Q2","Q3","Q4")</f>
        <v>Q2</v>
      </c>
      <c r="Q424" t="str">
        <f t="shared" si="45"/>
        <v>East → North</v>
      </c>
      <c r="R424" t="str">
        <f t="shared" si="46"/>
        <v>40-60%</v>
      </c>
      <c r="AA424">
        <f t="shared" si="47"/>
        <v>7</v>
      </c>
      <c r="AD424">
        <f t="shared" si="48"/>
        <v>7</v>
      </c>
      <c r="AL424">
        <f t="shared" si="49"/>
        <v>0</v>
      </c>
    </row>
    <row r="425" spans="1:38" ht="15.75" customHeight="1" x14ac:dyDescent="0.3">
      <c r="A425" s="3" t="s">
        <v>488</v>
      </c>
      <c r="B425" s="3" t="s">
        <v>66</v>
      </c>
      <c r="C425" s="6">
        <v>45377</v>
      </c>
      <c r="D425" s="4">
        <v>394</v>
      </c>
      <c r="E425" s="3" t="s">
        <v>60</v>
      </c>
      <c r="F425" s="3" t="s">
        <v>51</v>
      </c>
      <c r="G425" s="3" t="s">
        <v>57</v>
      </c>
      <c r="H425" s="4">
        <v>35840</v>
      </c>
      <c r="I425" s="4">
        <v>1.9</v>
      </c>
      <c r="J425" s="4">
        <v>86.55</v>
      </c>
      <c r="K425" s="6">
        <v>45377</v>
      </c>
      <c r="L425" s="6">
        <v>45381</v>
      </c>
      <c r="M425" s="3" t="s">
        <v>83</v>
      </c>
      <c r="N425">
        <f t="shared" si="43"/>
        <v>4</v>
      </c>
      <c r="O425" t="str">
        <f t="shared" si="44"/>
        <v>Mar-2024</v>
      </c>
      <c r="P425" t="str">
        <f>CHOOSE(MATCH(MONTH(C425),{1,4,7,10}),"Q1","Q2","Q3","Q4")</f>
        <v>Q1</v>
      </c>
      <c r="Q425" t="str">
        <f t="shared" si="45"/>
        <v>West → South</v>
      </c>
      <c r="R425" t="str">
        <f t="shared" si="46"/>
        <v>80-100%</v>
      </c>
      <c r="AA425">
        <f t="shared" si="47"/>
        <v>4</v>
      </c>
      <c r="AD425">
        <f t="shared" si="48"/>
        <v>4</v>
      </c>
      <c r="AL425">
        <f t="shared" si="49"/>
        <v>0</v>
      </c>
    </row>
    <row r="426" spans="1:38" ht="15.75" customHeight="1" x14ac:dyDescent="0.3">
      <c r="A426" s="3" t="s">
        <v>489</v>
      </c>
      <c r="B426" s="3" t="s">
        <v>59</v>
      </c>
      <c r="C426" s="6">
        <v>45351</v>
      </c>
      <c r="D426" s="4">
        <v>2085</v>
      </c>
      <c r="E426" s="3" t="s">
        <v>50</v>
      </c>
      <c r="F426" s="3" t="s">
        <v>52</v>
      </c>
      <c r="G426" s="3" t="s">
        <v>57</v>
      </c>
      <c r="H426" s="4">
        <v>40183</v>
      </c>
      <c r="I426" s="4">
        <v>4.5</v>
      </c>
      <c r="J426" s="4">
        <v>66.81</v>
      </c>
      <c r="K426" s="6">
        <v>45354</v>
      </c>
      <c r="L426" s="6">
        <v>45357</v>
      </c>
      <c r="M426" s="3" t="s">
        <v>53</v>
      </c>
      <c r="N426">
        <f t="shared" si="43"/>
        <v>3</v>
      </c>
      <c r="O426" t="str">
        <f t="shared" si="44"/>
        <v>Feb-2024</v>
      </c>
      <c r="P426" t="str">
        <f>CHOOSE(MATCH(MONTH(C426),{1,4,7,10}),"Q1","Q2","Q3","Q4")</f>
        <v>Q1</v>
      </c>
      <c r="Q426" t="str">
        <f t="shared" si="45"/>
        <v>East → South</v>
      </c>
      <c r="R426" t="str">
        <f t="shared" si="46"/>
        <v>60-80%</v>
      </c>
      <c r="AA426">
        <f t="shared" si="47"/>
        <v>6</v>
      </c>
      <c r="AD426">
        <f t="shared" si="48"/>
        <v>3</v>
      </c>
      <c r="AL426">
        <f t="shared" si="49"/>
        <v>1</v>
      </c>
    </row>
    <row r="427" spans="1:38" ht="15.75" customHeight="1" x14ac:dyDescent="0.3">
      <c r="A427" s="3" t="s">
        <v>490</v>
      </c>
      <c r="B427" s="3" t="s">
        <v>66</v>
      </c>
      <c r="C427" s="6">
        <v>45348</v>
      </c>
      <c r="D427" s="4">
        <v>1347</v>
      </c>
      <c r="E427" s="3" t="s">
        <v>63</v>
      </c>
      <c r="F427" s="3" t="s">
        <v>52</v>
      </c>
      <c r="G427" s="3" t="s">
        <v>61</v>
      </c>
      <c r="H427" s="4">
        <v>5533</v>
      </c>
      <c r="I427" s="4">
        <v>1.4</v>
      </c>
      <c r="J427" s="4">
        <v>66.849999999999994</v>
      </c>
      <c r="K427" s="6">
        <v>45351</v>
      </c>
      <c r="L427" s="6">
        <v>45353</v>
      </c>
      <c r="M427" s="3" t="s">
        <v>53</v>
      </c>
      <c r="N427">
        <f t="shared" si="43"/>
        <v>2</v>
      </c>
      <c r="O427" t="str">
        <f t="shared" si="44"/>
        <v>Feb-2024</v>
      </c>
      <c r="P427" t="str">
        <f>CHOOSE(MATCH(MONTH(C427),{1,4,7,10}),"Q1","Q2","Q3","Q4")</f>
        <v>Q1</v>
      </c>
      <c r="Q427" t="str">
        <f t="shared" si="45"/>
        <v>East → Central</v>
      </c>
      <c r="R427" t="str">
        <f t="shared" si="46"/>
        <v>60-80%</v>
      </c>
      <c r="AA427">
        <f t="shared" si="47"/>
        <v>5</v>
      </c>
      <c r="AD427">
        <f t="shared" si="48"/>
        <v>2</v>
      </c>
      <c r="AL427">
        <f t="shared" si="49"/>
        <v>1</v>
      </c>
    </row>
    <row r="428" spans="1:38" ht="15.75" customHeight="1" x14ac:dyDescent="0.3">
      <c r="A428" s="3" t="s">
        <v>491</v>
      </c>
      <c r="B428" s="3" t="s">
        <v>82</v>
      </c>
      <c r="C428" s="6">
        <v>45320</v>
      </c>
      <c r="D428" s="4">
        <v>1648</v>
      </c>
      <c r="E428" s="3" t="s">
        <v>63</v>
      </c>
      <c r="F428" s="3" t="s">
        <v>57</v>
      </c>
      <c r="G428" s="3" t="s">
        <v>70</v>
      </c>
      <c r="H428" s="4">
        <v>8288</v>
      </c>
      <c r="I428" s="4">
        <v>1.2</v>
      </c>
      <c r="J428" s="4">
        <v>97.3</v>
      </c>
      <c r="K428" s="6">
        <v>45322</v>
      </c>
      <c r="L428" s="6">
        <v>45325</v>
      </c>
      <c r="M428" s="3" t="s">
        <v>53</v>
      </c>
      <c r="N428">
        <f t="shared" si="43"/>
        <v>3</v>
      </c>
      <c r="O428" t="str">
        <f t="shared" si="44"/>
        <v>Jan-2024</v>
      </c>
      <c r="P428" t="str">
        <f>CHOOSE(MATCH(MONTH(C428),{1,4,7,10}),"Q1","Q2","Q3","Q4")</f>
        <v>Q1</v>
      </c>
      <c r="Q428" t="str">
        <f t="shared" si="45"/>
        <v>South → North</v>
      </c>
      <c r="R428" t="str">
        <f t="shared" si="46"/>
        <v>80-100%</v>
      </c>
      <c r="AA428">
        <f t="shared" si="47"/>
        <v>5</v>
      </c>
      <c r="AD428">
        <f t="shared" si="48"/>
        <v>3</v>
      </c>
      <c r="AL428">
        <f t="shared" si="49"/>
        <v>1</v>
      </c>
    </row>
    <row r="429" spans="1:38" ht="15.75" customHeight="1" x14ac:dyDescent="0.3">
      <c r="A429" s="3" t="s">
        <v>492</v>
      </c>
      <c r="B429" s="3" t="s">
        <v>55</v>
      </c>
      <c r="C429" s="6">
        <v>45451</v>
      </c>
      <c r="D429" s="4">
        <v>1790</v>
      </c>
      <c r="E429" s="3" t="s">
        <v>63</v>
      </c>
      <c r="F429" s="3" t="s">
        <v>70</v>
      </c>
      <c r="G429" s="3" t="s">
        <v>52</v>
      </c>
      <c r="H429" s="4">
        <v>16189</v>
      </c>
      <c r="I429" s="4">
        <v>1.5</v>
      </c>
      <c r="J429" s="4">
        <v>95.18</v>
      </c>
      <c r="K429" s="6">
        <v>45454</v>
      </c>
      <c r="L429" s="6">
        <v>45462</v>
      </c>
      <c r="M429" s="3" t="s">
        <v>53</v>
      </c>
      <c r="N429">
        <f t="shared" si="43"/>
        <v>8</v>
      </c>
      <c r="O429" t="str">
        <f t="shared" si="44"/>
        <v>Jun-2024</v>
      </c>
      <c r="P429" t="str">
        <f>CHOOSE(MATCH(MONTH(C429),{1,4,7,10}),"Q1","Q2","Q3","Q4")</f>
        <v>Q2</v>
      </c>
      <c r="Q429" t="str">
        <f t="shared" si="45"/>
        <v>North → East</v>
      </c>
      <c r="R429" t="str">
        <f t="shared" si="46"/>
        <v>80-100%</v>
      </c>
      <c r="AA429">
        <f t="shared" si="47"/>
        <v>11</v>
      </c>
      <c r="AD429">
        <f t="shared" si="48"/>
        <v>8</v>
      </c>
      <c r="AL429">
        <f t="shared" si="49"/>
        <v>0</v>
      </c>
    </row>
    <row r="430" spans="1:38" ht="15.75" customHeight="1" x14ac:dyDescent="0.3">
      <c r="A430" s="3" t="s">
        <v>493</v>
      </c>
      <c r="B430" s="3" t="s">
        <v>55</v>
      </c>
      <c r="C430" s="6">
        <v>45375</v>
      </c>
      <c r="D430" s="4">
        <v>1236</v>
      </c>
      <c r="E430" s="3" t="s">
        <v>60</v>
      </c>
      <c r="F430" s="3" t="s">
        <v>51</v>
      </c>
      <c r="G430" s="3" t="s">
        <v>61</v>
      </c>
      <c r="H430" s="4">
        <v>44720</v>
      </c>
      <c r="I430" s="4">
        <v>1.2</v>
      </c>
      <c r="J430" s="4">
        <v>58.67</v>
      </c>
      <c r="K430" s="6">
        <v>45376</v>
      </c>
      <c r="L430" s="6">
        <v>45379</v>
      </c>
      <c r="M430" s="3" t="s">
        <v>53</v>
      </c>
      <c r="N430">
        <f t="shared" si="43"/>
        <v>3</v>
      </c>
      <c r="O430" t="str">
        <f t="shared" si="44"/>
        <v>Mar-2024</v>
      </c>
      <c r="P430" t="str">
        <f>CHOOSE(MATCH(MONTH(C430),{1,4,7,10}),"Q1","Q2","Q3","Q4")</f>
        <v>Q1</v>
      </c>
      <c r="Q430" t="str">
        <f t="shared" si="45"/>
        <v>West → Central</v>
      </c>
      <c r="R430" t="str">
        <f t="shared" si="46"/>
        <v>40-60%</v>
      </c>
      <c r="AA430">
        <f t="shared" si="47"/>
        <v>4</v>
      </c>
      <c r="AD430">
        <f t="shared" si="48"/>
        <v>3</v>
      </c>
      <c r="AL430">
        <f t="shared" si="49"/>
        <v>1</v>
      </c>
    </row>
    <row r="431" spans="1:38" ht="15.75" customHeight="1" x14ac:dyDescent="0.3">
      <c r="A431" s="3" t="s">
        <v>494</v>
      </c>
      <c r="B431" s="3" t="s">
        <v>49</v>
      </c>
      <c r="C431" s="6">
        <v>45352</v>
      </c>
      <c r="D431" s="4">
        <v>1356</v>
      </c>
      <c r="E431" s="3" t="s">
        <v>63</v>
      </c>
      <c r="F431" s="3" t="s">
        <v>51</v>
      </c>
      <c r="G431" s="3" t="s">
        <v>70</v>
      </c>
      <c r="H431" s="4">
        <v>22098</v>
      </c>
      <c r="I431" s="4">
        <v>4.4000000000000004</v>
      </c>
      <c r="J431" s="4">
        <v>52.54</v>
      </c>
      <c r="K431" s="6">
        <v>45353</v>
      </c>
      <c r="L431" s="6">
        <v>45361</v>
      </c>
      <c r="M431" s="3" t="s">
        <v>53</v>
      </c>
      <c r="N431">
        <f t="shared" si="43"/>
        <v>8</v>
      </c>
      <c r="O431" t="str">
        <f t="shared" si="44"/>
        <v>Mar-2024</v>
      </c>
      <c r="P431" t="str">
        <f>CHOOSE(MATCH(MONTH(C431),{1,4,7,10}),"Q1","Q2","Q3","Q4")</f>
        <v>Q1</v>
      </c>
      <c r="Q431" t="str">
        <f t="shared" si="45"/>
        <v>West → North</v>
      </c>
      <c r="R431" t="str">
        <f t="shared" si="46"/>
        <v>40-60%</v>
      </c>
      <c r="AA431">
        <f t="shared" si="47"/>
        <v>9</v>
      </c>
      <c r="AD431">
        <f t="shared" si="48"/>
        <v>8</v>
      </c>
      <c r="AL431">
        <f t="shared" si="49"/>
        <v>0</v>
      </c>
    </row>
    <row r="432" spans="1:38" ht="15.75" customHeight="1" x14ac:dyDescent="0.3">
      <c r="A432" s="3" t="s">
        <v>495</v>
      </c>
      <c r="B432" s="3" t="s">
        <v>66</v>
      </c>
      <c r="C432" s="6">
        <v>45385</v>
      </c>
      <c r="D432" s="4">
        <v>2164</v>
      </c>
      <c r="E432" s="3" t="s">
        <v>63</v>
      </c>
      <c r="F432" s="3" t="s">
        <v>51</v>
      </c>
      <c r="G432" s="3" t="s">
        <v>70</v>
      </c>
      <c r="H432" s="4">
        <v>37980</v>
      </c>
      <c r="I432" s="4">
        <v>1.2</v>
      </c>
      <c r="J432" s="4">
        <v>90.91</v>
      </c>
      <c r="K432" s="6">
        <v>45387</v>
      </c>
      <c r="L432" s="6">
        <v>45389</v>
      </c>
      <c r="M432" s="3" t="s">
        <v>53</v>
      </c>
      <c r="N432">
        <f t="shared" si="43"/>
        <v>2</v>
      </c>
      <c r="O432" t="str">
        <f t="shared" si="44"/>
        <v>Apr-2024</v>
      </c>
      <c r="P432" t="str">
        <f>CHOOSE(MATCH(MONTH(C432),{1,4,7,10}),"Q1","Q2","Q3","Q4")</f>
        <v>Q2</v>
      </c>
      <c r="Q432" t="str">
        <f t="shared" si="45"/>
        <v>West → North</v>
      </c>
      <c r="R432" t="str">
        <f t="shared" si="46"/>
        <v>80-100%</v>
      </c>
      <c r="AA432">
        <f t="shared" si="47"/>
        <v>4</v>
      </c>
      <c r="AD432">
        <f t="shared" si="48"/>
        <v>2</v>
      </c>
      <c r="AL432">
        <f t="shared" si="49"/>
        <v>1</v>
      </c>
    </row>
    <row r="433" spans="1:38" ht="15.75" customHeight="1" x14ac:dyDescent="0.3">
      <c r="A433" s="3" t="s">
        <v>496</v>
      </c>
      <c r="B433" s="3" t="s">
        <v>82</v>
      </c>
      <c r="C433" s="6">
        <v>45446</v>
      </c>
      <c r="D433" s="4">
        <v>459</v>
      </c>
      <c r="E433" s="3" t="s">
        <v>60</v>
      </c>
      <c r="F433" s="3" t="s">
        <v>57</v>
      </c>
      <c r="G433" s="3" t="s">
        <v>57</v>
      </c>
      <c r="H433" s="4">
        <v>30203</v>
      </c>
      <c r="I433" s="4">
        <v>2.1</v>
      </c>
      <c r="J433" s="4">
        <v>94.36</v>
      </c>
      <c r="K433" s="6">
        <v>45447</v>
      </c>
      <c r="L433" s="6">
        <v>45449</v>
      </c>
      <c r="M433" s="3" t="s">
        <v>53</v>
      </c>
      <c r="N433">
        <f t="shared" si="43"/>
        <v>2</v>
      </c>
      <c r="O433" t="str">
        <f t="shared" si="44"/>
        <v>Jun-2024</v>
      </c>
      <c r="P433" t="str">
        <f>CHOOSE(MATCH(MONTH(C433),{1,4,7,10}),"Q1","Q2","Q3","Q4")</f>
        <v>Q2</v>
      </c>
      <c r="Q433" t="str">
        <f t="shared" si="45"/>
        <v>South → South</v>
      </c>
      <c r="R433" t="str">
        <f t="shared" si="46"/>
        <v>80-100%</v>
      </c>
      <c r="AA433">
        <f t="shared" si="47"/>
        <v>3</v>
      </c>
      <c r="AD433">
        <f t="shared" si="48"/>
        <v>2</v>
      </c>
      <c r="AL433">
        <f t="shared" si="49"/>
        <v>1</v>
      </c>
    </row>
    <row r="434" spans="1:38" ht="15.75" customHeight="1" x14ac:dyDescent="0.3">
      <c r="A434" s="3" t="s">
        <v>497</v>
      </c>
      <c r="B434" s="3" t="s">
        <v>49</v>
      </c>
      <c r="C434" s="6">
        <v>45465</v>
      </c>
      <c r="D434" s="4">
        <v>799</v>
      </c>
      <c r="E434" s="3" t="s">
        <v>63</v>
      </c>
      <c r="F434" s="3" t="s">
        <v>52</v>
      </c>
      <c r="G434" s="3" t="s">
        <v>61</v>
      </c>
      <c r="H434" s="4">
        <v>566</v>
      </c>
      <c r="I434" s="4">
        <v>1.4</v>
      </c>
      <c r="J434" s="4">
        <v>72.5</v>
      </c>
      <c r="K434" s="6">
        <v>45467</v>
      </c>
      <c r="L434" s="6">
        <v>45469</v>
      </c>
      <c r="M434" s="3" t="s">
        <v>53</v>
      </c>
      <c r="N434">
        <f t="shared" si="43"/>
        <v>2</v>
      </c>
      <c r="O434" t="str">
        <f t="shared" si="44"/>
        <v>Jun-2024</v>
      </c>
      <c r="P434" t="str">
        <f>CHOOSE(MATCH(MONTH(C434),{1,4,7,10}),"Q1","Q2","Q3","Q4")</f>
        <v>Q2</v>
      </c>
      <c r="Q434" t="str">
        <f t="shared" si="45"/>
        <v>East → Central</v>
      </c>
      <c r="R434" t="str">
        <f t="shared" si="46"/>
        <v>60-80%</v>
      </c>
      <c r="AA434">
        <f t="shared" si="47"/>
        <v>4</v>
      </c>
      <c r="AD434">
        <f t="shared" si="48"/>
        <v>2</v>
      </c>
      <c r="AL434">
        <f t="shared" si="49"/>
        <v>1</v>
      </c>
    </row>
    <row r="435" spans="1:38" ht="15.75" customHeight="1" x14ac:dyDescent="0.3">
      <c r="A435" s="3" t="s">
        <v>498</v>
      </c>
      <c r="B435" s="3" t="s">
        <v>59</v>
      </c>
      <c r="C435" s="6">
        <v>45331</v>
      </c>
      <c r="D435" s="4">
        <v>547</v>
      </c>
      <c r="E435" s="3" t="s">
        <v>50</v>
      </c>
      <c r="F435" s="3" t="s">
        <v>70</v>
      </c>
      <c r="G435" s="3" t="s">
        <v>70</v>
      </c>
      <c r="H435" s="4">
        <v>49123</v>
      </c>
      <c r="I435" s="4">
        <v>2.2000000000000002</v>
      </c>
      <c r="J435" s="4">
        <v>77.77</v>
      </c>
      <c r="K435" s="6">
        <v>45334</v>
      </c>
      <c r="L435" s="6">
        <v>45344</v>
      </c>
      <c r="M435" s="3" t="s">
        <v>53</v>
      </c>
      <c r="N435">
        <f t="shared" si="43"/>
        <v>10</v>
      </c>
      <c r="O435" t="str">
        <f t="shared" si="44"/>
        <v>Feb-2024</v>
      </c>
      <c r="P435" t="str">
        <f>CHOOSE(MATCH(MONTH(C435),{1,4,7,10}),"Q1","Q2","Q3","Q4")</f>
        <v>Q1</v>
      </c>
      <c r="Q435" t="str">
        <f t="shared" si="45"/>
        <v>North → North</v>
      </c>
      <c r="R435" t="str">
        <f t="shared" si="46"/>
        <v>60-80%</v>
      </c>
      <c r="AA435">
        <f t="shared" si="47"/>
        <v>13</v>
      </c>
      <c r="AD435">
        <f t="shared" si="48"/>
        <v>10</v>
      </c>
      <c r="AL435">
        <f t="shared" si="49"/>
        <v>0</v>
      </c>
    </row>
    <row r="436" spans="1:38" ht="15.75" customHeight="1" x14ac:dyDescent="0.3">
      <c r="A436" s="3" t="s">
        <v>499</v>
      </c>
      <c r="B436" s="3" t="s">
        <v>49</v>
      </c>
      <c r="C436" s="6">
        <v>45305</v>
      </c>
      <c r="D436" s="4">
        <v>774</v>
      </c>
      <c r="E436" s="3" t="s">
        <v>63</v>
      </c>
      <c r="F436" s="3" t="s">
        <v>61</v>
      </c>
      <c r="G436" s="3" t="s">
        <v>70</v>
      </c>
      <c r="H436" s="4">
        <v>45746</v>
      </c>
      <c r="I436" s="4">
        <v>1.4</v>
      </c>
      <c r="J436" s="4">
        <v>55.41</v>
      </c>
      <c r="K436" s="6">
        <v>45307</v>
      </c>
      <c r="L436" s="6">
        <v>45315</v>
      </c>
      <c r="M436" s="3" t="s">
        <v>53</v>
      </c>
      <c r="N436">
        <f t="shared" si="43"/>
        <v>8</v>
      </c>
      <c r="O436" t="str">
        <f t="shared" si="44"/>
        <v>Jan-2024</v>
      </c>
      <c r="P436" t="str">
        <f>CHOOSE(MATCH(MONTH(C436),{1,4,7,10}),"Q1","Q2","Q3","Q4")</f>
        <v>Q1</v>
      </c>
      <c r="Q436" t="str">
        <f t="shared" si="45"/>
        <v>Central → North</v>
      </c>
      <c r="R436" t="str">
        <f t="shared" si="46"/>
        <v>40-60%</v>
      </c>
      <c r="AA436">
        <f t="shared" si="47"/>
        <v>10</v>
      </c>
      <c r="AD436">
        <f t="shared" si="48"/>
        <v>8</v>
      </c>
      <c r="AL436">
        <f t="shared" si="49"/>
        <v>0</v>
      </c>
    </row>
    <row r="437" spans="1:38" ht="15.75" customHeight="1" x14ac:dyDescent="0.3">
      <c r="A437" s="3" t="s">
        <v>500</v>
      </c>
      <c r="B437" s="3" t="s">
        <v>49</v>
      </c>
      <c r="C437" s="6">
        <v>45338</v>
      </c>
      <c r="D437" s="4">
        <v>1107</v>
      </c>
      <c r="E437" s="3" t="s">
        <v>56</v>
      </c>
      <c r="F437" s="3" t="s">
        <v>52</v>
      </c>
      <c r="G437" s="3" t="s">
        <v>61</v>
      </c>
      <c r="H437" s="4">
        <v>8033</v>
      </c>
      <c r="I437" s="4">
        <v>3.7</v>
      </c>
      <c r="J437" s="4">
        <v>88.05</v>
      </c>
      <c r="K437" s="6">
        <v>45338</v>
      </c>
      <c r="L437" s="6">
        <v>45345</v>
      </c>
      <c r="M437" s="3" t="s">
        <v>53</v>
      </c>
      <c r="N437">
        <f t="shared" si="43"/>
        <v>7</v>
      </c>
      <c r="O437" t="str">
        <f t="shared" si="44"/>
        <v>Feb-2024</v>
      </c>
      <c r="P437" t="str">
        <f>CHOOSE(MATCH(MONTH(C437),{1,4,7,10}),"Q1","Q2","Q3","Q4")</f>
        <v>Q1</v>
      </c>
      <c r="Q437" t="str">
        <f t="shared" si="45"/>
        <v>East → Central</v>
      </c>
      <c r="R437" t="str">
        <f t="shared" si="46"/>
        <v>80-100%</v>
      </c>
      <c r="AA437">
        <f t="shared" si="47"/>
        <v>7</v>
      </c>
      <c r="AD437">
        <f t="shared" si="48"/>
        <v>7</v>
      </c>
      <c r="AL437">
        <f t="shared" si="49"/>
        <v>0</v>
      </c>
    </row>
    <row r="438" spans="1:38" ht="15.75" customHeight="1" x14ac:dyDescent="0.3">
      <c r="A438" s="3" t="s">
        <v>501</v>
      </c>
      <c r="B438" s="3" t="s">
        <v>66</v>
      </c>
      <c r="C438" s="6">
        <v>45340</v>
      </c>
      <c r="D438" s="4">
        <v>1449</v>
      </c>
      <c r="E438" s="3" t="s">
        <v>63</v>
      </c>
      <c r="F438" s="3" t="s">
        <v>57</v>
      </c>
      <c r="G438" s="3" t="s">
        <v>52</v>
      </c>
      <c r="H438" s="4">
        <v>15603</v>
      </c>
      <c r="I438" s="4">
        <v>1.5</v>
      </c>
      <c r="J438" s="4">
        <v>77.930000000000007</v>
      </c>
      <c r="K438" s="6">
        <v>45343</v>
      </c>
      <c r="L438" s="6">
        <v>45351</v>
      </c>
      <c r="M438" s="3" t="s">
        <v>71</v>
      </c>
      <c r="N438">
        <f t="shared" si="43"/>
        <v>8</v>
      </c>
      <c r="O438" t="str">
        <f t="shared" si="44"/>
        <v>Feb-2024</v>
      </c>
      <c r="P438" t="str">
        <f>CHOOSE(MATCH(MONTH(C438),{1,4,7,10}),"Q1","Q2","Q3","Q4")</f>
        <v>Q1</v>
      </c>
      <c r="Q438" t="str">
        <f t="shared" si="45"/>
        <v>South → East</v>
      </c>
      <c r="R438" t="str">
        <f t="shared" si="46"/>
        <v>60-80%</v>
      </c>
      <c r="AA438">
        <f t="shared" si="47"/>
        <v>11</v>
      </c>
      <c r="AD438">
        <f t="shared" si="48"/>
        <v>8</v>
      </c>
      <c r="AL438">
        <f t="shared" si="49"/>
        <v>0</v>
      </c>
    </row>
    <row r="439" spans="1:38" ht="15.75" customHeight="1" x14ac:dyDescent="0.3">
      <c r="A439" s="3" t="s">
        <v>502</v>
      </c>
      <c r="B439" s="3" t="s">
        <v>59</v>
      </c>
      <c r="C439" s="6">
        <v>45451</v>
      </c>
      <c r="D439" s="4">
        <v>685</v>
      </c>
      <c r="E439" s="3" t="s">
        <v>60</v>
      </c>
      <c r="F439" s="3" t="s">
        <v>52</v>
      </c>
      <c r="G439" s="3" t="s">
        <v>61</v>
      </c>
      <c r="H439" s="4">
        <v>5116</v>
      </c>
      <c r="I439" s="4">
        <v>4.4000000000000004</v>
      </c>
      <c r="J439" s="4">
        <v>70.209999999999994</v>
      </c>
      <c r="K439" s="6">
        <v>45453</v>
      </c>
      <c r="L439" s="6">
        <v>45459</v>
      </c>
      <c r="M439" s="3" t="s">
        <v>53</v>
      </c>
      <c r="N439">
        <f t="shared" si="43"/>
        <v>6</v>
      </c>
      <c r="O439" t="str">
        <f t="shared" si="44"/>
        <v>Jun-2024</v>
      </c>
      <c r="P439" t="str">
        <f>CHOOSE(MATCH(MONTH(C439),{1,4,7,10}),"Q1","Q2","Q3","Q4")</f>
        <v>Q2</v>
      </c>
      <c r="Q439" t="str">
        <f t="shared" si="45"/>
        <v>East → Central</v>
      </c>
      <c r="R439" t="str">
        <f t="shared" si="46"/>
        <v>60-80%</v>
      </c>
      <c r="AA439">
        <f t="shared" si="47"/>
        <v>8</v>
      </c>
      <c r="AD439">
        <f t="shared" si="48"/>
        <v>6</v>
      </c>
      <c r="AL439">
        <f t="shared" si="49"/>
        <v>0</v>
      </c>
    </row>
    <row r="440" spans="1:38" ht="15.75" customHeight="1" x14ac:dyDescent="0.3">
      <c r="A440" s="3" t="s">
        <v>503</v>
      </c>
      <c r="B440" s="3" t="s">
        <v>49</v>
      </c>
      <c r="C440" s="6">
        <v>45384</v>
      </c>
      <c r="D440" s="4">
        <v>1356</v>
      </c>
      <c r="E440" s="3" t="s">
        <v>63</v>
      </c>
      <c r="F440" s="3" t="s">
        <v>52</v>
      </c>
      <c r="G440" s="3" t="s">
        <v>61</v>
      </c>
      <c r="H440" s="4">
        <v>46545</v>
      </c>
      <c r="I440" s="4">
        <v>4.3</v>
      </c>
      <c r="J440" s="4">
        <v>43.61</v>
      </c>
      <c r="K440" s="6">
        <v>45384</v>
      </c>
      <c r="L440" s="6">
        <v>45387</v>
      </c>
      <c r="M440" s="3" t="s">
        <v>53</v>
      </c>
      <c r="N440">
        <f t="shared" si="43"/>
        <v>3</v>
      </c>
      <c r="O440" t="str">
        <f t="shared" si="44"/>
        <v>Apr-2024</v>
      </c>
      <c r="P440" t="str">
        <f>CHOOSE(MATCH(MONTH(C440),{1,4,7,10}),"Q1","Q2","Q3","Q4")</f>
        <v>Q2</v>
      </c>
      <c r="Q440" t="str">
        <f t="shared" si="45"/>
        <v>East → Central</v>
      </c>
      <c r="R440" t="str">
        <f t="shared" si="46"/>
        <v>40-60%</v>
      </c>
      <c r="AA440">
        <f t="shared" si="47"/>
        <v>3</v>
      </c>
      <c r="AD440">
        <f t="shared" si="48"/>
        <v>3</v>
      </c>
      <c r="AL440">
        <f t="shared" si="49"/>
        <v>1</v>
      </c>
    </row>
    <row r="441" spans="1:38" ht="15.75" customHeight="1" x14ac:dyDescent="0.3">
      <c r="A441" s="3" t="s">
        <v>504</v>
      </c>
      <c r="B441" s="3" t="s">
        <v>82</v>
      </c>
      <c r="C441" s="6">
        <v>45460</v>
      </c>
      <c r="D441" s="4">
        <v>1347</v>
      </c>
      <c r="E441" s="3" t="s">
        <v>60</v>
      </c>
      <c r="F441" s="3" t="s">
        <v>57</v>
      </c>
      <c r="G441" s="3" t="s">
        <v>52</v>
      </c>
      <c r="H441" s="4">
        <v>38998</v>
      </c>
      <c r="I441" s="4">
        <v>1.1000000000000001</v>
      </c>
      <c r="J441" s="4">
        <v>94.96</v>
      </c>
      <c r="K441" s="6">
        <v>45461</v>
      </c>
      <c r="L441" s="6">
        <v>45468</v>
      </c>
      <c r="M441" s="3" t="s">
        <v>53</v>
      </c>
      <c r="N441">
        <f t="shared" si="43"/>
        <v>7</v>
      </c>
      <c r="O441" t="str">
        <f t="shared" si="44"/>
        <v>Jun-2024</v>
      </c>
      <c r="P441" t="str">
        <f>CHOOSE(MATCH(MONTH(C441),{1,4,7,10}),"Q1","Q2","Q3","Q4")</f>
        <v>Q2</v>
      </c>
      <c r="Q441" t="str">
        <f t="shared" si="45"/>
        <v>South → East</v>
      </c>
      <c r="R441" t="str">
        <f t="shared" si="46"/>
        <v>80-100%</v>
      </c>
      <c r="AA441">
        <f t="shared" si="47"/>
        <v>8</v>
      </c>
      <c r="AD441">
        <f t="shared" si="48"/>
        <v>7</v>
      </c>
      <c r="AL441">
        <f t="shared" si="49"/>
        <v>0</v>
      </c>
    </row>
    <row r="442" spans="1:38" ht="15.75" customHeight="1" x14ac:dyDescent="0.3">
      <c r="A442" s="3" t="s">
        <v>505</v>
      </c>
      <c r="B442" s="3" t="s">
        <v>82</v>
      </c>
      <c r="C442" s="6">
        <v>45420</v>
      </c>
      <c r="D442" s="4">
        <v>1093</v>
      </c>
      <c r="E442" s="3" t="s">
        <v>50</v>
      </c>
      <c r="F442" s="3" t="s">
        <v>51</v>
      </c>
      <c r="G442" s="3" t="s">
        <v>61</v>
      </c>
      <c r="H442" s="4">
        <v>43992</v>
      </c>
      <c r="I442" s="4">
        <v>4.5999999999999996</v>
      </c>
      <c r="J442" s="4">
        <v>76.930000000000007</v>
      </c>
      <c r="K442" s="6">
        <v>45420</v>
      </c>
      <c r="L442" s="6">
        <v>45425</v>
      </c>
      <c r="M442" s="3" t="s">
        <v>53</v>
      </c>
      <c r="N442">
        <f t="shared" si="43"/>
        <v>5</v>
      </c>
      <c r="O442" t="str">
        <f t="shared" si="44"/>
        <v>May-2024</v>
      </c>
      <c r="P442" t="str">
        <f>CHOOSE(MATCH(MONTH(C442),{1,4,7,10}),"Q1","Q2","Q3","Q4")</f>
        <v>Q2</v>
      </c>
      <c r="Q442" t="str">
        <f t="shared" si="45"/>
        <v>West → Central</v>
      </c>
      <c r="R442" t="str">
        <f t="shared" si="46"/>
        <v>60-80%</v>
      </c>
      <c r="AA442">
        <f t="shared" si="47"/>
        <v>5</v>
      </c>
      <c r="AD442">
        <f t="shared" si="48"/>
        <v>5</v>
      </c>
      <c r="AL442">
        <f t="shared" si="49"/>
        <v>1</v>
      </c>
    </row>
    <row r="443" spans="1:38" ht="15.75" customHeight="1" x14ac:dyDescent="0.3">
      <c r="A443" s="3" t="s">
        <v>506</v>
      </c>
      <c r="B443" s="3" t="s">
        <v>55</v>
      </c>
      <c r="C443" s="6">
        <v>45368</v>
      </c>
      <c r="D443" s="4">
        <v>1535</v>
      </c>
      <c r="E443" s="3" t="s">
        <v>63</v>
      </c>
      <c r="F443" s="3" t="s">
        <v>51</v>
      </c>
      <c r="G443" s="3" t="s">
        <v>70</v>
      </c>
      <c r="H443" s="4">
        <v>12272</v>
      </c>
      <c r="I443" s="4">
        <v>1.1000000000000001</v>
      </c>
      <c r="J443" s="4">
        <v>51.56</v>
      </c>
      <c r="K443" s="6">
        <v>45369</v>
      </c>
      <c r="L443" s="6">
        <v>45374</v>
      </c>
      <c r="M443" s="3" t="s">
        <v>53</v>
      </c>
      <c r="N443">
        <f t="shared" si="43"/>
        <v>5</v>
      </c>
      <c r="O443" t="str">
        <f t="shared" si="44"/>
        <v>Mar-2024</v>
      </c>
      <c r="P443" t="str">
        <f>CHOOSE(MATCH(MONTH(C443),{1,4,7,10}),"Q1","Q2","Q3","Q4")</f>
        <v>Q1</v>
      </c>
      <c r="Q443" t="str">
        <f t="shared" si="45"/>
        <v>West → North</v>
      </c>
      <c r="R443" t="str">
        <f t="shared" si="46"/>
        <v>40-60%</v>
      </c>
      <c r="AA443">
        <f t="shared" si="47"/>
        <v>6</v>
      </c>
      <c r="AD443">
        <f t="shared" si="48"/>
        <v>5</v>
      </c>
      <c r="AL443">
        <f t="shared" si="49"/>
        <v>1</v>
      </c>
    </row>
    <row r="444" spans="1:38" ht="15.75" customHeight="1" x14ac:dyDescent="0.3">
      <c r="A444" s="3" t="s">
        <v>507</v>
      </c>
      <c r="B444" s="3" t="s">
        <v>59</v>
      </c>
      <c r="C444" s="6">
        <v>45325</v>
      </c>
      <c r="D444" s="4">
        <v>671</v>
      </c>
      <c r="E444" s="3" t="s">
        <v>50</v>
      </c>
      <c r="F444" s="3" t="s">
        <v>70</v>
      </c>
      <c r="G444" s="3" t="s">
        <v>61</v>
      </c>
      <c r="H444" s="4">
        <v>24349</v>
      </c>
      <c r="I444" s="4">
        <v>2</v>
      </c>
      <c r="J444" s="4">
        <v>76.38</v>
      </c>
      <c r="K444" s="6">
        <v>45326</v>
      </c>
      <c r="L444" s="6">
        <v>45334</v>
      </c>
      <c r="M444" s="3" t="s">
        <v>53</v>
      </c>
      <c r="N444">
        <f t="shared" si="43"/>
        <v>8</v>
      </c>
      <c r="O444" t="str">
        <f t="shared" si="44"/>
        <v>Feb-2024</v>
      </c>
      <c r="P444" t="str">
        <f>CHOOSE(MATCH(MONTH(C444),{1,4,7,10}),"Q1","Q2","Q3","Q4")</f>
        <v>Q1</v>
      </c>
      <c r="Q444" t="str">
        <f t="shared" si="45"/>
        <v>North → Central</v>
      </c>
      <c r="R444" t="str">
        <f t="shared" si="46"/>
        <v>60-80%</v>
      </c>
      <c r="AA444">
        <f t="shared" si="47"/>
        <v>9</v>
      </c>
      <c r="AD444">
        <f t="shared" si="48"/>
        <v>8</v>
      </c>
      <c r="AL444">
        <f t="shared" si="49"/>
        <v>0</v>
      </c>
    </row>
    <row r="445" spans="1:38" ht="15.75" customHeight="1" x14ac:dyDescent="0.3">
      <c r="A445" s="3" t="s">
        <v>508</v>
      </c>
      <c r="B445" s="3" t="s">
        <v>59</v>
      </c>
      <c r="C445" s="6">
        <v>45373</v>
      </c>
      <c r="D445" s="4">
        <v>2482</v>
      </c>
      <c r="E445" s="3" t="s">
        <v>56</v>
      </c>
      <c r="F445" s="3" t="s">
        <v>70</v>
      </c>
      <c r="G445" s="3" t="s">
        <v>52</v>
      </c>
      <c r="H445" s="4">
        <v>49536</v>
      </c>
      <c r="I445" s="4">
        <v>1.1000000000000001</v>
      </c>
      <c r="J445" s="4">
        <v>80.650000000000006</v>
      </c>
      <c r="K445" s="6">
        <v>45375</v>
      </c>
      <c r="L445" s="6">
        <v>45381</v>
      </c>
      <c r="M445" s="3" t="s">
        <v>53</v>
      </c>
      <c r="N445">
        <f t="shared" si="43"/>
        <v>6</v>
      </c>
      <c r="O445" t="str">
        <f t="shared" si="44"/>
        <v>Mar-2024</v>
      </c>
      <c r="P445" t="str">
        <f>CHOOSE(MATCH(MONTH(C445),{1,4,7,10}),"Q1","Q2","Q3","Q4")</f>
        <v>Q1</v>
      </c>
      <c r="Q445" t="str">
        <f t="shared" si="45"/>
        <v>North → East</v>
      </c>
      <c r="R445" t="str">
        <f t="shared" si="46"/>
        <v>80-100%</v>
      </c>
      <c r="AA445">
        <f t="shared" si="47"/>
        <v>8</v>
      </c>
      <c r="AD445">
        <f t="shared" si="48"/>
        <v>6</v>
      </c>
      <c r="AL445">
        <f t="shared" si="49"/>
        <v>0</v>
      </c>
    </row>
    <row r="446" spans="1:38" ht="15.75" customHeight="1" x14ac:dyDescent="0.3">
      <c r="A446" s="3" t="s">
        <v>509</v>
      </c>
      <c r="B446" s="3" t="s">
        <v>55</v>
      </c>
      <c r="C446" s="6">
        <v>45470</v>
      </c>
      <c r="D446" s="4">
        <v>1345</v>
      </c>
      <c r="E446" s="3" t="s">
        <v>63</v>
      </c>
      <c r="F446" s="3" t="s">
        <v>51</v>
      </c>
      <c r="G446" s="3" t="s">
        <v>51</v>
      </c>
      <c r="H446" s="4">
        <v>13440</v>
      </c>
      <c r="I446" s="4">
        <v>2.2999999999999998</v>
      </c>
      <c r="J446" s="4">
        <v>71.55</v>
      </c>
      <c r="K446" s="6">
        <v>45473</v>
      </c>
      <c r="L446" s="6">
        <v>45478</v>
      </c>
      <c r="M446" s="3" t="s">
        <v>53</v>
      </c>
      <c r="N446">
        <f t="shared" si="43"/>
        <v>5</v>
      </c>
      <c r="O446" t="str">
        <f t="shared" si="44"/>
        <v>Jun-2024</v>
      </c>
      <c r="P446" t="str">
        <f>CHOOSE(MATCH(MONTH(C446),{1,4,7,10}),"Q1","Q2","Q3","Q4")</f>
        <v>Q2</v>
      </c>
      <c r="Q446" t="str">
        <f t="shared" si="45"/>
        <v>West → West</v>
      </c>
      <c r="R446" t="str">
        <f t="shared" si="46"/>
        <v>60-80%</v>
      </c>
      <c r="AA446">
        <f t="shared" si="47"/>
        <v>8</v>
      </c>
      <c r="AD446">
        <f t="shared" si="48"/>
        <v>5</v>
      </c>
      <c r="AL446">
        <f t="shared" si="49"/>
        <v>0</v>
      </c>
    </row>
    <row r="447" spans="1:38" ht="15.75" customHeight="1" x14ac:dyDescent="0.3">
      <c r="A447" s="3" t="s">
        <v>510</v>
      </c>
      <c r="B447" s="3" t="s">
        <v>49</v>
      </c>
      <c r="C447" s="6">
        <v>45434</v>
      </c>
      <c r="D447" s="4">
        <v>2184</v>
      </c>
      <c r="E447" s="3" t="s">
        <v>56</v>
      </c>
      <c r="F447" s="3" t="s">
        <v>61</v>
      </c>
      <c r="G447" s="3" t="s">
        <v>61</v>
      </c>
      <c r="H447" s="4">
        <v>17432</v>
      </c>
      <c r="I447" s="4">
        <v>3.1</v>
      </c>
      <c r="J447" s="4">
        <v>83.09</v>
      </c>
      <c r="K447" s="6">
        <v>45435</v>
      </c>
      <c r="L447" s="6">
        <v>45437</v>
      </c>
      <c r="M447" s="3" t="s">
        <v>53</v>
      </c>
      <c r="N447">
        <f t="shared" si="43"/>
        <v>2</v>
      </c>
      <c r="O447" t="str">
        <f t="shared" si="44"/>
        <v>May-2024</v>
      </c>
      <c r="P447" t="str">
        <f>CHOOSE(MATCH(MONTH(C447),{1,4,7,10}),"Q1","Q2","Q3","Q4")</f>
        <v>Q2</v>
      </c>
      <c r="Q447" t="str">
        <f t="shared" si="45"/>
        <v>Central → Central</v>
      </c>
      <c r="R447" t="str">
        <f t="shared" si="46"/>
        <v>80-100%</v>
      </c>
      <c r="AA447">
        <f t="shared" si="47"/>
        <v>3</v>
      </c>
      <c r="AD447">
        <f t="shared" si="48"/>
        <v>2</v>
      </c>
      <c r="AL447">
        <f t="shared" si="49"/>
        <v>1</v>
      </c>
    </row>
    <row r="448" spans="1:38" ht="15.75" customHeight="1" x14ac:dyDescent="0.3">
      <c r="A448" s="3" t="s">
        <v>511</v>
      </c>
      <c r="B448" s="3" t="s">
        <v>59</v>
      </c>
      <c r="C448" s="6">
        <v>45348</v>
      </c>
      <c r="D448" s="4">
        <v>1088</v>
      </c>
      <c r="E448" s="3" t="s">
        <v>60</v>
      </c>
      <c r="F448" s="3" t="s">
        <v>52</v>
      </c>
      <c r="G448" s="3" t="s">
        <v>57</v>
      </c>
      <c r="H448" s="4">
        <v>30269</v>
      </c>
      <c r="I448" s="4">
        <v>4.2</v>
      </c>
      <c r="J448" s="4">
        <v>74.89</v>
      </c>
      <c r="K448" s="6">
        <v>45351</v>
      </c>
      <c r="L448" s="6">
        <v>45359</v>
      </c>
      <c r="M448" s="3" t="s">
        <v>53</v>
      </c>
      <c r="N448">
        <f t="shared" si="43"/>
        <v>8</v>
      </c>
      <c r="O448" t="str">
        <f t="shared" si="44"/>
        <v>Feb-2024</v>
      </c>
      <c r="P448" t="str">
        <f>CHOOSE(MATCH(MONTH(C448),{1,4,7,10}),"Q1","Q2","Q3","Q4")</f>
        <v>Q1</v>
      </c>
      <c r="Q448" t="str">
        <f t="shared" si="45"/>
        <v>East → South</v>
      </c>
      <c r="R448" t="str">
        <f t="shared" si="46"/>
        <v>60-80%</v>
      </c>
      <c r="AA448">
        <f t="shared" si="47"/>
        <v>11</v>
      </c>
      <c r="AD448">
        <f t="shared" si="48"/>
        <v>8</v>
      </c>
      <c r="AL448">
        <f t="shared" si="49"/>
        <v>0</v>
      </c>
    </row>
    <row r="449" spans="1:38" ht="15.75" customHeight="1" x14ac:dyDescent="0.3">
      <c r="A449" s="3" t="s">
        <v>512</v>
      </c>
      <c r="B449" s="3" t="s">
        <v>82</v>
      </c>
      <c r="C449" s="6">
        <v>45356</v>
      </c>
      <c r="D449" s="4">
        <v>377</v>
      </c>
      <c r="E449" s="3" t="s">
        <v>63</v>
      </c>
      <c r="F449" s="3" t="s">
        <v>61</v>
      </c>
      <c r="G449" s="3" t="s">
        <v>70</v>
      </c>
      <c r="H449" s="4">
        <v>25148</v>
      </c>
      <c r="I449" s="4">
        <v>2.4</v>
      </c>
      <c r="J449" s="4">
        <v>96.87</v>
      </c>
      <c r="K449" s="6">
        <v>45358</v>
      </c>
      <c r="L449" s="6">
        <v>45361</v>
      </c>
      <c r="M449" s="3" t="s">
        <v>53</v>
      </c>
      <c r="N449">
        <f t="shared" si="43"/>
        <v>3</v>
      </c>
      <c r="O449" t="str">
        <f t="shared" si="44"/>
        <v>Mar-2024</v>
      </c>
      <c r="P449" t="str">
        <f>CHOOSE(MATCH(MONTH(C449),{1,4,7,10}),"Q1","Q2","Q3","Q4")</f>
        <v>Q1</v>
      </c>
      <c r="Q449" t="str">
        <f t="shared" si="45"/>
        <v>Central → North</v>
      </c>
      <c r="R449" t="str">
        <f t="shared" si="46"/>
        <v>80-100%</v>
      </c>
      <c r="AA449">
        <f t="shared" si="47"/>
        <v>5</v>
      </c>
      <c r="AD449">
        <f t="shared" si="48"/>
        <v>3</v>
      </c>
      <c r="AL449">
        <f t="shared" si="49"/>
        <v>1</v>
      </c>
    </row>
    <row r="450" spans="1:38" ht="15.75" customHeight="1" x14ac:dyDescent="0.3">
      <c r="A450" s="3" t="s">
        <v>513</v>
      </c>
      <c r="B450" s="3" t="s">
        <v>82</v>
      </c>
      <c r="C450" s="6">
        <v>45462</v>
      </c>
      <c r="D450" s="4">
        <v>1319</v>
      </c>
      <c r="E450" s="3" t="s">
        <v>56</v>
      </c>
      <c r="F450" s="3" t="s">
        <v>52</v>
      </c>
      <c r="G450" s="3" t="s">
        <v>70</v>
      </c>
      <c r="H450" s="4">
        <v>47911</v>
      </c>
      <c r="I450" s="4">
        <v>3.8</v>
      </c>
      <c r="J450" s="4">
        <v>43.22</v>
      </c>
      <c r="K450" s="6">
        <v>45464</v>
      </c>
      <c r="L450" s="6">
        <v>45467</v>
      </c>
      <c r="M450" s="3" t="s">
        <v>53</v>
      </c>
      <c r="N450">
        <f t="shared" si="43"/>
        <v>3</v>
      </c>
      <c r="O450" t="str">
        <f t="shared" si="44"/>
        <v>Jun-2024</v>
      </c>
      <c r="P450" t="str">
        <f>CHOOSE(MATCH(MONTH(C450),{1,4,7,10}),"Q1","Q2","Q3","Q4")</f>
        <v>Q2</v>
      </c>
      <c r="Q450" t="str">
        <f t="shared" si="45"/>
        <v>East → North</v>
      </c>
      <c r="R450" t="str">
        <f t="shared" si="46"/>
        <v>40-60%</v>
      </c>
      <c r="AA450">
        <f t="shared" si="47"/>
        <v>5</v>
      </c>
      <c r="AD450">
        <f t="shared" si="48"/>
        <v>3</v>
      </c>
      <c r="AL450">
        <f t="shared" si="49"/>
        <v>1</v>
      </c>
    </row>
    <row r="451" spans="1:38" ht="15.75" customHeight="1" x14ac:dyDescent="0.3">
      <c r="A451" s="3" t="s">
        <v>514</v>
      </c>
      <c r="B451" s="3" t="s">
        <v>66</v>
      </c>
      <c r="C451" s="6">
        <v>45301</v>
      </c>
      <c r="D451" s="4">
        <v>1987</v>
      </c>
      <c r="E451" s="3" t="s">
        <v>63</v>
      </c>
      <c r="F451" s="3" t="s">
        <v>51</v>
      </c>
      <c r="G451" s="3" t="s">
        <v>57</v>
      </c>
      <c r="H451" s="4">
        <v>33466</v>
      </c>
      <c r="I451" s="4">
        <v>1.8</v>
      </c>
      <c r="J451" s="4">
        <v>46.37</v>
      </c>
      <c r="K451" s="6">
        <v>45301</v>
      </c>
      <c r="L451" s="6">
        <v>45307</v>
      </c>
      <c r="M451" s="3" t="s">
        <v>53</v>
      </c>
      <c r="N451">
        <f t="shared" ref="N451:N514" si="50">L451-K451</f>
        <v>6</v>
      </c>
      <c r="O451" t="str">
        <f t="shared" ref="O451:O514" si="51">TEXT(C451,"MMM-YYYY")</f>
        <v>Jan-2024</v>
      </c>
      <c r="P451" t="str">
        <f>CHOOSE(MATCH(MONTH(C451),{1,4,7,10}),"Q1","Q2","Q3","Q4")</f>
        <v>Q1</v>
      </c>
      <c r="Q451" t="str">
        <f t="shared" ref="Q451:Q514" si="52">F451 &amp; " → " &amp; G451</f>
        <v>West → South</v>
      </c>
      <c r="R451" t="str">
        <f t="shared" ref="R451:R514" si="53">IF(J451&lt;=60,"40-60%",IF(J451&lt;=80,"60-80%","80-100%"))</f>
        <v>40-60%</v>
      </c>
      <c r="AA451">
        <f t="shared" ref="AA451:AA514" si="54">L451-C451</f>
        <v>6</v>
      </c>
      <c r="AD451">
        <f t="shared" ref="AD451:AD514" si="55">L451-K451</f>
        <v>6</v>
      </c>
      <c r="AL451">
        <f t="shared" ref="AL451:AL514" si="56">IF(AND(M451="Delivered",(L451-C451)&lt;7),1,0)</f>
        <v>1</v>
      </c>
    </row>
    <row r="452" spans="1:38" ht="15.75" customHeight="1" x14ac:dyDescent="0.3">
      <c r="A452" s="3" t="s">
        <v>515</v>
      </c>
      <c r="B452" s="3" t="s">
        <v>59</v>
      </c>
      <c r="C452" s="6">
        <v>45433</v>
      </c>
      <c r="D452" s="4">
        <v>583</v>
      </c>
      <c r="E452" s="3" t="s">
        <v>63</v>
      </c>
      <c r="F452" s="3" t="s">
        <v>70</v>
      </c>
      <c r="G452" s="3" t="s">
        <v>57</v>
      </c>
      <c r="H452" s="4">
        <v>28277</v>
      </c>
      <c r="I452" s="4">
        <v>4</v>
      </c>
      <c r="J452" s="4">
        <v>50.42</v>
      </c>
      <c r="K452" s="6">
        <v>45435</v>
      </c>
      <c r="L452" s="6">
        <v>45443</v>
      </c>
      <c r="M452" s="3" t="s">
        <v>53</v>
      </c>
      <c r="N452">
        <f t="shared" si="50"/>
        <v>8</v>
      </c>
      <c r="O452" t="str">
        <f t="shared" si="51"/>
        <v>May-2024</v>
      </c>
      <c r="P452" t="str">
        <f>CHOOSE(MATCH(MONTH(C452),{1,4,7,10}),"Q1","Q2","Q3","Q4")</f>
        <v>Q2</v>
      </c>
      <c r="Q452" t="str">
        <f t="shared" si="52"/>
        <v>North → South</v>
      </c>
      <c r="R452" t="str">
        <f t="shared" si="53"/>
        <v>40-60%</v>
      </c>
      <c r="AA452">
        <f t="shared" si="54"/>
        <v>10</v>
      </c>
      <c r="AD452">
        <f t="shared" si="55"/>
        <v>8</v>
      </c>
      <c r="AL452">
        <f t="shared" si="56"/>
        <v>0</v>
      </c>
    </row>
    <row r="453" spans="1:38" ht="15.75" customHeight="1" x14ac:dyDescent="0.3">
      <c r="A453" s="3" t="s">
        <v>516</v>
      </c>
      <c r="B453" s="3" t="s">
        <v>49</v>
      </c>
      <c r="C453" s="6">
        <v>45335</v>
      </c>
      <c r="D453" s="4">
        <v>1365</v>
      </c>
      <c r="E453" s="3" t="s">
        <v>56</v>
      </c>
      <c r="F453" s="3" t="s">
        <v>70</v>
      </c>
      <c r="G453" s="3" t="s">
        <v>61</v>
      </c>
      <c r="H453" s="4">
        <v>33067</v>
      </c>
      <c r="I453" s="4">
        <v>1.9</v>
      </c>
      <c r="J453" s="4">
        <v>81.41</v>
      </c>
      <c r="K453" s="6">
        <v>45337</v>
      </c>
      <c r="L453" s="6">
        <v>45342</v>
      </c>
      <c r="M453" s="3" t="s">
        <v>71</v>
      </c>
      <c r="N453">
        <f t="shared" si="50"/>
        <v>5</v>
      </c>
      <c r="O453" t="str">
        <f t="shared" si="51"/>
        <v>Feb-2024</v>
      </c>
      <c r="P453" t="str">
        <f>CHOOSE(MATCH(MONTH(C453),{1,4,7,10}),"Q1","Q2","Q3","Q4")</f>
        <v>Q1</v>
      </c>
      <c r="Q453" t="str">
        <f t="shared" si="52"/>
        <v>North → Central</v>
      </c>
      <c r="R453" t="str">
        <f t="shared" si="53"/>
        <v>80-100%</v>
      </c>
      <c r="AA453">
        <f t="shared" si="54"/>
        <v>7</v>
      </c>
      <c r="AD453">
        <f t="shared" si="55"/>
        <v>5</v>
      </c>
      <c r="AL453">
        <f t="shared" si="56"/>
        <v>0</v>
      </c>
    </row>
    <row r="454" spans="1:38" ht="15.75" customHeight="1" x14ac:dyDescent="0.3">
      <c r="A454" s="3" t="s">
        <v>517</v>
      </c>
      <c r="B454" s="3" t="s">
        <v>55</v>
      </c>
      <c r="C454" s="6">
        <v>45472</v>
      </c>
      <c r="D454" s="4">
        <v>830</v>
      </c>
      <c r="E454" s="3" t="s">
        <v>60</v>
      </c>
      <c r="F454" s="3" t="s">
        <v>61</v>
      </c>
      <c r="G454" s="3" t="s">
        <v>57</v>
      </c>
      <c r="H454" s="4">
        <v>17674</v>
      </c>
      <c r="I454" s="4">
        <v>1.6</v>
      </c>
      <c r="J454" s="4">
        <v>78.739999999999995</v>
      </c>
      <c r="K454" s="6">
        <v>45472</v>
      </c>
      <c r="L454" s="6">
        <v>45478</v>
      </c>
      <c r="M454" s="3" t="s">
        <v>71</v>
      </c>
      <c r="N454">
        <f t="shared" si="50"/>
        <v>6</v>
      </c>
      <c r="O454" t="str">
        <f t="shared" si="51"/>
        <v>Jun-2024</v>
      </c>
      <c r="P454" t="str">
        <f>CHOOSE(MATCH(MONTH(C454),{1,4,7,10}),"Q1","Q2","Q3","Q4")</f>
        <v>Q2</v>
      </c>
      <c r="Q454" t="str">
        <f t="shared" si="52"/>
        <v>Central → South</v>
      </c>
      <c r="R454" t="str">
        <f t="shared" si="53"/>
        <v>60-80%</v>
      </c>
      <c r="AA454">
        <f t="shared" si="54"/>
        <v>6</v>
      </c>
      <c r="AD454">
        <f t="shared" si="55"/>
        <v>6</v>
      </c>
      <c r="AL454">
        <f t="shared" si="56"/>
        <v>0</v>
      </c>
    </row>
    <row r="455" spans="1:38" ht="15.75" customHeight="1" x14ac:dyDescent="0.3">
      <c r="A455" s="3" t="s">
        <v>518</v>
      </c>
      <c r="B455" s="3" t="s">
        <v>55</v>
      </c>
      <c r="C455" s="6">
        <v>45347</v>
      </c>
      <c r="D455" s="4">
        <v>2339</v>
      </c>
      <c r="E455" s="3" t="s">
        <v>60</v>
      </c>
      <c r="F455" s="3" t="s">
        <v>70</v>
      </c>
      <c r="G455" s="3" t="s">
        <v>51</v>
      </c>
      <c r="H455" s="4">
        <v>43098</v>
      </c>
      <c r="I455" s="4">
        <v>1.7</v>
      </c>
      <c r="J455" s="4">
        <v>93.52</v>
      </c>
      <c r="K455" s="6">
        <v>45348</v>
      </c>
      <c r="L455" s="6">
        <v>45354</v>
      </c>
      <c r="M455" s="3" t="s">
        <v>53</v>
      </c>
      <c r="N455">
        <f t="shared" si="50"/>
        <v>6</v>
      </c>
      <c r="O455" t="str">
        <f t="shared" si="51"/>
        <v>Feb-2024</v>
      </c>
      <c r="P455" t="str">
        <f>CHOOSE(MATCH(MONTH(C455),{1,4,7,10}),"Q1","Q2","Q3","Q4")</f>
        <v>Q1</v>
      </c>
      <c r="Q455" t="str">
        <f t="shared" si="52"/>
        <v>North → West</v>
      </c>
      <c r="R455" t="str">
        <f t="shared" si="53"/>
        <v>80-100%</v>
      </c>
      <c r="AA455">
        <f t="shared" si="54"/>
        <v>7</v>
      </c>
      <c r="AD455">
        <f t="shared" si="55"/>
        <v>6</v>
      </c>
      <c r="AL455">
        <f t="shared" si="56"/>
        <v>0</v>
      </c>
    </row>
    <row r="456" spans="1:38" ht="15.75" customHeight="1" x14ac:dyDescent="0.3">
      <c r="A456" s="3" t="s">
        <v>519</v>
      </c>
      <c r="B456" s="3" t="s">
        <v>49</v>
      </c>
      <c r="C456" s="6">
        <v>45403</v>
      </c>
      <c r="D456" s="4">
        <v>1140</v>
      </c>
      <c r="E456" s="3" t="s">
        <v>63</v>
      </c>
      <c r="F456" s="3" t="s">
        <v>51</v>
      </c>
      <c r="G456" s="3" t="s">
        <v>52</v>
      </c>
      <c r="H456" s="4">
        <v>14298</v>
      </c>
      <c r="I456" s="4">
        <v>1.7</v>
      </c>
      <c r="J456" s="4">
        <v>83.97</v>
      </c>
      <c r="K456" s="6">
        <v>45404</v>
      </c>
      <c r="L456" s="6">
        <v>45407</v>
      </c>
      <c r="M456" s="3" t="s">
        <v>53</v>
      </c>
      <c r="N456">
        <f t="shared" si="50"/>
        <v>3</v>
      </c>
      <c r="O456" t="str">
        <f t="shared" si="51"/>
        <v>Apr-2024</v>
      </c>
      <c r="P456" t="str">
        <f>CHOOSE(MATCH(MONTH(C456),{1,4,7,10}),"Q1","Q2","Q3","Q4")</f>
        <v>Q2</v>
      </c>
      <c r="Q456" t="str">
        <f t="shared" si="52"/>
        <v>West → East</v>
      </c>
      <c r="R456" t="str">
        <f t="shared" si="53"/>
        <v>80-100%</v>
      </c>
      <c r="AA456">
        <f t="shared" si="54"/>
        <v>4</v>
      </c>
      <c r="AD456">
        <f t="shared" si="55"/>
        <v>3</v>
      </c>
      <c r="AL456">
        <f t="shared" si="56"/>
        <v>1</v>
      </c>
    </row>
    <row r="457" spans="1:38" ht="15.75" customHeight="1" x14ac:dyDescent="0.3">
      <c r="A457" s="3" t="s">
        <v>520</v>
      </c>
      <c r="B457" s="3" t="s">
        <v>66</v>
      </c>
      <c r="C457" s="6">
        <v>45405</v>
      </c>
      <c r="D457" s="4">
        <v>1017</v>
      </c>
      <c r="E457" s="3" t="s">
        <v>50</v>
      </c>
      <c r="F457" s="3" t="s">
        <v>61</v>
      </c>
      <c r="G457" s="3" t="s">
        <v>57</v>
      </c>
      <c r="H457" s="4">
        <v>18058</v>
      </c>
      <c r="I457" s="4">
        <v>3.1</v>
      </c>
      <c r="J457" s="4">
        <v>70.5</v>
      </c>
      <c r="K457" s="6">
        <v>45406</v>
      </c>
      <c r="L457" s="6">
        <v>45413</v>
      </c>
      <c r="M457" s="3" t="s">
        <v>53</v>
      </c>
      <c r="N457">
        <f t="shared" si="50"/>
        <v>7</v>
      </c>
      <c r="O457" t="str">
        <f t="shared" si="51"/>
        <v>Apr-2024</v>
      </c>
      <c r="P457" t="str">
        <f>CHOOSE(MATCH(MONTH(C457),{1,4,7,10}),"Q1","Q2","Q3","Q4")</f>
        <v>Q2</v>
      </c>
      <c r="Q457" t="str">
        <f t="shared" si="52"/>
        <v>Central → South</v>
      </c>
      <c r="R457" t="str">
        <f t="shared" si="53"/>
        <v>60-80%</v>
      </c>
      <c r="AA457">
        <f t="shared" si="54"/>
        <v>8</v>
      </c>
      <c r="AD457">
        <f t="shared" si="55"/>
        <v>7</v>
      </c>
      <c r="AL457">
        <f t="shared" si="56"/>
        <v>0</v>
      </c>
    </row>
    <row r="458" spans="1:38" ht="15.75" customHeight="1" x14ac:dyDescent="0.3">
      <c r="A458" s="3" t="s">
        <v>521</v>
      </c>
      <c r="B458" s="3" t="s">
        <v>55</v>
      </c>
      <c r="C458" s="6">
        <v>45371</v>
      </c>
      <c r="D458" s="4">
        <v>985</v>
      </c>
      <c r="E458" s="3" t="s">
        <v>63</v>
      </c>
      <c r="F458" s="3" t="s">
        <v>52</v>
      </c>
      <c r="G458" s="3" t="s">
        <v>57</v>
      </c>
      <c r="H458" s="4">
        <v>44737</v>
      </c>
      <c r="I458" s="4">
        <v>4.4000000000000004</v>
      </c>
      <c r="J458" s="4">
        <v>99.51</v>
      </c>
      <c r="K458" s="6">
        <v>45373</v>
      </c>
      <c r="L458" s="6">
        <v>45381</v>
      </c>
      <c r="M458" s="3" t="s">
        <v>71</v>
      </c>
      <c r="N458">
        <f t="shared" si="50"/>
        <v>8</v>
      </c>
      <c r="O458" t="str">
        <f t="shared" si="51"/>
        <v>Mar-2024</v>
      </c>
      <c r="P458" t="str">
        <f>CHOOSE(MATCH(MONTH(C458),{1,4,7,10}),"Q1","Q2","Q3","Q4")</f>
        <v>Q1</v>
      </c>
      <c r="Q458" t="str">
        <f t="shared" si="52"/>
        <v>East → South</v>
      </c>
      <c r="R458" t="str">
        <f t="shared" si="53"/>
        <v>80-100%</v>
      </c>
      <c r="AA458">
        <f t="shared" si="54"/>
        <v>10</v>
      </c>
      <c r="AD458">
        <f t="shared" si="55"/>
        <v>8</v>
      </c>
      <c r="AL458">
        <f t="shared" si="56"/>
        <v>0</v>
      </c>
    </row>
    <row r="459" spans="1:38" ht="15.75" customHeight="1" x14ac:dyDescent="0.3">
      <c r="A459" s="3" t="s">
        <v>522</v>
      </c>
      <c r="B459" s="3" t="s">
        <v>59</v>
      </c>
      <c r="C459" s="6">
        <v>45368</v>
      </c>
      <c r="D459" s="4">
        <v>121</v>
      </c>
      <c r="E459" s="3" t="s">
        <v>50</v>
      </c>
      <c r="F459" s="3" t="s">
        <v>70</v>
      </c>
      <c r="G459" s="3" t="s">
        <v>51</v>
      </c>
      <c r="H459" s="4">
        <v>678</v>
      </c>
      <c r="I459" s="4">
        <v>1.3</v>
      </c>
      <c r="J459" s="4">
        <v>55.97</v>
      </c>
      <c r="K459" s="6">
        <v>45371</v>
      </c>
      <c r="L459" s="6">
        <v>45379</v>
      </c>
      <c r="M459" s="3" t="s">
        <v>53</v>
      </c>
      <c r="N459">
        <f t="shared" si="50"/>
        <v>8</v>
      </c>
      <c r="O459" t="str">
        <f t="shared" si="51"/>
        <v>Mar-2024</v>
      </c>
      <c r="P459" t="str">
        <f>CHOOSE(MATCH(MONTH(C459),{1,4,7,10}),"Q1","Q2","Q3","Q4")</f>
        <v>Q1</v>
      </c>
      <c r="Q459" t="str">
        <f t="shared" si="52"/>
        <v>North → West</v>
      </c>
      <c r="R459" t="str">
        <f t="shared" si="53"/>
        <v>40-60%</v>
      </c>
      <c r="AA459">
        <f t="shared" si="54"/>
        <v>11</v>
      </c>
      <c r="AD459">
        <f t="shared" si="55"/>
        <v>8</v>
      </c>
      <c r="AL459">
        <f t="shared" si="56"/>
        <v>0</v>
      </c>
    </row>
    <row r="460" spans="1:38" ht="15.75" customHeight="1" x14ac:dyDescent="0.3">
      <c r="A460" s="3" t="s">
        <v>523</v>
      </c>
      <c r="B460" s="3" t="s">
        <v>66</v>
      </c>
      <c r="C460" s="6">
        <v>45468</v>
      </c>
      <c r="D460" s="4">
        <v>573</v>
      </c>
      <c r="E460" s="3" t="s">
        <v>63</v>
      </c>
      <c r="F460" s="3" t="s">
        <v>57</v>
      </c>
      <c r="G460" s="3" t="s">
        <v>70</v>
      </c>
      <c r="H460" s="4">
        <v>20970</v>
      </c>
      <c r="I460" s="4">
        <v>3.8</v>
      </c>
      <c r="J460" s="4">
        <v>89.99</v>
      </c>
      <c r="K460" s="6">
        <v>45469</v>
      </c>
      <c r="L460" s="6">
        <v>45473</v>
      </c>
      <c r="M460" s="3" t="s">
        <v>53</v>
      </c>
      <c r="N460">
        <f t="shared" si="50"/>
        <v>4</v>
      </c>
      <c r="O460" t="str">
        <f t="shared" si="51"/>
        <v>Jun-2024</v>
      </c>
      <c r="P460" t="str">
        <f>CHOOSE(MATCH(MONTH(C460),{1,4,7,10}),"Q1","Q2","Q3","Q4")</f>
        <v>Q2</v>
      </c>
      <c r="Q460" t="str">
        <f t="shared" si="52"/>
        <v>South → North</v>
      </c>
      <c r="R460" t="str">
        <f t="shared" si="53"/>
        <v>80-100%</v>
      </c>
      <c r="AA460">
        <f t="shared" si="54"/>
        <v>5</v>
      </c>
      <c r="AD460">
        <f t="shared" si="55"/>
        <v>4</v>
      </c>
      <c r="AL460">
        <f t="shared" si="56"/>
        <v>1</v>
      </c>
    </row>
    <row r="461" spans="1:38" ht="15.75" customHeight="1" x14ac:dyDescent="0.3">
      <c r="A461" s="3" t="s">
        <v>524</v>
      </c>
      <c r="B461" s="3" t="s">
        <v>59</v>
      </c>
      <c r="C461" s="6">
        <v>45341</v>
      </c>
      <c r="D461" s="4">
        <v>2357</v>
      </c>
      <c r="E461" s="3" t="s">
        <v>63</v>
      </c>
      <c r="F461" s="3" t="s">
        <v>70</v>
      </c>
      <c r="G461" s="3" t="s">
        <v>70</v>
      </c>
      <c r="H461" s="4">
        <v>17618</v>
      </c>
      <c r="I461" s="4">
        <v>3.6</v>
      </c>
      <c r="J461" s="4">
        <v>65.61</v>
      </c>
      <c r="K461" s="6">
        <v>45344</v>
      </c>
      <c r="L461" s="6">
        <v>45349</v>
      </c>
      <c r="M461" s="3" t="s">
        <v>53</v>
      </c>
      <c r="N461">
        <f t="shared" si="50"/>
        <v>5</v>
      </c>
      <c r="O461" t="str">
        <f t="shared" si="51"/>
        <v>Feb-2024</v>
      </c>
      <c r="P461" t="str">
        <f>CHOOSE(MATCH(MONTH(C461),{1,4,7,10}),"Q1","Q2","Q3","Q4")</f>
        <v>Q1</v>
      </c>
      <c r="Q461" t="str">
        <f t="shared" si="52"/>
        <v>North → North</v>
      </c>
      <c r="R461" t="str">
        <f t="shared" si="53"/>
        <v>60-80%</v>
      </c>
      <c r="AA461">
        <f t="shared" si="54"/>
        <v>8</v>
      </c>
      <c r="AD461">
        <f t="shared" si="55"/>
        <v>5</v>
      </c>
      <c r="AL461">
        <f t="shared" si="56"/>
        <v>0</v>
      </c>
    </row>
    <row r="462" spans="1:38" ht="15.75" customHeight="1" x14ac:dyDescent="0.3">
      <c r="A462" s="3" t="s">
        <v>525</v>
      </c>
      <c r="B462" s="3" t="s">
        <v>82</v>
      </c>
      <c r="C462" s="6">
        <v>45341</v>
      </c>
      <c r="D462" s="4">
        <v>2453</v>
      </c>
      <c r="E462" s="3" t="s">
        <v>56</v>
      </c>
      <c r="F462" s="3" t="s">
        <v>52</v>
      </c>
      <c r="G462" s="3" t="s">
        <v>61</v>
      </c>
      <c r="H462" s="4">
        <v>23116</v>
      </c>
      <c r="I462" s="4">
        <v>4.5</v>
      </c>
      <c r="J462" s="4">
        <v>78.92</v>
      </c>
      <c r="K462" s="6">
        <v>45344</v>
      </c>
      <c r="L462" s="6">
        <v>45346</v>
      </c>
      <c r="M462" s="3" t="s">
        <v>53</v>
      </c>
      <c r="N462">
        <f t="shared" si="50"/>
        <v>2</v>
      </c>
      <c r="O462" t="str">
        <f t="shared" si="51"/>
        <v>Feb-2024</v>
      </c>
      <c r="P462" t="str">
        <f>CHOOSE(MATCH(MONTH(C462),{1,4,7,10}),"Q1","Q2","Q3","Q4")</f>
        <v>Q1</v>
      </c>
      <c r="Q462" t="str">
        <f t="shared" si="52"/>
        <v>East → Central</v>
      </c>
      <c r="R462" t="str">
        <f t="shared" si="53"/>
        <v>60-80%</v>
      </c>
      <c r="AA462">
        <f t="shared" si="54"/>
        <v>5</v>
      </c>
      <c r="AD462">
        <f t="shared" si="55"/>
        <v>2</v>
      </c>
      <c r="AL462">
        <f t="shared" si="56"/>
        <v>1</v>
      </c>
    </row>
    <row r="463" spans="1:38" ht="15.75" customHeight="1" x14ac:dyDescent="0.3">
      <c r="A463" s="3" t="s">
        <v>526</v>
      </c>
      <c r="B463" s="3" t="s">
        <v>66</v>
      </c>
      <c r="C463" s="6">
        <v>45360</v>
      </c>
      <c r="D463" s="4">
        <v>803</v>
      </c>
      <c r="E463" s="3" t="s">
        <v>60</v>
      </c>
      <c r="F463" s="3" t="s">
        <v>61</v>
      </c>
      <c r="G463" s="3" t="s">
        <v>51</v>
      </c>
      <c r="H463" s="4">
        <v>1298</v>
      </c>
      <c r="I463" s="4">
        <v>2</v>
      </c>
      <c r="J463" s="4">
        <v>83.64</v>
      </c>
      <c r="K463" s="6">
        <v>45362</v>
      </c>
      <c r="L463" s="6">
        <v>45369</v>
      </c>
      <c r="M463" s="3" t="s">
        <v>53</v>
      </c>
      <c r="N463">
        <f t="shared" si="50"/>
        <v>7</v>
      </c>
      <c r="O463" t="str">
        <f t="shared" si="51"/>
        <v>Mar-2024</v>
      </c>
      <c r="P463" t="str">
        <f>CHOOSE(MATCH(MONTH(C463),{1,4,7,10}),"Q1","Q2","Q3","Q4")</f>
        <v>Q1</v>
      </c>
      <c r="Q463" t="str">
        <f t="shared" si="52"/>
        <v>Central → West</v>
      </c>
      <c r="R463" t="str">
        <f t="shared" si="53"/>
        <v>80-100%</v>
      </c>
      <c r="AA463">
        <f t="shared" si="54"/>
        <v>9</v>
      </c>
      <c r="AD463">
        <f t="shared" si="55"/>
        <v>7</v>
      </c>
      <c r="AL463">
        <f t="shared" si="56"/>
        <v>0</v>
      </c>
    </row>
    <row r="464" spans="1:38" ht="15.75" customHeight="1" x14ac:dyDescent="0.3">
      <c r="A464" s="3" t="s">
        <v>527</v>
      </c>
      <c r="B464" s="3" t="s">
        <v>55</v>
      </c>
      <c r="C464" s="6">
        <v>45323</v>
      </c>
      <c r="D464" s="4">
        <v>786</v>
      </c>
      <c r="E464" s="3" t="s">
        <v>63</v>
      </c>
      <c r="F464" s="3" t="s">
        <v>52</v>
      </c>
      <c r="G464" s="3" t="s">
        <v>52</v>
      </c>
      <c r="H464" s="4">
        <v>8101</v>
      </c>
      <c r="I464" s="4">
        <v>2.8</v>
      </c>
      <c r="J464" s="4">
        <v>78.03</v>
      </c>
      <c r="K464" s="6">
        <v>45326</v>
      </c>
      <c r="L464" s="6">
        <v>45328</v>
      </c>
      <c r="M464" s="3" t="s">
        <v>53</v>
      </c>
      <c r="N464">
        <f t="shared" si="50"/>
        <v>2</v>
      </c>
      <c r="O464" t="str">
        <f t="shared" si="51"/>
        <v>Feb-2024</v>
      </c>
      <c r="P464" t="str">
        <f>CHOOSE(MATCH(MONTH(C464),{1,4,7,10}),"Q1","Q2","Q3","Q4")</f>
        <v>Q1</v>
      </c>
      <c r="Q464" t="str">
        <f t="shared" si="52"/>
        <v>East → East</v>
      </c>
      <c r="R464" t="str">
        <f t="shared" si="53"/>
        <v>60-80%</v>
      </c>
      <c r="AA464">
        <f t="shared" si="54"/>
        <v>5</v>
      </c>
      <c r="AD464">
        <f t="shared" si="55"/>
        <v>2</v>
      </c>
      <c r="AL464">
        <f t="shared" si="56"/>
        <v>1</v>
      </c>
    </row>
    <row r="465" spans="1:38" ht="15.75" customHeight="1" x14ac:dyDescent="0.3">
      <c r="A465" s="3" t="s">
        <v>528</v>
      </c>
      <c r="B465" s="3" t="s">
        <v>66</v>
      </c>
      <c r="C465" s="6">
        <v>45419</v>
      </c>
      <c r="D465" s="4">
        <v>384</v>
      </c>
      <c r="E465" s="3" t="s">
        <v>56</v>
      </c>
      <c r="F465" s="3" t="s">
        <v>57</v>
      </c>
      <c r="G465" s="3" t="s">
        <v>52</v>
      </c>
      <c r="H465" s="4">
        <v>25863</v>
      </c>
      <c r="I465" s="4">
        <v>4.7</v>
      </c>
      <c r="J465" s="4">
        <v>48.43</v>
      </c>
      <c r="K465" s="6">
        <v>45420</v>
      </c>
      <c r="L465" s="6">
        <v>45430</v>
      </c>
      <c r="M465" s="3" t="s">
        <v>53</v>
      </c>
      <c r="N465">
        <f t="shared" si="50"/>
        <v>10</v>
      </c>
      <c r="O465" t="str">
        <f t="shared" si="51"/>
        <v>May-2024</v>
      </c>
      <c r="P465" t="str">
        <f>CHOOSE(MATCH(MONTH(C465),{1,4,7,10}),"Q1","Q2","Q3","Q4")</f>
        <v>Q2</v>
      </c>
      <c r="Q465" t="str">
        <f t="shared" si="52"/>
        <v>South → East</v>
      </c>
      <c r="R465" t="str">
        <f t="shared" si="53"/>
        <v>40-60%</v>
      </c>
      <c r="AA465">
        <f t="shared" si="54"/>
        <v>11</v>
      </c>
      <c r="AD465">
        <f t="shared" si="55"/>
        <v>10</v>
      </c>
      <c r="AL465">
        <f t="shared" si="56"/>
        <v>0</v>
      </c>
    </row>
    <row r="466" spans="1:38" ht="15.75" customHeight="1" x14ac:dyDescent="0.3">
      <c r="A466" s="3" t="s">
        <v>529</v>
      </c>
      <c r="B466" s="3" t="s">
        <v>66</v>
      </c>
      <c r="C466" s="6">
        <v>45312</v>
      </c>
      <c r="D466" s="4">
        <v>815</v>
      </c>
      <c r="E466" s="3" t="s">
        <v>56</v>
      </c>
      <c r="F466" s="3" t="s">
        <v>51</v>
      </c>
      <c r="G466" s="3" t="s">
        <v>51</v>
      </c>
      <c r="H466" s="4">
        <v>3295</v>
      </c>
      <c r="I466" s="4">
        <v>3.6</v>
      </c>
      <c r="J466" s="4">
        <v>66.58</v>
      </c>
      <c r="K466" s="6">
        <v>45313</v>
      </c>
      <c r="L466" s="6">
        <v>45318</v>
      </c>
      <c r="M466" s="3" t="s">
        <v>53</v>
      </c>
      <c r="N466">
        <f t="shared" si="50"/>
        <v>5</v>
      </c>
      <c r="O466" t="str">
        <f t="shared" si="51"/>
        <v>Jan-2024</v>
      </c>
      <c r="P466" t="str">
        <f>CHOOSE(MATCH(MONTH(C466),{1,4,7,10}),"Q1","Q2","Q3","Q4")</f>
        <v>Q1</v>
      </c>
      <c r="Q466" t="str">
        <f t="shared" si="52"/>
        <v>West → West</v>
      </c>
      <c r="R466" t="str">
        <f t="shared" si="53"/>
        <v>60-80%</v>
      </c>
      <c r="AA466">
        <f t="shared" si="54"/>
        <v>6</v>
      </c>
      <c r="AD466">
        <f t="shared" si="55"/>
        <v>5</v>
      </c>
      <c r="AL466">
        <f t="shared" si="56"/>
        <v>1</v>
      </c>
    </row>
    <row r="467" spans="1:38" ht="15.75" customHeight="1" x14ac:dyDescent="0.3">
      <c r="A467" s="3" t="s">
        <v>530</v>
      </c>
      <c r="B467" s="3" t="s">
        <v>66</v>
      </c>
      <c r="C467" s="6">
        <v>45403</v>
      </c>
      <c r="D467" s="4">
        <v>862</v>
      </c>
      <c r="E467" s="3" t="s">
        <v>63</v>
      </c>
      <c r="F467" s="3" t="s">
        <v>70</v>
      </c>
      <c r="G467" s="3" t="s">
        <v>52</v>
      </c>
      <c r="H467" s="4">
        <v>32426</v>
      </c>
      <c r="I467" s="4">
        <v>2.6</v>
      </c>
      <c r="J467" s="4">
        <v>73.69</v>
      </c>
      <c r="K467" s="6">
        <v>45403</v>
      </c>
      <c r="L467" s="6">
        <v>45406</v>
      </c>
      <c r="M467" s="3" t="s">
        <v>71</v>
      </c>
      <c r="N467">
        <f t="shared" si="50"/>
        <v>3</v>
      </c>
      <c r="O467" t="str">
        <f t="shared" si="51"/>
        <v>Apr-2024</v>
      </c>
      <c r="P467" t="str">
        <f>CHOOSE(MATCH(MONTH(C467),{1,4,7,10}),"Q1","Q2","Q3","Q4")</f>
        <v>Q2</v>
      </c>
      <c r="Q467" t="str">
        <f t="shared" si="52"/>
        <v>North → East</v>
      </c>
      <c r="R467" t="str">
        <f t="shared" si="53"/>
        <v>60-80%</v>
      </c>
      <c r="AA467">
        <f t="shared" si="54"/>
        <v>3</v>
      </c>
      <c r="AD467">
        <f t="shared" si="55"/>
        <v>3</v>
      </c>
      <c r="AL467">
        <f t="shared" si="56"/>
        <v>0</v>
      </c>
    </row>
    <row r="468" spans="1:38" ht="15.75" customHeight="1" x14ac:dyDescent="0.3">
      <c r="A468" s="3" t="s">
        <v>531</v>
      </c>
      <c r="B468" s="3" t="s">
        <v>66</v>
      </c>
      <c r="C468" s="6">
        <v>45472</v>
      </c>
      <c r="D468" s="4">
        <v>1350</v>
      </c>
      <c r="E468" s="3" t="s">
        <v>63</v>
      </c>
      <c r="F468" s="3" t="s">
        <v>61</v>
      </c>
      <c r="G468" s="3" t="s">
        <v>70</v>
      </c>
      <c r="H468" s="4">
        <v>45764</v>
      </c>
      <c r="I468" s="4">
        <v>1.5</v>
      </c>
      <c r="J468" s="4">
        <v>90.94</v>
      </c>
      <c r="K468" s="6">
        <v>45474</v>
      </c>
      <c r="L468" s="6">
        <v>45484</v>
      </c>
      <c r="M468" s="3" t="s">
        <v>53</v>
      </c>
      <c r="N468">
        <f t="shared" si="50"/>
        <v>10</v>
      </c>
      <c r="O468" t="str">
        <f t="shared" si="51"/>
        <v>Jun-2024</v>
      </c>
      <c r="P468" t="str">
        <f>CHOOSE(MATCH(MONTH(C468),{1,4,7,10}),"Q1","Q2","Q3","Q4")</f>
        <v>Q2</v>
      </c>
      <c r="Q468" t="str">
        <f t="shared" si="52"/>
        <v>Central → North</v>
      </c>
      <c r="R468" t="str">
        <f t="shared" si="53"/>
        <v>80-100%</v>
      </c>
      <c r="AA468">
        <f t="shared" si="54"/>
        <v>12</v>
      </c>
      <c r="AD468">
        <f t="shared" si="55"/>
        <v>10</v>
      </c>
      <c r="AL468">
        <f t="shared" si="56"/>
        <v>0</v>
      </c>
    </row>
    <row r="469" spans="1:38" ht="15.75" customHeight="1" x14ac:dyDescent="0.3">
      <c r="A469" s="3" t="s">
        <v>532</v>
      </c>
      <c r="B469" s="3" t="s">
        <v>59</v>
      </c>
      <c r="C469" s="6">
        <v>45375</v>
      </c>
      <c r="D469" s="4">
        <v>1047</v>
      </c>
      <c r="E469" s="3" t="s">
        <v>60</v>
      </c>
      <c r="F469" s="3" t="s">
        <v>51</v>
      </c>
      <c r="G469" s="3" t="s">
        <v>52</v>
      </c>
      <c r="H469" s="4">
        <v>37856</v>
      </c>
      <c r="I469" s="4">
        <v>2</v>
      </c>
      <c r="J469" s="4">
        <v>66.62</v>
      </c>
      <c r="K469" s="6">
        <v>45378</v>
      </c>
      <c r="L469" s="6">
        <v>45381</v>
      </c>
      <c r="M469" s="3" t="s">
        <v>53</v>
      </c>
      <c r="N469">
        <f t="shared" si="50"/>
        <v>3</v>
      </c>
      <c r="O469" t="str">
        <f t="shared" si="51"/>
        <v>Mar-2024</v>
      </c>
      <c r="P469" t="str">
        <f>CHOOSE(MATCH(MONTH(C469),{1,4,7,10}),"Q1","Q2","Q3","Q4")</f>
        <v>Q1</v>
      </c>
      <c r="Q469" t="str">
        <f t="shared" si="52"/>
        <v>West → East</v>
      </c>
      <c r="R469" t="str">
        <f t="shared" si="53"/>
        <v>60-80%</v>
      </c>
      <c r="AA469">
        <f t="shared" si="54"/>
        <v>6</v>
      </c>
      <c r="AD469">
        <f t="shared" si="55"/>
        <v>3</v>
      </c>
      <c r="AL469">
        <f t="shared" si="56"/>
        <v>1</v>
      </c>
    </row>
    <row r="470" spans="1:38" ht="15.75" customHeight="1" x14ac:dyDescent="0.3">
      <c r="A470" s="3" t="s">
        <v>533</v>
      </c>
      <c r="B470" s="3" t="s">
        <v>82</v>
      </c>
      <c r="C470" s="6">
        <v>45312</v>
      </c>
      <c r="D470" s="4">
        <v>1130</v>
      </c>
      <c r="E470" s="3" t="s">
        <v>60</v>
      </c>
      <c r="F470" s="3" t="s">
        <v>52</v>
      </c>
      <c r="G470" s="3" t="s">
        <v>52</v>
      </c>
      <c r="H470" s="4">
        <v>7797</v>
      </c>
      <c r="I470" s="4">
        <v>3.3</v>
      </c>
      <c r="J470" s="4">
        <v>95.12</v>
      </c>
      <c r="K470" s="6">
        <v>45313</v>
      </c>
      <c r="L470" s="6">
        <v>45316</v>
      </c>
      <c r="M470" s="3" t="s">
        <v>53</v>
      </c>
      <c r="N470">
        <f t="shared" si="50"/>
        <v>3</v>
      </c>
      <c r="O470" t="str">
        <f t="shared" si="51"/>
        <v>Jan-2024</v>
      </c>
      <c r="P470" t="str">
        <f>CHOOSE(MATCH(MONTH(C470),{1,4,7,10}),"Q1","Q2","Q3","Q4")</f>
        <v>Q1</v>
      </c>
      <c r="Q470" t="str">
        <f t="shared" si="52"/>
        <v>East → East</v>
      </c>
      <c r="R470" t="str">
        <f t="shared" si="53"/>
        <v>80-100%</v>
      </c>
      <c r="AA470">
        <f t="shared" si="54"/>
        <v>4</v>
      </c>
      <c r="AD470">
        <f t="shared" si="55"/>
        <v>3</v>
      </c>
      <c r="AL470">
        <f t="shared" si="56"/>
        <v>1</v>
      </c>
    </row>
    <row r="471" spans="1:38" ht="15.75" customHeight="1" x14ac:dyDescent="0.3">
      <c r="A471" s="3" t="s">
        <v>534</v>
      </c>
      <c r="B471" s="3" t="s">
        <v>49</v>
      </c>
      <c r="C471" s="6">
        <v>45343</v>
      </c>
      <c r="D471" s="4">
        <v>128</v>
      </c>
      <c r="E471" s="3" t="s">
        <v>56</v>
      </c>
      <c r="F471" s="3" t="s">
        <v>61</v>
      </c>
      <c r="G471" s="3" t="s">
        <v>51</v>
      </c>
      <c r="H471" s="4">
        <v>3584</v>
      </c>
      <c r="I471" s="4">
        <v>3.9</v>
      </c>
      <c r="J471" s="4">
        <v>66.42</v>
      </c>
      <c r="K471" s="6">
        <v>45346</v>
      </c>
      <c r="L471" s="6">
        <v>45352</v>
      </c>
      <c r="M471" s="3" t="s">
        <v>53</v>
      </c>
      <c r="N471">
        <f t="shared" si="50"/>
        <v>6</v>
      </c>
      <c r="O471" t="str">
        <f t="shared" si="51"/>
        <v>Feb-2024</v>
      </c>
      <c r="P471" t="str">
        <f>CHOOSE(MATCH(MONTH(C471),{1,4,7,10}),"Q1","Q2","Q3","Q4")</f>
        <v>Q1</v>
      </c>
      <c r="Q471" t="str">
        <f t="shared" si="52"/>
        <v>Central → West</v>
      </c>
      <c r="R471" t="str">
        <f t="shared" si="53"/>
        <v>60-80%</v>
      </c>
      <c r="AA471">
        <f t="shared" si="54"/>
        <v>9</v>
      </c>
      <c r="AD471">
        <f t="shared" si="55"/>
        <v>6</v>
      </c>
      <c r="AL471">
        <f t="shared" si="56"/>
        <v>0</v>
      </c>
    </row>
    <row r="472" spans="1:38" ht="15.75" customHeight="1" x14ac:dyDescent="0.3">
      <c r="A472" s="3" t="s">
        <v>535</v>
      </c>
      <c r="B472" s="3" t="s">
        <v>66</v>
      </c>
      <c r="C472" s="6">
        <v>45403</v>
      </c>
      <c r="D472" s="4">
        <v>1006</v>
      </c>
      <c r="E472" s="3" t="s">
        <v>60</v>
      </c>
      <c r="F472" s="3" t="s">
        <v>51</v>
      </c>
      <c r="G472" s="3" t="s">
        <v>51</v>
      </c>
      <c r="H472" s="4">
        <v>30829</v>
      </c>
      <c r="I472" s="4">
        <v>1.5</v>
      </c>
      <c r="J472" s="4">
        <v>72.930000000000007</v>
      </c>
      <c r="K472" s="6">
        <v>45405</v>
      </c>
      <c r="L472" s="6">
        <v>45414</v>
      </c>
      <c r="M472" s="3" t="s">
        <v>53</v>
      </c>
      <c r="N472">
        <f t="shared" si="50"/>
        <v>9</v>
      </c>
      <c r="O472" t="str">
        <f t="shared" si="51"/>
        <v>Apr-2024</v>
      </c>
      <c r="P472" t="str">
        <f>CHOOSE(MATCH(MONTH(C472),{1,4,7,10}),"Q1","Q2","Q3","Q4")</f>
        <v>Q2</v>
      </c>
      <c r="Q472" t="str">
        <f t="shared" si="52"/>
        <v>West → West</v>
      </c>
      <c r="R472" t="str">
        <f t="shared" si="53"/>
        <v>60-80%</v>
      </c>
      <c r="AA472">
        <f t="shared" si="54"/>
        <v>11</v>
      </c>
      <c r="AD472">
        <f t="shared" si="55"/>
        <v>9</v>
      </c>
      <c r="AL472">
        <f t="shared" si="56"/>
        <v>0</v>
      </c>
    </row>
    <row r="473" spans="1:38" ht="15.75" customHeight="1" x14ac:dyDescent="0.3">
      <c r="A473" s="3" t="s">
        <v>536</v>
      </c>
      <c r="B473" s="3" t="s">
        <v>55</v>
      </c>
      <c r="C473" s="6">
        <v>45323</v>
      </c>
      <c r="D473" s="4">
        <v>2226</v>
      </c>
      <c r="E473" s="3" t="s">
        <v>56</v>
      </c>
      <c r="F473" s="3" t="s">
        <v>61</v>
      </c>
      <c r="G473" s="3" t="s">
        <v>52</v>
      </c>
      <c r="H473" s="4">
        <v>11610</v>
      </c>
      <c r="I473" s="4">
        <v>3.4</v>
      </c>
      <c r="J473" s="4">
        <v>87.78</v>
      </c>
      <c r="K473" s="6">
        <v>45325</v>
      </c>
      <c r="L473" s="6">
        <v>45332</v>
      </c>
      <c r="M473" s="3" t="s">
        <v>53</v>
      </c>
      <c r="N473">
        <f t="shared" si="50"/>
        <v>7</v>
      </c>
      <c r="O473" t="str">
        <f t="shared" si="51"/>
        <v>Feb-2024</v>
      </c>
      <c r="P473" t="str">
        <f>CHOOSE(MATCH(MONTH(C473),{1,4,7,10}),"Q1","Q2","Q3","Q4")</f>
        <v>Q1</v>
      </c>
      <c r="Q473" t="str">
        <f t="shared" si="52"/>
        <v>Central → East</v>
      </c>
      <c r="R473" t="str">
        <f t="shared" si="53"/>
        <v>80-100%</v>
      </c>
      <c r="AA473">
        <f t="shared" si="54"/>
        <v>9</v>
      </c>
      <c r="AD473">
        <f t="shared" si="55"/>
        <v>7</v>
      </c>
      <c r="AL473">
        <f t="shared" si="56"/>
        <v>0</v>
      </c>
    </row>
    <row r="474" spans="1:38" ht="15.75" customHeight="1" x14ac:dyDescent="0.3">
      <c r="A474" s="3" t="s">
        <v>537</v>
      </c>
      <c r="B474" s="3" t="s">
        <v>66</v>
      </c>
      <c r="C474" s="6">
        <v>45321</v>
      </c>
      <c r="D474" s="4">
        <v>669</v>
      </c>
      <c r="E474" s="3" t="s">
        <v>60</v>
      </c>
      <c r="F474" s="3" t="s">
        <v>57</v>
      </c>
      <c r="G474" s="3" t="s">
        <v>57</v>
      </c>
      <c r="H474" s="4">
        <v>1231</v>
      </c>
      <c r="I474" s="4">
        <v>3.2</v>
      </c>
      <c r="J474" s="4">
        <v>74.98</v>
      </c>
      <c r="K474" s="6">
        <v>45323</v>
      </c>
      <c r="L474" s="6">
        <v>45329</v>
      </c>
      <c r="M474" s="3" t="s">
        <v>53</v>
      </c>
      <c r="N474">
        <f t="shared" si="50"/>
        <v>6</v>
      </c>
      <c r="O474" t="str">
        <f t="shared" si="51"/>
        <v>Jan-2024</v>
      </c>
      <c r="P474" t="str">
        <f>CHOOSE(MATCH(MONTH(C474),{1,4,7,10}),"Q1","Q2","Q3","Q4")</f>
        <v>Q1</v>
      </c>
      <c r="Q474" t="str">
        <f t="shared" si="52"/>
        <v>South → South</v>
      </c>
      <c r="R474" t="str">
        <f t="shared" si="53"/>
        <v>60-80%</v>
      </c>
      <c r="AA474">
        <f t="shared" si="54"/>
        <v>8</v>
      </c>
      <c r="AD474">
        <f t="shared" si="55"/>
        <v>6</v>
      </c>
      <c r="AL474">
        <f t="shared" si="56"/>
        <v>0</v>
      </c>
    </row>
    <row r="475" spans="1:38" ht="15.75" customHeight="1" x14ac:dyDescent="0.3">
      <c r="A475" s="3" t="s">
        <v>538</v>
      </c>
      <c r="B475" s="3" t="s">
        <v>55</v>
      </c>
      <c r="C475" s="6">
        <v>45398</v>
      </c>
      <c r="D475" s="4">
        <v>2106</v>
      </c>
      <c r="E475" s="3" t="s">
        <v>60</v>
      </c>
      <c r="F475" s="3" t="s">
        <v>57</v>
      </c>
      <c r="G475" s="3" t="s">
        <v>51</v>
      </c>
      <c r="H475" s="4">
        <v>1629</v>
      </c>
      <c r="I475" s="4">
        <v>3.1</v>
      </c>
      <c r="J475" s="4">
        <v>97.61</v>
      </c>
      <c r="K475" s="6">
        <v>45398</v>
      </c>
      <c r="L475" s="6">
        <v>45400</v>
      </c>
      <c r="M475" s="3" t="s">
        <v>53</v>
      </c>
      <c r="N475">
        <f t="shared" si="50"/>
        <v>2</v>
      </c>
      <c r="O475" t="str">
        <f t="shared" si="51"/>
        <v>Apr-2024</v>
      </c>
      <c r="P475" t="str">
        <f>CHOOSE(MATCH(MONTH(C475),{1,4,7,10}),"Q1","Q2","Q3","Q4")</f>
        <v>Q2</v>
      </c>
      <c r="Q475" t="str">
        <f t="shared" si="52"/>
        <v>South → West</v>
      </c>
      <c r="R475" t="str">
        <f t="shared" si="53"/>
        <v>80-100%</v>
      </c>
      <c r="AA475">
        <f t="shared" si="54"/>
        <v>2</v>
      </c>
      <c r="AD475">
        <f t="shared" si="55"/>
        <v>2</v>
      </c>
      <c r="AL475">
        <f t="shared" si="56"/>
        <v>1</v>
      </c>
    </row>
    <row r="476" spans="1:38" ht="15.75" customHeight="1" x14ac:dyDescent="0.3">
      <c r="A476" s="3" t="s">
        <v>539</v>
      </c>
      <c r="B476" s="3" t="s">
        <v>59</v>
      </c>
      <c r="C476" s="6">
        <v>45444</v>
      </c>
      <c r="D476" s="4">
        <v>1553</v>
      </c>
      <c r="E476" s="3" t="s">
        <v>63</v>
      </c>
      <c r="F476" s="3" t="s">
        <v>70</v>
      </c>
      <c r="G476" s="3" t="s">
        <v>61</v>
      </c>
      <c r="H476" s="4">
        <v>28522</v>
      </c>
      <c r="I476" s="4">
        <v>3.8</v>
      </c>
      <c r="J476" s="4">
        <v>79.62</v>
      </c>
      <c r="K476" s="6">
        <v>45444</v>
      </c>
      <c r="L476" s="6">
        <v>45448</v>
      </c>
      <c r="M476" s="3" t="s">
        <v>53</v>
      </c>
      <c r="N476">
        <f t="shared" si="50"/>
        <v>4</v>
      </c>
      <c r="O476" t="str">
        <f t="shared" si="51"/>
        <v>Jun-2024</v>
      </c>
      <c r="P476" t="str">
        <f>CHOOSE(MATCH(MONTH(C476),{1,4,7,10}),"Q1","Q2","Q3","Q4")</f>
        <v>Q2</v>
      </c>
      <c r="Q476" t="str">
        <f t="shared" si="52"/>
        <v>North → Central</v>
      </c>
      <c r="R476" t="str">
        <f t="shared" si="53"/>
        <v>60-80%</v>
      </c>
      <c r="AA476">
        <f t="shared" si="54"/>
        <v>4</v>
      </c>
      <c r="AD476">
        <f t="shared" si="55"/>
        <v>4</v>
      </c>
      <c r="AL476">
        <f t="shared" si="56"/>
        <v>1</v>
      </c>
    </row>
    <row r="477" spans="1:38" ht="15.75" customHeight="1" x14ac:dyDescent="0.3">
      <c r="A477" s="3" t="s">
        <v>540</v>
      </c>
      <c r="B477" s="3" t="s">
        <v>55</v>
      </c>
      <c r="C477" s="6">
        <v>45397</v>
      </c>
      <c r="D477" s="4">
        <v>837</v>
      </c>
      <c r="E477" s="3" t="s">
        <v>60</v>
      </c>
      <c r="F477" s="3" t="s">
        <v>70</v>
      </c>
      <c r="G477" s="3" t="s">
        <v>61</v>
      </c>
      <c r="H477" s="4">
        <v>2105</v>
      </c>
      <c r="I477" s="4">
        <v>4.3</v>
      </c>
      <c r="J477" s="4">
        <v>71.36</v>
      </c>
      <c r="K477" s="6">
        <v>45398</v>
      </c>
      <c r="L477" s="6">
        <v>45408</v>
      </c>
      <c r="M477" s="3" t="s">
        <v>53</v>
      </c>
      <c r="N477">
        <f t="shared" si="50"/>
        <v>10</v>
      </c>
      <c r="O477" t="str">
        <f t="shared" si="51"/>
        <v>Apr-2024</v>
      </c>
      <c r="P477" t="str">
        <f>CHOOSE(MATCH(MONTH(C477),{1,4,7,10}),"Q1","Q2","Q3","Q4")</f>
        <v>Q2</v>
      </c>
      <c r="Q477" t="str">
        <f t="shared" si="52"/>
        <v>North → Central</v>
      </c>
      <c r="R477" t="str">
        <f t="shared" si="53"/>
        <v>60-80%</v>
      </c>
      <c r="AA477">
        <f t="shared" si="54"/>
        <v>11</v>
      </c>
      <c r="AD477">
        <f t="shared" si="55"/>
        <v>10</v>
      </c>
      <c r="AL477">
        <f t="shared" si="56"/>
        <v>0</v>
      </c>
    </row>
    <row r="478" spans="1:38" ht="15.75" customHeight="1" x14ac:dyDescent="0.3">
      <c r="A478" s="3" t="s">
        <v>541</v>
      </c>
      <c r="B478" s="3" t="s">
        <v>49</v>
      </c>
      <c r="C478" s="6">
        <v>45356</v>
      </c>
      <c r="D478" s="4">
        <v>615</v>
      </c>
      <c r="E478" s="3" t="s">
        <v>63</v>
      </c>
      <c r="F478" s="3" t="s">
        <v>57</v>
      </c>
      <c r="G478" s="3" t="s">
        <v>70</v>
      </c>
      <c r="H478" s="4">
        <v>12470</v>
      </c>
      <c r="I478" s="4">
        <v>2.2999999999999998</v>
      </c>
      <c r="J478" s="4">
        <v>41.42</v>
      </c>
      <c r="K478" s="6">
        <v>45358</v>
      </c>
      <c r="L478" s="6">
        <v>45365</v>
      </c>
      <c r="M478" s="3" t="s">
        <v>53</v>
      </c>
      <c r="N478">
        <f t="shared" si="50"/>
        <v>7</v>
      </c>
      <c r="O478" t="str">
        <f t="shared" si="51"/>
        <v>Mar-2024</v>
      </c>
      <c r="P478" t="str">
        <f>CHOOSE(MATCH(MONTH(C478),{1,4,7,10}),"Q1","Q2","Q3","Q4")</f>
        <v>Q1</v>
      </c>
      <c r="Q478" t="str">
        <f t="shared" si="52"/>
        <v>South → North</v>
      </c>
      <c r="R478" t="str">
        <f t="shared" si="53"/>
        <v>40-60%</v>
      </c>
      <c r="AA478">
        <f t="shared" si="54"/>
        <v>9</v>
      </c>
      <c r="AD478">
        <f t="shared" si="55"/>
        <v>7</v>
      </c>
      <c r="AL478">
        <f t="shared" si="56"/>
        <v>0</v>
      </c>
    </row>
    <row r="479" spans="1:38" ht="15.75" customHeight="1" x14ac:dyDescent="0.3">
      <c r="A479" s="3" t="s">
        <v>542</v>
      </c>
      <c r="B479" s="3" t="s">
        <v>82</v>
      </c>
      <c r="C479" s="6">
        <v>45315</v>
      </c>
      <c r="D479" s="4">
        <v>2100</v>
      </c>
      <c r="E479" s="3" t="s">
        <v>63</v>
      </c>
      <c r="F479" s="3" t="s">
        <v>61</v>
      </c>
      <c r="G479" s="3" t="s">
        <v>52</v>
      </c>
      <c r="H479" s="4">
        <v>44205</v>
      </c>
      <c r="I479" s="4">
        <v>4.5999999999999996</v>
      </c>
      <c r="J479" s="4">
        <v>64.819999999999993</v>
      </c>
      <c r="K479" s="6">
        <v>45317</v>
      </c>
      <c r="L479" s="6">
        <v>45326</v>
      </c>
      <c r="M479" s="3" t="s">
        <v>53</v>
      </c>
      <c r="N479">
        <f t="shared" si="50"/>
        <v>9</v>
      </c>
      <c r="O479" t="str">
        <f t="shared" si="51"/>
        <v>Jan-2024</v>
      </c>
      <c r="P479" t="str">
        <f>CHOOSE(MATCH(MONTH(C479),{1,4,7,10}),"Q1","Q2","Q3","Q4")</f>
        <v>Q1</v>
      </c>
      <c r="Q479" t="str">
        <f t="shared" si="52"/>
        <v>Central → East</v>
      </c>
      <c r="R479" t="str">
        <f t="shared" si="53"/>
        <v>60-80%</v>
      </c>
      <c r="AA479">
        <f t="shared" si="54"/>
        <v>11</v>
      </c>
      <c r="AD479">
        <f t="shared" si="55"/>
        <v>9</v>
      </c>
      <c r="AL479">
        <f t="shared" si="56"/>
        <v>0</v>
      </c>
    </row>
    <row r="480" spans="1:38" ht="15.75" customHeight="1" x14ac:dyDescent="0.3">
      <c r="A480" s="3" t="s">
        <v>543</v>
      </c>
      <c r="B480" s="3" t="s">
        <v>55</v>
      </c>
      <c r="C480" s="6">
        <v>45363</v>
      </c>
      <c r="D480" s="4">
        <v>138</v>
      </c>
      <c r="E480" s="3" t="s">
        <v>60</v>
      </c>
      <c r="F480" s="3" t="s">
        <v>57</v>
      </c>
      <c r="G480" s="3" t="s">
        <v>57</v>
      </c>
      <c r="H480" s="4">
        <v>44630</v>
      </c>
      <c r="I480" s="4">
        <v>1.6</v>
      </c>
      <c r="J480" s="4">
        <v>57.95</v>
      </c>
      <c r="K480" s="6">
        <v>45364</v>
      </c>
      <c r="L480" s="6">
        <v>45371</v>
      </c>
      <c r="M480" s="3" t="s">
        <v>53</v>
      </c>
      <c r="N480">
        <f t="shared" si="50"/>
        <v>7</v>
      </c>
      <c r="O480" t="str">
        <f t="shared" si="51"/>
        <v>Mar-2024</v>
      </c>
      <c r="P480" t="str">
        <f>CHOOSE(MATCH(MONTH(C480),{1,4,7,10}),"Q1","Q2","Q3","Q4")</f>
        <v>Q1</v>
      </c>
      <c r="Q480" t="str">
        <f t="shared" si="52"/>
        <v>South → South</v>
      </c>
      <c r="R480" t="str">
        <f t="shared" si="53"/>
        <v>40-60%</v>
      </c>
      <c r="AA480">
        <f t="shared" si="54"/>
        <v>8</v>
      </c>
      <c r="AD480">
        <f t="shared" si="55"/>
        <v>7</v>
      </c>
      <c r="AL480">
        <f t="shared" si="56"/>
        <v>0</v>
      </c>
    </row>
    <row r="481" spans="1:38" ht="15.75" customHeight="1" x14ac:dyDescent="0.3">
      <c r="A481" s="3" t="s">
        <v>544</v>
      </c>
      <c r="B481" s="3" t="s">
        <v>55</v>
      </c>
      <c r="C481" s="6">
        <v>45365</v>
      </c>
      <c r="D481" s="4">
        <v>986</v>
      </c>
      <c r="E481" s="3" t="s">
        <v>63</v>
      </c>
      <c r="F481" s="3" t="s">
        <v>70</v>
      </c>
      <c r="G481" s="3" t="s">
        <v>70</v>
      </c>
      <c r="H481" s="4">
        <v>29765</v>
      </c>
      <c r="I481" s="4">
        <v>1.7</v>
      </c>
      <c r="J481" s="4">
        <v>84.89</v>
      </c>
      <c r="K481" s="6">
        <v>45367</v>
      </c>
      <c r="L481" s="6">
        <v>45373</v>
      </c>
      <c r="M481" s="3" t="s">
        <v>53</v>
      </c>
      <c r="N481">
        <f t="shared" si="50"/>
        <v>6</v>
      </c>
      <c r="O481" t="str">
        <f t="shared" si="51"/>
        <v>Mar-2024</v>
      </c>
      <c r="P481" t="str">
        <f>CHOOSE(MATCH(MONTH(C481),{1,4,7,10}),"Q1","Q2","Q3","Q4")</f>
        <v>Q1</v>
      </c>
      <c r="Q481" t="str">
        <f t="shared" si="52"/>
        <v>North → North</v>
      </c>
      <c r="R481" t="str">
        <f t="shared" si="53"/>
        <v>80-100%</v>
      </c>
      <c r="AA481">
        <f t="shared" si="54"/>
        <v>8</v>
      </c>
      <c r="AD481">
        <f t="shared" si="55"/>
        <v>6</v>
      </c>
      <c r="AL481">
        <f t="shared" si="56"/>
        <v>0</v>
      </c>
    </row>
    <row r="482" spans="1:38" ht="15.75" customHeight="1" x14ac:dyDescent="0.3">
      <c r="A482" s="3" t="s">
        <v>545</v>
      </c>
      <c r="B482" s="3" t="s">
        <v>82</v>
      </c>
      <c r="C482" s="6">
        <v>45326</v>
      </c>
      <c r="D482" s="4">
        <v>2304</v>
      </c>
      <c r="E482" s="3" t="s">
        <v>63</v>
      </c>
      <c r="F482" s="3" t="s">
        <v>57</v>
      </c>
      <c r="G482" s="3" t="s">
        <v>52</v>
      </c>
      <c r="H482" s="4">
        <v>32830</v>
      </c>
      <c r="I482" s="4">
        <v>2.1</v>
      </c>
      <c r="J482" s="4">
        <v>52.5</v>
      </c>
      <c r="K482" s="6">
        <v>45327</v>
      </c>
      <c r="L482" s="6">
        <v>45334</v>
      </c>
      <c r="M482" s="3" t="s">
        <v>53</v>
      </c>
      <c r="N482">
        <f t="shared" si="50"/>
        <v>7</v>
      </c>
      <c r="O482" t="str">
        <f t="shared" si="51"/>
        <v>Feb-2024</v>
      </c>
      <c r="P482" t="str">
        <f>CHOOSE(MATCH(MONTH(C482),{1,4,7,10}),"Q1","Q2","Q3","Q4")</f>
        <v>Q1</v>
      </c>
      <c r="Q482" t="str">
        <f t="shared" si="52"/>
        <v>South → East</v>
      </c>
      <c r="R482" t="str">
        <f t="shared" si="53"/>
        <v>40-60%</v>
      </c>
      <c r="AA482">
        <f t="shared" si="54"/>
        <v>8</v>
      </c>
      <c r="AD482">
        <f t="shared" si="55"/>
        <v>7</v>
      </c>
      <c r="AL482">
        <f t="shared" si="56"/>
        <v>0</v>
      </c>
    </row>
    <row r="483" spans="1:38" ht="15.75" customHeight="1" x14ac:dyDescent="0.3">
      <c r="A483" s="3" t="s">
        <v>546</v>
      </c>
      <c r="B483" s="3" t="s">
        <v>49</v>
      </c>
      <c r="C483" s="6">
        <v>45347</v>
      </c>
      <c r="D483" s="4">
        <v>1198</v>
      </c>
      <c r="E483" s="3" t="s">
        <v>63</v>
      </c>
      <c r="F483" s="3" t="s">
        <v>57</v>
      </c>
      <c r="G483" s="3" t="s">
        <v>51</v>
      </c>
      <c r="H483" s="4">
        <v>3433</v>
      </c>
      <c r="I483" s="4">
        <v>1.5</v>
      </c>
      <c r="J483" s="4">
        <v>52.31</v>
      </c>
      <c r="K483" s="6">
        <v>45349</v>
      </c>
      <c r="L483" s="6">
        <v>45353</v>
      </c>
      <c r="M483" s="3" t="s">
        <v>53</v>
      </c>
      <c r="N483">
        <f t="shared" si="50"/>
        <v>4</v>
      </c>
      <c r="O483" t="str">
        <f t="shared" si="51"/>
        <v>Feb-2024</v>
      </c>
      <c r="P483" t="str">
        <f>CHOOSE(MATCH(MONTH(C483),{1,4,7,10}),"Q1","Q2","Q3","Q4")</f>
        <v>Q1</v>
      </c>
      <c r="Q483" t="str">
        <f t="shared" si="52"/>
        <v>South → West</v>
      </c>
      <c r="R483" t="str">
        <f t="shared" si="53"/>
        <v>40-60%</v>
      </c>
      <c r="AA483">
        <f t="shared" si="54"/>
        <v>6</v>
      </c>
      <c r="AD483">
        <f t="shared" si="55"/>
        <v>4</v>
      </c>
      <c r="AL483">
        <f t="shared" si="56"/>
        <v>1</v>
      </c>
    </row>
    <row r="484" spans="1:38" ht="15.75" customHeight="1" x14ac:dyDescent="0.3">
      <c r="A484" s="3" t="s">
        <v>547</v>
      </c>
      <c r="B484" s="3" t="s">
        <v>66</v>
      </c>
      <c r="C484" s="6">
        <v>45398</v>
      </c>
      <c r="D484" s="4">
        <v>1923</v>
      </c>
      <c r="E484" s="3" t="s">
        <v>60</v>
      </c>
      <c r="F484" s="3" t="s">
        <v>61</v>
      </c>
      <c r="G484" s="3" t="s">
        <v>61</v>
      </c>
      <c r="H484" s="4">
        <v>15687</v>
      </c>
      <c r="I484" s="4">
        <v>1.9</v>
      </c>
      <c r="J484" s="4">
        <v>51.37</v>
      </c>
      <c r="K484" s="6">
        <v>45398</v>
      </c>
      <c r="L484" s="6">
        <v>45403</v>
      </c>
      <c r="M484" s="3" t="s">
        <v>53</v>
      </c>
      <c r="N484">
        <f t="shared" si="50"/>
        <v>5</v>
      </c>
      <c r="O484" t="str">
        <f t="shared" si="51"/>
        <v>Apr-2024</v>
      </c>
      <c r="P484" t="str">
        <f>CHOOSE(MATCH(MONTH(C484),{1,4,7,10}),"Q1","Q2","Q3","Q4")</f>
        <v>Q2</v>
      </c>
      <c r="Q484" t="str">
        <f t="shared" si="52"/>
        <v>Central → Central</v>
      </c>
      <c r="R484" t="str">
        <f t="shared" si="53"/>
        <v>40-60%</v>
      </c>
      <c r="AA484">
        <f t="shared" si="54"/>
        <v>5</v>
      </c>
      <c r="AD484">
        <f t="shared" si="55"/>
        <v>5</v>
      </c>
      <c r="AL484">
        <f t="shared" si="56"/>
        <v>1</v>
      </c>
    </row>
    <row r="485" spans="1:38" ht="15.75" customHeight="1" x14ac:dyDescent="0.3">
      <c r="A485" s="3" t="s">
        <v>548</v>
      </c>
      <c r="B485" s="3" t="s">
        <v>55</v>
      </c>
      <c r="C485" s="6">
        <v>45316</v>
      </c>
      <c r="D485" s="4">
        <v>1810</v>
      </c>
      <c r="E485" s="3" t="s">
        <v>63</v>
      </c>
      <c r="F485" s="3" t="s">
        <v>51</v>
      </c>
      <c r="G485" s="3" t="s">
        <v>57</v>
      </c>
      <c r="H485" s="4">
        <v>26291</v>
      </c>
      <c r="I485" s="4">
        <v>1.4</v>
      </c>
      <c r="J485" s="4">
        <v>47.54</v>
      </c>
      <c r="K485" s="6">
        <v>45316</v>
      </c>
      <c r="L485" s="6">
        <v>45318</v>
      </c>
      <c r="M485" s="3" t="s">
        <v>53</v>
      </c>
      <c r="N485">
        <f t="shared" si="50"/>
        <v>2</v>
      </c>
      <c r="O485" t="str">
        <f t="shared" si="51"/>
        <v>Jan-2024</v>
      </c>
      <c r="P485" t="str">
        <f>CHOOSE(MATCH(MONTH(C485),{1,4,7,10}),"Q1","Q2","Q3","Q4")</f>
        <v>Q1</v>
      </c>
      <c r="Q485" t="str">
        <f t="shared" si="52"/>
        <v>West → South</v>
      </c>
      <c r="R485" t="str">
        <f t="shared" si="53"/>
        <v>40-60%</v>
      </c>
      <c r="AA485">
        <f t="shared" si="54"/>
        <v>2</v>
      </c>
      <c r="AD485">
        <f t="shared" si="55"/>
        <v>2</v>
      </c>
      <c r="AL485">
        <f t="shared" si="56"/>
        <v>1</v>
      </c>
    </row>
    <row r="486" spans="1:38" ht="15.75" customHeight="1" x14ac:dyDescent="0.3">
      <c r="A486" s="3" t="s">
        <v>549</v>
      </c>
      <c r="B486" s="3" t="s">
        <v>82</v>
      </c>
      <c r="C486" s="6">
        <v>45340</v>
      </c>
      <c r="D486" s="4">
        <v>1073</v>
      </c>
      <c r="E486" s="3" t="s">
        <v>56</v>
      </c>
      <c r="F486" s="3" t="s">
        <v>70</v>
      </c>
      <c r="G486" s="3" t="s">
        <v>61</v>
      </c>
      <c r="H486" s="4">
        <v>25400</v>
      </c>
      <c r="I486" s="4">
        <v>4.3</v>
      </c>
      <c r="J486" s="4">
        <v>58.66</v>
      </c>
      <c r="K486" s="6">
        <v>45342</v>
      </c>
      <c r="L486" s="6">
        <v>45347</v>
      </c>
      <c r="M486" s="3" t="s">
        <v>53</v>
      </c>
      <c r="N486">
        <f t="shared" si="50"/>
        <v>5</v>
      </c>
      <c r="O486" t="str">
        <f t="shared" si="51"/>
        <v>Feb-2024</v>
      </c>
      <c r="P486" t="str">
        <f>CHOOSE(MATCH(MONTH(C486),{1,4,7,10}),"Q1","Q2","Q3","Q4")</f>
        <v>Q1</v>
      </c>
      <c r="Q486" t="str">
        <f t="shared" si="52"/>
        <v>North → Central</v>
      </c>
      <c r="R486" t="str">
        <f t="shared" si="53"/>
        <v>40-60%</v>
      </c>
      <c r="AA486">
        <f t="shared" si="54"/>
        <v>7</v>
      </c>
      <c r="AD486">
        <f t="shared" si="55"/>
        <v>5</v>
      </c>
      <c r="AL486">
        <f t="shared" si="56"/>
        <v>0</v>
      </c>
    </row>
    <row r="487" spans="1:38" ht="15.75" customHeight="1" x14ac:dyDescent="0.3">
      <c r="A487" s="3" t="s">
        <v>550</v>
      </c>
      <c r="B487" s="3" t="s">
        <v>59</v>
      </c>
      <c r="C487" s="6">
        <v>45375</v>
      </c>
      <c r="D487" s="4">
        <v>1662</v>
      </c>
      <c r="E487" s="3" t="s">
        <v>60</v>
      </c>
      <c r="F487" s="3" t="s">
        <v>61</v>
      </c>
      <c r="G487" s="3" t="s">
        <v>51</v>
      </c>
      <c r="H487" s="4">
        <v>5574</v>
      </c>
      <c r="I487" s="4">
        <v>1.6</v>
      </c>
      <c r="J487" s="4">
        <v>93.16</v>
      </c>
      <c r="K487" s="6">
        <v>45378</v>
      </c>
      <c r="L487" s="6">
        <v>45382</v>
      </c>
      <c r="M487" s="3" t="s">
        <v>71</v>
      </c>
      <c r="N487">
        <f t="shared" si="50"/>
        <v>4</v>
      </c>
      <c r="O487" t="str">
        <f t="shared" si="51"/>
        <v>Mar-2024</v>
      </c>
      <c r="P487" t="str">
        <f>CHOOSE(MATCH(MONTH(C487),{1,4,7,10}),"Q1","Q2","Q3","Q4")</f>
        <v>Q1</v>
      </c>
      <c r="Q487" t="str">
        <f t="shared" si="52"/>
        <v>Central → West</v>
      </c>
      <c r="R487" t="str">
        <f t="shared" si="53"/>
        <v>80-100%</v>
      </c>
      <c r="AA487">
        <f t="shared" si="54"/>
        <v>7</v>
      </c>
      <c r="AD487">
        <f t="shared" si="55"/>
        <v>4</v>
      </c>
      <c r="AL487">
        <f t="shared" si="56"/>
        <v>0</v>
      </c>
    </row>
    <row r="488" spans="1:38" ht="15.75" customHeight="1" x14ac:dyDescent="0.3">
      <c r="A488" s="3" t="s">
        <v>551</v>
      </c>
      <c r="B488" s="3" t="s">
        <v>82</v>
      </c>
      <c r="C488" s="6">
        <v>45349</v>
      </c>
      <c r="D488" s="4">
        <v>1088</v>
      </c>
      <c r="E488" s="3" t="s">
        <v>60</v>
      </c>
      <c r="F488" s="3" t="s">
        <v>57</v>
      </c>
      <c r="G488" s="3" t="s">
        <v>52</v>
      </c>
      <c r="H488" s="4">
        <v>47305</v>
      </c>
      <c r="I488" s="4">
        <v>4</v>
      </c>
      <c r="J488" s="4">
        <v>86.5</v>
      </c>
      <c r="K488" s="6">
        <v>45349</v>
      </c>
      <c r="L488" s="6">
        <v>45351</v>
      </c>
      <c r="M488" s="3" t="s">
        <v>53</v>
      </c>
      <c r="N488">
        <f t="shared" si="50"/>
        <v>2</v>
      </c>
      <c r="O488" t="str">
        <f t="shared" si="51"/>
        <v>Feb-2024</v>
      </c>
      <c r="P488" t="str">
        <f>CHOOSE(MATCH(MONTH(C488),{1,4,7,10}),"Q1","Q2","Q3","Q4")</f>
        <v>Q1</v>
      </c>
      <c r="Q488" t="str">
        <f t="shared" si="52"/>
        <v>South → East</v>
      </c>
      <c r="R488" t="str">
        <f t="shared" si="53"/>
        <v>80-100%</v>
      </c>
      <c r="AA488">
        <f t="shared" si="54"/>
        <v>2</v>
      </c>
      <c r="AD488">
        <f t="shared" si="55"/>
        <v>2</v>
      </c>
      <c r="AL488">
        <f t="shared" si="56"/>
        <v>1</v>
      </c>
    </row>
    <row r="489" spans="1:38" ht="15.75" customHeight="1" x14ac:dyDescent="0.3">
      <c r="A489" s="3" t="s">
        <v>552</v>
      </c>
      <c r="B489" s="3" t="s">
        <v>59</v>
      </c>
      <c r="C489" s="6">
        <v>45422</v>
      </c>
      <c r="D489" s="4">
        <v>120</v>
      </c>
      <c r="E489" s="3" t="s">
        <v>56</v>
      </c>
      <c r="F489" s="3" t="s">
        <v>57</v>
      </c>
      <c r="G489" s="3" t="s">
        <v>51</v>
      </c>
      <c r="H489" s="4">
        <v>26926</v>
      </c>
      <c r="I489" s="4">
        <v>1.2</v>
      </c>
      <c r="J489" s="4">
        <v>84.12</v>
      </c>
      <c r="K489" s="6">
        <v>45423</v>
      </c>
      <c r="L489" s="6">
        <v>45427</v>
      </c>
      <c r="M489" s="3" t="s">
        <v>53</v>
      </c>
      <c r="N489">
        <f t="shared" si="50"/>
        <v>4</v>
      </c>
      <c r="O489" t="str">
        <f t="shared" si="51"/>
        <v>May-2024</v>
      </c>
      <c r="P489" t="str">
        <f>CHOOSE(MATCH(MONTH(C489),{1,4,7,10}),"Q1","Q2","Q3","Q4")</f>
        <v>Q2</v>
      </c>
      <c r="Q489" t="str">
        <f t="shared" si="52"/>
        <v>South → West</v>
      </c>
      <c r="R489" t="str">
        <f t="shared" si="53"/>
        <v>80-100%</v>
      </c>
      <c r="AA489">
        <f t="shared" si="54"/>
        <v>5</v>
      </c>
      <c r="AD489">
        <f t="shared" si="55"/>
        <v>4</v>
      </c>
      <c r="AL489">
        <f t="shared" si="56"/>
        <v>1</v>
      </c>
    </row>
    <row r="490" spans="1:38" ht="15.75" customHeight="1" x14ac:dyDescent="0.3">
      <c r="A490" s="3" t="s">
        <v>553</v>
      </c>
      <c r="B490" s="3" t="s">
        <v>49</v>
      </c>
      <c r="C490" s="6">
        <v>45318</v>
      </c>
      <c r="D490" s="4">
        <v>2450</v>
      </c>
      <c r="E490" s="3" t="s">
        <v>63</v>
      </c>
      <c r="F490" s="3" t="s">
        <v>51</v>
      </c>
      <c r="G490" s="3" t="s">
        <v>51</v>
      </c>
      <c r="H490" s="4">
        <v>40367</v>
      </c>
      <c r="I490" s="4">
        <v>4.8</v>
      </c>
      <c r="J490" s="4">
        <v>87.84</v>
      </c>
      <c r="K490" s="6">
        <v>45321</v>
      </c>
      <c r="L490" s="6">
        <v>45331</v>
      </c>
      <c r="M490" s="3" t="s">
        <v>53</v>
      </c>
      <c r="N490">
        <f t="shared" si="50"/>
        <v>10</v>
      </c>
      <c r="O490" t="str">
        <f t="shared" si="51"/>
        <v>Jan-2024</v>
      </c>
      <c r="P490" t="str">
        <f>CHOOSE(MATCH(MONTH(C490),{1,4,7,10}),"Q1","Q2","Q3","Q4")</f>
        <v>Q1</v>
      </c>
      <c r="Q490" t="str">
        <f t="shared" si="52"/>
        <v>West → West</v>
      </c>
      <c r="R490" t="str">
        <f t="shared" si="53"/>
        <v>80-100%</v>
      </c>
      <c r="AA490">
        <f t="shared" si="54"/>
        <v>13</v>
      </c>
      <c r="AD490">
        <f t="shared" si="55"/>
        <v>10</v>
      </c>
      <c r="AL490">
        <f t="shared" si="56"/>
        <v>0</v>
      </c>
    </row>
    <row r="491" spans="1:38" ht="15.75" customHeight="1" x14ac:dyDescent="0.3">
      <c r="A491" s="3" t="s">
        <v>554</v>
      </c>
      <c r="B491" s="3" t="s">
        <v>66</v>
      </c>
      <c r="C491" s="6">
        <v>45424</v>
      </c>
      <c r="D491" s="4">
        <v>968</v>
      </c>
      <c r="E491" s="3" t="s">
        <v>56</v>
      </c>
      <c r="F491" s="3" t="s">
        <v>70</v>
      </c>
      <c r="G491" s="3" t="s">
        <v>61</v>
      </c>
      <c r="H491" s="4">
        <v>1393</v>
      </c>
      <c r="I491" s="4">
        <v>3.8</v>
      </c>
      <c r="J491" s="4">
        <v>56.17</v>
      </c>
      <c r="K491" s="6">
        <v>45424</v>
      </c>
      <c r="L491" s="6">
        <v>45431</v>
      </c>
      <c r="M491" s="3" t="s">
        <v>53</v>
      </c>
      <c r="N491">
        <f t="shared" si="50"/>
        <v>7</v>
      </c>
      <c r="O491" t="str">
        <f t="shared" si="51"/>
        <v>May-2024</v>
      </c>
      <c r="P491" t="str">
        <f>CHOOSE(MATCH(MONTH(C491),{1,4,7,10}),"Q1","Q2","Q3","Q4")</f>
        <v>Q2</v>
      </c>
      <c r="Q491" t="str">
        <f t="shared" si="52"/>
        <v>North → Central</v>
      </c>
      <c r="R491" t="str">
        <f t="shared" si="53"/>
        <v>40-60%</v>
      </c>
      <c r="AA491">
        <f t="shared" si="54"/>
        <v>7</v>
      </c>
      <c r="AD491">
        <f t="shared" si="55"/>
        <v>7</v>
      </c>
      <c r="AL491">
        <f t="shared" si="56"/>
        <v>0</v>
      </c>
    </row>
    <row r="492" spans="1:38" ht="15.75" customHeight="1" x14ac:dyDescent="0.3">
      <c r="A492" s="3" t="s">
        <v>555</v>
      </c>
      <c r="B492" s="3" t="s">
        <v>82</v>
      </c>
      <c r="C492" s="6">
        <v>45404</v>
      </c>
      <c r="D492" s="4">
        <v>183</v>
      </c>
      <c r="E492" s="3" t="s">
        <v>63</v>
      </c>
      <c r="F492" s="3" t="s">
        <v>70</v>
      </c>
      <c r="G492" s="3" t="s">
        <v>57</v>
      </c>
      <c r="H492" s="4">
        <v>34658</v>
      </c>
      <c r="I492" s="4">
        <v>1</v>
      </c>
      <c r="J492" s="4">
        <v>93.25</v>
      </c>
      <c r="K492" s="6">
        <v>45404</v>
      </c>
      <c r="L492" s="6">
        <v>45406</v>
      </c>
      <c r="M492" s="3" t="s">
        <v>53</v>
      </c>
      <c r="N492">
        <f t="shared" si="50"/>
        <v>2</v>
      </c>
      <c r="O492" t="str">
        <f t="shared" si="51"/>
        <v>Apr-2024</v>
      </c>
      <c r="P492" t="str">
        <f>CHOOSE(MATCH(MONTH(C492),{1,4,7,10}),"Q1","Q2","Q3","Q4")</f>
        <v>Q2</v>
      </c>
      <c r="Q492" t="str">
        <f t="shared" si="52"/>
        <v>North → South</v>
      </c>
      <c r="R492" t="str">
        <f t="shared" si="53"/>
        <v>80-100%</v>
      </c>
      <c r="AA492">
        <f t="shared" si="54"/>
        <v>2</v>
      </c>
      <c r="AD492">
        <f t="shared" si="55"/>
        <v>2</v>
      </c>
      <c r="AL492">
        <f t="shared" si="56"/>
        <v>1</v>
      </c>
    </row>
    <row r="493" spans="1:38" ht="15.75" customHeight="1" x14ac:dyDescent="0.3">
      <c r="A493" s="3" t="s">
        <v>556</v>
      </c>
      <c r="B493" s="3" t="s">
        <v>55</v>
      </c>
      <c r="C493" s="6">
        <v>45388</v>
      </c>
      <c r="D493" s="4">
        <v>1782</v>
      </c>
      <c r="E493" s="3" t="s">
        <v>63</v>
      </c>
      <c r="F493" s="3" t="s">
        <v>52</v>
      </c>
      <c r="G493" s="3" t="s">
        <v>51</v>
      </c>
      <c r="H493" s="4">
        <v>20273</v>
      </c>
      <c r="I493" s="4">
        <v>4.0999999999999996</v>
      </c>
      <c r="J493" s="4">
        <v>48.24</v>
      </c>
      <c r="K493" s="6">
        <v>45391</v>
      </c>
      <c r="L493" s="6">
        <v>45395</v>
      </c>
      <c r="M493" s="3" t="s">
        <v>53</v>
      </c>
      <c r="N493">
        <f t="shared" si="50"/>
        <v>4</v>
      </c>
      <c r="O493" t="str">
        <f t="shared" si="51"/>
        <v>Apr-2024</v>
      </c>
      <c r="P493" t="str">
        <f>CHOOSE(MATCH(MONTH(C493),{1,4,7,10}),"Q1","Q2","Q3","Q4")</f>
        <v>Q2</v>
      </c>
      <c r="Q493" t="str">
        <f t="shared" si="52"/>
        <v>East → West</v>
      </c>
      <c r="R493" t="str">
        <f t="shared" si="53"/>
        <v>40-60%</v>
      </c>
      <c r="AA493">
        <f t="shared" si="54"/>
        <v>7</v>
      </c>
      <c r="AD493">
        <f t="shared" si="55"/>
        <v>4</v>
      </c>
      <c r="AL493">
        <f t="shared" si="56"/>
        <v>0</v>
      </c>
    </row>
    <row r="494" spans="1:38" ht="15.75" customHeight="1" x14ac:dyDescent="0.3">
      <c r="A494" s="3" t="s">
        <v>557</v>
      </c>
      <c r="B494" s="3" t="s">
        <v>49</v>
      </c>
      <c r="C494" s="6">
        <v>45314</v>
      </c>
      <c r="D494" s="4">
        <v>2076</v>
      </c>
      <c r="E494" s="3" t="s">
        <v>60</v>
      </c>
      <c r="F494" s="3" t="s">
        <v>70</v>
      </c>
      <c r="G494" s="3" t="s">
        <v>61</v>
      </c>
      <c r="H494" s="4">
        <v>4739</v>
      </c>
      <c r="I494" s="4">
        <v>3.1</v>
      </c>
      <c r="J494" s="4">
        <v>60.18</v>
      </c>
      <c r="K494" s="6">
        <v>45316</v>
      </c>
      <c r="L494" s="6">
        <v>45321</v>
      </c>
      <c r="M494" s="3" t="s">
        <v>53</v>
      </c>
      <c r="N494">
        <f t="shared" si="50"/>
        <v>5</v>
      </c>
      <c r="O494" t="str">
        <f t="shared" si="51"/>
        <v>Jan-2024</v>
      </c>
      <c r="P494" t="str">
        <f>CHOOSE(MATCH(MONTH(C494),{1,4,7,10}),"Q1","Q2","Q3","Q4")</f>
        <v>Q1</v>
      </c>
      <c r="Q494" t="str">
        <f t="shared" si="52"/>
        <v>North → Central</v>
      </c>
      <c r="R494" t="str">
        <f t="shared" si="53"/>
        <v>60-80%</v>
      </c>
      <c r="AA494">
        <f t="shared" si="54"/>
        <v>7</v>
      </c>
      <c r="AD494">
        <f t="shared" si="55"/>
        <v>5</v>
      </c>
      <c r="AL494">
        <f t="shared" si="56"/>
        <v>0</v>
      </c>
    </row>
    <row r="495" spans="1:38" ht="15.75" customHeight="1" x14ac:dyDescent="0.3">
      <c r="A495" s="3" t="s">
        <v>558</v>
      </c>
      <c r="B495" s="3" t="s">
        <v>82</v>
      </c>
      <c r="C495" s="6">
        <v>45458</v>
      </c>
      <c r="D495" s="4">
        <v>1510</v>
      </c>
      <c r="E495" s="3" t="s">
        <v>63</v>
      </c>
      <c r="F495" s="3" t="s">
        <v>51</v>
      </c>
      <c r="G495" s="3" t="s">
        <v>57</v>
      </c>
      <c r="H495" s="4">
        <v>21363</v>
      </c>
      <c r="I495" s="4">
        <v>4.0999999999999996</v>
      </c>
      <c r="J495" s="4">
        <v>75.2</v>
      </c>
      <c r="K495" s="6">
        <v>45459</v>
      </c>
      <c r="L495" s="6">
        <v>45468</v>
      </c>
      <c r="M495" s="3" t="s">
        <v>53</v>
      </c>
      <c r="N495">
        <f t="shared" si="50"/>
        <v>9</v>
      </c>
      <c r="O495" t="str">
        <f t="shared" si="51"/>
        <v>Jun-2024</v>
      </c>
      <c r="P495" t="str">
        <f>CHOOSE(MATCH(MONTH(C495),{1,4,7,10}),"Q1","Q2","Q3","Q4")</f>
        <v>Q2</v>
      </c>
      <c r="Q495" t="str">
        <f t="shared" si="52"/>
        <v>West → South</v>
      </c>
      <c r="R495" t="str">
        <f t="shared" si="53"/>
        <v>60-80%</v>
      </c>
      <c r="AA495">
        <f t="shared" si="54"/>
        <v>10</v>
      </c>
      <c r="AD495">
        <f t="shared" si="55"/>
        <v>9</v>
      </c>
      <c r="AL495">
        <f t="shared" si="56"/>
        <v>0</v>
      </c>
    </row>
    <row r="496" spans="1:38" ht="15.75" customHeight="1" x14ac:dyDescent="0.3">
      <c r="A496" s="3" t="s">
        <v>559</v>
      </c>
      <c r="B496" s="3" t="s">
        <v>55</v>
      </c>
      <c r="C496" s="6">
        <v>45418</v>
      </c>
      <c r="D496" s="4">
        <v>1630</v>
      </c>
      <c r="E496" s="3" t="s">
        <v>63</v>
      </c>
      <c r="F496" s="3" t="s">
        <v>52</v>
      </c>
      <c r="G496" s="3" t="s">
        <v>52</v>
      </c>
      <c r="H496" s="4">
        <v>3932</v>
      </c>
      <c r="I496" s="4">
        <v>3.1</v>
      </c>
      <c r="J496" s="4">
        <v>46.17</v>
      </c>
      <c r="K496" s="6">
        <v>45420</v>
      </c>
      <c r="L496" s="6">
        <v>45429</v>
      </c>
      <c r="M496" s="3" t="s">
        <v>53</v>
      </c>
      <c r="N496">
        <f t="shared" si="50"/>
        <v>9</v>
      </c>
      <c r="O496" t="str">
        <f t="shared" si="51"/>
        <v>May-2024</v>
      </c>
      <c r="P496" t="str">
        <f>CHOOSE(MATCH(MONTH(C496),{1,4,7,10}),"Q1","Q2","Q3","Q4")</f>
        <v>Q2</v>
      </c>
      <c r="Q496" t="str">
        <f t="shared" si="52"/>
        <v>East → East</v>
      </c>
      <c r="R496" t="str">
        <f t="shared" si="53"/>
        <v>40-60%</v>
      </c>
      <c r="AA496">
        <f t="shared" si="54"/>
        <v>11</v>
      </c>
      <c r="AD496">
        <f t="shared" si="55"/>
        <v>9</v>
      </c>
      <c r="AL496">
        <f t="shared" si="56"/>
        <v>0</v>
      </c>
    </row>
    <row r="497" spans="1:38" ht="15.75" customHeight="1" x14ac:dyDescent="0.3">
      <c r="A497" s="3" t="s">
        <v>560</v>
      </c>
      <c r="B497" s="3" t="s">
        <v>82</v>
      </c>
      <c r="C497" s="6">
        <v>45401</v>
      </c>
      <c r="D497" s="4">
        <v>669</v>
      </c>
      <c r="E497" s="3" t="s">
        <v>63</v>
      </c>
      <c r="F497" s="3" t="s">
        <v>52</v>
      </c>
      <c r="G497" s="3" t="s">
        <v>52</v>
      </c>
      <c r="H497" s="4">
        <v>35639</v>
      </c>
      <c r="I497" s="4">
        <v>3.6</v>
      </c>
      <c r="J497" s="4">
        <v>83.81</v>
      </c>
      <c r="K497" s="6">
        <v>45403</v>
      </c>
      <c r="L497" s="6">
        <v>45406</v>
      </c>
      <c r="M497" s="3" t="s">
        <v>53</v>
      </c>
      <c r="N497">
        <f t="shared" si="50"/>
        <v>3</v>
      </c>
      <c r="O497" t="str">
        <f t="shared" si="51"/>
        <v>Apr-2024</v>
      </c>
      <c r="P497" t="str">
        <f>CHOOSE(MATCH(MONTH(C497),{1,4,7,10}),"Q1","Q2","Q3","Q4")</f>
        <v>Q2</v>
      </c>
      <c r="Q497" t="str">
        <f t="shared" si="52"/>
        <v>East → East</v>
      </c>
      <c r="R497" t="str">
        <f t="shared" si="53"/>
        <v>80-100%</v>
      </c>
      <c r="AA497">
        <f t="shared" si="54"/>
        <v>5</v>
      </c>
      <c r="AD497">
        <f t="shared" si="55"/>
        <v>3</v>
      </c>
      <c r="AL497">
        <f t="shared" si="56"/>
        <v>1</v>
      </c>
    </row>
    <row r="498" spans="1:38" ht="15.75" customHeight="1" x14ac:dyDescent="0.3">
      <c r="A498" s="3" t="s">
        <v>561</v>
      </c>
      <c r="B498" s="3" t="s">
        <v>59</v>
      </c>
      <c r="C498" s="6">
        <v>45317</v>
      </c>
      <c r="D498" s="4">
        <v>1033</v>
      </c>
      <c r="E498" s="3" t="s">
        <v>60</v>
      </c>
      <c r="F498" s="3" t="s">
        <v>57</v>
      </c>
      <c r="G498" s="3" t="s">
        <v>70</v>
      </c>
      <c r="H498" s="4">
        <v>2015</v>
      </c>
      <c r="I498" s="4">
        <v>4.0999999999999996</v>
      </c>
      <c r="J498" s="4">
        <v>63.23</v>
      </c>
      <c r="K498" s="6">
        <v>45318</v>
      </c>
      <c r="L498" s="6">
        <v>45328</v>
      </c>
      <c r="M498" s="3" t="s">
        <v>53</v>
      </c>
      <c r="N498">
        <f t="shared" si="50"/>
        <v>10</v>
      </c>
      <c r="O498" t="str">
        <f t="shared" si="51"/>
        <v>Jan-2024</v>
      </c>
      <c r="P498" t="str">
        <f>CHOOSE(MATCH(MONTH(C498),{1,4,7,10}),"Q1","Q2","Q3","Q4")</f>
        <v>Q1</v>
      </c>
      <c r="Q498" t="str">
        <f t="shared" si="52"/>
        <v>South → North</v>
      </c>
      <c r="R498" t="str">
        <f t="shared" si="53"/>
        <v>60-80%</v>
      </c>
      <c r="AA498">
        <f t="shared" si="54"/>
        <v>11</v>
      </c>
      <c r="AD498">
        <f t="shared" si="55"/>
        <v>10</v>
      </c>
      <c r="AL498">
        <f t="shared" si="56"/>
        <v>0</v>
      </c>
    </row>
    <row r="499" spans="1:38" ht="15.75" customHeight="1" x14ac:dyDescent="0.3">
      <c r="A499" s="3" t="s">
        <v>562</v>
      </c>
      <c r="B499" s="3" t="s">
        <v>82</v>
      </c>
      <c r="C499" s="6">
        <v>45387</v>
      </c>
      <c r="D499" s="4">
        <v>2080</v>
      </c>
      <c r="E499" s="3" t="s">
        <v>63</v>
      </c>
      <c r="F499" s="3" t="s">
        <v>57</v>
      </c>
      <c r="G499" s="3" t="s">
        <v>61</v>
      </c>
      <c r="H499" s="4">
        <v>32170</v>
      </c>
      <c r="I499" s="4">
        <v>2.6</v>
      </c>
      <c r="J499" s="4">
        <v>87.06</v>
      </c>
      <c r="K499" s="6">
        <v>45387</v>
      </c>
      <c r="L499" s="6">
        <v>45394</v>
      </c>
      <c r="M499" s="3" t="s">
        <v>53</v>
      </c>
      <c r="N499">
        <f t="shared" si="50"/>
        <v>7</v>
      </c>
      <c r="O499" t="str">
        <f t="shared" si="51"/>
        <v>Apr-2024</v>
      </c>
      <c r="P499" t="str">
        <f>CHOOSE(MATCH(MONTH(C499),{1,4,7,10}),"Q1","Q2","Q3","Q4")</f>
        <v>Q2</v>
      </c>
      <c r="Q499" t="str">
        <f t="shared" si="52"/>
        <v>South → Central</v>
      </c>
      <c r="R499" t="str">
        <f t="shared" si="53"/>
        <v>80-100%</v>
      </c>
      <c r="AA499">
        <f t="shared" si="54"/>
        <v>7</v>
      </c>
      <c r="AD499">
        <f t="shared" si="55"/>
        <v>7</v>
      </c>
      <c r="AL499">
        <f t="shared" si="56"/>
        <v>0</v>
      </c>
    </row>
    <row r="500" spans="1:38" ht="15.75" customHeight="1" x14ac:dyDescent="0.3">
      <c r="A500" s="3" t="s">
        <v>563</v>
      </c>
      <c r="B500" s="3" t="s">
        <v>82</v>
      </c>
      <c r="C500" s="6">
        <v>45359</v>
      </c>
      <c r="D500" s="4">
        <v>1955</v>
      </c>
      <c r="E500" s="3" t="s">
        <v>50</v>
      </c>
      <c r="F500" s="3" t="s">
        <v>70</v>
      </c>
      <c r="G500" s="3" t="s">
        <v>57</v>
      </c>
      <c r="H500" s="4">
        <v>49174</v>
      </c>
      <c r="I500" s="4">
        <v>1</v>
      </c>
      <c r="J500" s="4">
        <v>69.569999999999993</v>
      </c>
      <c r="K500" s="6">
        <v>45360</v>
      </c>
      <c r="L500" s="6">
        <v>45368</v>
      </c>
      <c r="M500" s="3" t="s">
        <v>71</v>
      </c>
      <c r="N500">
        <f t="shared" si="50"/>
        <v>8</v>
      </c>
      <c r="O500" t="str">
        <f t="shared" si="51"/>
        <v>Mar-2024</v>
      </c>
      <c r="P500" t="str">
        <f>CHOOSE(MATCH(MONTH(C500),{1,4,7,10}),"Q1","Q2","Q3","Q4")</f>
        <v>Q1</v>
      </c>
      <c r="Q500" t="str">
        <f t="shared" si="52"/>
        <v>North → South</v>
      </c>
      <c r="R500" t="str">
        <f t="shared" si="53"/>
        <v>60-80%</v>
      </c>
      <c r="AA500">
        <f t="shared" si="54"/>
        <v>9</v>
      </c>
      <c r="AD500">
        <f t="shared" si="55"/>
        <v>8</v>
      </c>
      <c r="AL500">
        <f t="shared" si="56"/>
        <v>0</v>
      </c>
    </row>
    <row r="501" spans="1:38" ht="15.75" customHeight="1" x14ac:dyDescent="0.3">
      <c r="A501" s="3" t="s">
        <v>564</v>
      </c>
      <c r="B501" s="3" t="s">
        <v>82</v>
      </c>
      <c r="C501" s="6">
        <v>45312</v>
      </c>
      <c r="D501" s="4">
        <v>892</v>
      </c>
      <c r="E501" s="3" t="s">
        <v>63</v>
      </c>
      <c r="F501" s="3" t="s">
        <v>52</v>
      </c>
      <c r="G501" s="3" t="s">
        <v>51</v>
      </c>
      <c r="H501" s="4">
        <v>39594</v>
      </c>
      <c r="I501" s="4">
        <v>4.4000000000000004</v>
      </c>
      <c r="J501" s="4">
        <v>50.85</v>
      </c>
      <c r="K501" s="6">
        <v>45315</v>
      </c>
      <c r="L501" s="6">
        <v>45325</v>
      </c>
      <c r="M501" s="3" t="s">
        <v>53</v>
      </c>
      <c r="N501">
        <f t="shared" si="50"/>
        <v>10</v>
      </c>
      <c r="O501" t="str">
        <f t="shared" si="51"/>
        <v>Jan-2024</v>
      </c>
      <c r="P501" t="str">
        <f>CHOOSE(MATCH(MONTH(C501),{1,4,7,10}),"Q1","Q2","Q3","Q4")</f>
        <v>Q1</v>
      </c>
      <c r="Q501" t="str">
        <f t="shared" si="52"/>
        <v>East → West</v>
      </c>
      <c r="R501" t="str">
        <f t="shared" si="53"/>
        <v>40-60%</v>
      </c>
      <c r="AA501">
        <f t="shared" si="54"/>
        <v>13</v>
      </c>
      <c r="AD501">
        <f t="shared" si="55"/>
        <v>10</v>
      </c>
      <c r="AL501">
        <f t="shared" si="56"/>
        <v>0</v>
      </c>
    </row>
    <row r="502" spans="1:38" ht="15.75" customHeight="1" x14ac:dyDescent="0.3">
      <c r="A502" s="3" t="s">
        <v>565</v>
      </c>
      <c r="B502" s="3" t="s">
        <v>49</v>
      </c>
      <c r="C502" s="6">
        <v>45377</v>
      </c>
      <c r="D502" s="4">
        <v>891</v>
      </c>
      <c r="E502" s="3" t="s">
        <v>56</v>
      </c>
      <c r="F502" s="3" t="s">
        <v>57</v>
      </c>
      <c r="G502" s="3" t="s">
        <v>52</v>
      </c>
      <c r="H502" s="4">
        <v>15105</v>
      </c>
      <c r="I502" s="4">
        <v>2.5</v>
      </c>
      <c r="J502" s="4">
        <v>84.09</v>
      </c>
      <c r="K502" s="6">
        <v>45379</v>
      </c>
      <c r="L502" s="6">
        <v>45384</v>
      </c>
      <c r="M502" s="3" t="s">
        <v>53</v>
      </c>
      <c r="N502">
        <f t="shared" si="50"/>
        <v>5</v>
      </c>
      <c r="O502" t="str">
        <f t="shared" si="51"/>
        <v>Mar-2024</v>
      </c>
      <c r="P502" t="str">
        <f>CHOOSE(MATCH(MONTH(C502),{1,4,7,10}),"Q1","Q2","Q3","Q4")</f>
        <v>Q1</v>
      </c>
      <c r="Q502" t="str">
        <f t="shared" si="52"/>
        <v>South → East</v>
      </c>
      <c r="R502" t="str">
        <f t="shared" si="53"/>
        <v>80-100%</v>
      </c>
      <c r="AA502">
        <f t="shared" si="54"/>
        <v>7</v>
      </c>
      <c r="AD502">
        <f t="shared" si="55"/>
        <v>5</v>
      </c>
      <c r="AL502">
        <f t="shared" si="56"/>
        <v>0</v>
      </c>
    </row>
    <row r="503" spans="1:38" ht="15.75" customHeight="1" x14ac:dyDescent="0.3">
      <c r="A503" s="3" t="s">
        <v>566</v>
      </c>
      <c r="B503" s="3" t="s">
        <v>82</v>
      </c>
      <c r="C503" s="6">
        <v>45369</v>
      </c>
      <c r="D503" s="4">
        <v>1909</v>
      </c>
      <c r="E503" s="3" t="s">
        <v>63</v>
      </c>
      <c r="F503" s="3" t="s">
        <v>51</v>
      </c>
      <c r="G503" s="3" t="s">
        <v>57</v>
      </c>
      <c r="H503" s="4">
        <v>6086</v>
      </c>
      <c r="I503" s="4">
        <v>3</v>
      </c>
      <c r="J503" s="4">
        <v>55.13</v>
      </c>
      <c r="K503" s="6">
        <v>45370</v>
      </c>
      <c r="L503" s="6">
        <v>45378</v>
      </c>
      <c r="M503" s="3" t="s">
        <v>53</v>
      </c>
      <c r="N503">
        <f t="shared" si="50"/>
        <v>8</v>
      </c>
      <c r="O503" t="str">
        <f t="shared" si="51"/>
        <v>Mar-2024</v>
      </c>
      <c r="P503" t="str">
        <f>CHOOSE(MATCH(MONTH(C503),{1,4,7,10}),"Q1","Q2","Q3","Q4")</f>
        <v>Q1</v>
      </c>
      <c r="Q503" t="str">
        <f t="shared" si="52"/>
        <v>West → South</v>
      </c>
      <c r="R503" t="str">
        <f t="shared" si="53"/>
        <v>40-60%</v>
      </c>
      <c r="AA503">
        <f t="shared" si="54"/>
        <v>9</v>
      </c>
      <c r="AD503">
        <f t="shared" si="55"/>
        <v>8</v>
      </c>
      <c r="AL503">
        <f t="shared" si="56"/>
        <v>0</v>
      </c>
    </row>
    <row r="504" spans="1:38" ht="15.75" customHeight="1" x14ac:dyDescent="0.3">
      <c r="A504" s="3" t="s">
        <v>567</v>
      </c>
      <c r="B504" s="3" t="s">
        <v>55</v>
      </c>
      <c r="C504" s="6">
        <v>45378</v>
      </c>
      <c r="D504" s="4">
        <v>1394</v>
      </c>
      <c r="E504" s="3" t="s">
        <v>63</v>
      </c>
      <c r="F504" s="3" t="s">
        <v>57</v>
      </c>
      <c r="G504" s="3" t="s">
        <v>61</v>
      </c>
      <c r="H504" s="4">
        <v>36185</v>
      </c>
      <c r="I504" s="4">
        <v>1</v>
      </c>
      <c r="J504" s="4">
        <v>69.45</v>
      </c>
      <c r="K504" s="6">
        <v>45381</v>
      </c>
      <c r="L504" s="6">
        <v>45387</v>
      </c>
      <c r="M504" s="3" t="s">
        <v>53</v>
      </c>
      <c r="N504">
        <f t="shared" si="50"/>
        <v>6</v>
      </c>
      <c r="O504" t="str">
        <f t="shared" si="51"/>
        <v>Mar-2024</v>
      </c>
      <c r="P504" t="str">
        <f>CHOOSE(MATCH(MONTH(C504),{1,4,7,10}),"Q1","Q2","Q3","Q4")</f>
        <v>Q1</v>
      </c>
      <c r="Q504" t="str">
        <f t="shared" si="52"/>
        <v>South → Central</v>
      </c>
      <c r="R504" t="str">
        <f t="shared" si="53"/>
        <v>60-80%</v>
      </c>
      <c r="AA504">
        <f t="shared" si="54"/>
        <v>9</v>
      </c>
      <c r="AD504">
        <f t="shared" si="55"/>
        <v>6</v>
      </c>
      <c r="AL504">
        <f t="shared" si="56"/>
        <v>0</v>
      </c>
    </row>
    <row r="505" spans="1:38" ht="15.75" customHeight="1" x14ac:dyDescent="0.3">
      <c r="A505" s="3" t="s">
        <v>568</v>
      </c>
      <c r="B505" s="3" t="s">
        <v>59</v>
      </c>
      <c r="C505" s="6">
        <v>45324</v>
      </c>
      <c r="D505" s="4">
        <v>2355</v>
      </c>
      <c r="E505" s="3" t="s">
        <v>63</v>
      </c>
      <c r="F505" s="3" t="s">
        <v>57</v>
      </c>
      <c r="G505" s="3" t="s">
        <v>70</v>
      </c>
      <c r="H505" s="4">
        <v>49169</v>
      </c>
      <c r="I505" s="4">
        <v>3</v>
      </c>
      <c r="J505" s="4">
        <v>44.53</v>
      </c>
      <c r="K505" s="6">
        <v>45326</v>
      </c>
      <c r="L505" s="6">
        <v>45336</v>
      </c>
      <c r="M505" s="3" t="s">
        <v>71</v>
      </c>
      <c r="N505">
        <f t="shared" si="50"/>
        <v>10</v>
      </c>
      <c r="O505" t="str">
        <f t="shared" si="51"/>
        <v>Feb-2024</v>
      </c>
      <c r="P505" t="str">
        <f>CHOOSE(MATCH(MONTH(C505),{1,4,7,10}),"Q1","Q2","Q3","Q4")</f>
        <v>Q1</v>
      </c>
      <c r="Q505" t="str">
        <f t="shared" si="52"/>
        <v>South → North</v>
      </c>
      <c r="R505" t="str">
        <f t="shared" si="53"/>
        <v>40-60%</v>
      </c>
      <c r="AA505">
        <f t="shared" si="54"/>
        <v>12</v>
      </c>
      <c r="AD505">
        <f t="shared" si="55"/>
        <v>10</v>
      </c>
      <c r="AL505">
        <f t="shared" si="56"/>
        <v>0</v>
      </c>
    </row>
    <row r="506" spans="1:38" ht="15.75" customHeight="1" x14ac:dyDescent="0.3">
      <c r="A506" s="3" t="s">
        <v>569</v>
      </c>
      <c r="B506" s="3" t="s">
        <v>59</v>
      </c>
      <c r="C506" s="6">
        <v>45429</v>
      </c>
      <c r="D506" s="4">
        <v>1707</v>
      </c>
      <c r="E506" s="3" t="s">
        <v>56</v>
      </c>
      <c r="F506" s="3" t="s">
        <v>52</v>
      </c>
      <c r="G506" s="3" t="s">
        <v>52</v>
      </c>
      <c r="H506" s="4">
        <v>31686</v>
      </c>
      <c r="I506" s="4">
        <v>4.9000000000000004</v>
      </c>
      <c r="J506" s="4">
        <v>77.069999999999993</v>
      </c>
      <c r="K506" s="6">
        <v>45430</v>
      </c>
      <c r="L506" s="6">
        <v>45435</v>
      </c>
      <c r="M506" s="3" t="s">
        <v>71</v>
      </c>
      <c r="N506">
        <f t="shared" si="50"/>
        <v>5</v>
      </c>
      <c r="O506" t="str">
        <f t="shared" si="51"/>
        <v>May-2024</v>
      </c>
      <c r="P506" t="str">
        <f>CHOOSE(MATCH(MONTH(C506),{1,4,7,10}),"Q1","Q2","Q3","Q4")</f>
        <v>Q2</v>
      </c>
      <c r="Q506" t="str">
        <f t="shared" si="52"/>
        <v>East → East</v>
      </c>
      <c r="R506" t="str">
        <f t="shared" si="53"/>
        <v>60-80%</v>
      </c>
      <c r="AA506">
        <f t="shared" si="54"/>
        <v>6</v>
      </c>
      <c r="AD506">
        <f t="shared" si="55"/>
        <v>5</v>
      </c>
      <c r="AL506">
        <f t="shared" si="56"/>
        <v>0</v>
      </c>
    </row>
    <row r="507" spans="1:38" ht="15.75" customHeight="1" x14ac:dyDescent="0.3">
      <c r="A507" s="3" t="s">
        <v>570</v>
      </c>
      <c r="B507" s="3" t="s">
        <v>82</v>
      </c>
      <c r="C507" s="6">
        <v>45304</v>
      </c>
      <c r="D507" s="4">
        <v>1183</v>
      </c>
      <c r="E507" s="3" t="s">
        <v>56</v>
      </c>
      <c r="F507" s="3" t="s">
        <v>52</v>
      </c>
      <c r="G507" s="3" t="s">
        <v>57</v>
      </c>
      <c r="H507" s="4">
        <v>27428</v>
      </c>
      <c r="I507" s="4">
        <v>2.1</v>
      </c>
      <c r="J507" s="4">
        <v>79.95</v>
      </c>
      <c r="K507" s="6">
        <v>45305</v>
      </c>
      <c r="L507" s="6">
        <v>45313</v>
      </c>
      <c r="M507" s="3" t="s">
        <v>53</v>
      </c>
      <c r="N507">
        <f t="shared" si="50"/>
        <v>8</v>
      </c>
      <c r="O507" t="str">
        <f t="shared" si="51"/>
        <v>Jan-2024</v>
      </c>
      <c r="P507" t="str">
        <f>CHOOSE(MATCH(MONTH(C507),{1,4,7,10}),"Q1","Q2","Q3","Q4")</f>
        <v>Q1</v>
      </c>
      <c r="Q507" t="str">
        <f t="shared" si="52"/>
        <v>East → South</v>
      </c>
      <c r="R507" t="str">
        <f t="shared" si="53"/>
        <v>60-80%</v>
      </c>
      <c r="AA507">
        <f t="shared" si="54"/>
        <v>9</v>
      </c>
      <c r="AD507">
        <f t="shared" si="55"/>
        <v>8</v>
      </c>
      <c r="AL507">
        <f t="shared" si="56"/>
        <v>0</v>
      </c>
    </row>
    <row r="508" spans="1:38" ht="15.75" customHeight="1" x14ac:dyDescent="0.3">
      <c r="A508" s="3" t="s">
        <v>571</v>
      </c>
      <c r="B508" s="3" t="s">
        <v>49</v>
      </c>
      <c r="C508" s="6">
        <v>45426</v>
      </c>
      <c r="D508" s="4">
        <v>1084</v>
      </c>
      <c r="E508" s="3" t="s">
        <v>60</v>
      </c>
      <c r="F508" s="3" t="s">
        <v>61</v>
      </c>
      <c r="G508" s="3" t="s">
        <v>57</v>
      </c>
      <c r="H508" s="4">
        <v>33228</v>
      </c>
      <c r="I508" s="4">
        <v>2.6</v>
      </c>
      <c r="J508" s="4">
        <v>62.72</v>
      </c>
      <c r="K508" s="6">
        <v>45427</v>
      </c>
      <c r="L508" s="6">
        <v>45432</v>
      </c>
      <c r="M508" s="3" t="s">
        <v>71</v>
      </c>
      <c r="N508">
        <f t="shared" si="50"/>
        <v>5</v>
      </c>
      <c r="O508" t="str">
        <f t="shared" si="51"/>
        <v>May-2024</v>
      </c>
      <c r="P508" t="str">
        <f>CHOOSE(MATCH(MONTH(C508),{1,4,7,10}),"Q1","Q2","Q3","Q4")</f>
        <v>Q2</v>
      </c>
      <c r="Q508" t="str">
        <f t="shared" si="52"/>
        <v>Central → South</v>
      </c>
      <c r="R508" t="str">
        <f t="shared" si="53"/>
        <v>60-80%</v>
      </c>
      <c r="AA508">
        <f t="shared" si="54"/>
        <v>6</v>
      </c>
      <c r="AD508">
        <f t="shared" si="55"/>
        <v>5</v>
      </c>
      <c r="AL508">
        <f t="shared" si="56"/>
        <v>0</v>
      </c>
    </row>
    <row r="509" spans="1:38" ht="15.75" customHeight="1" x14ac:dyDescent="0.3">
      <c r="A509" s="3" t="s">
        <v>572</v>
      </c>
      <c r="B509" s="3" t="s">
        <v>49</v>
      </c>
      <c r="C509" s="6">
        <v>45315</v>
      </c>
      <c r="D509" s="4">
        <v>1780</v>
      </c>
      <c r="E509" s="3" t="s">
        <v>63</v>
      </c>
      <c r="F509" s="3" t="s">
        <v>51</v>
      </c>
      <c r="G509" s="3" t="s">
        <v>57</v>
      </c>
      <c r="H509" s="4">
        <v>18051</v>
      </c>
      <c r="I509" s="4">
        <v>3.7</v>
      </c>
      <c r="J509" s="4">
        <v>97.27</v>
      </c>
      <c r="K509" s="6">
        <v>45315</v>
      </c>
      <c r="L509" s="6">
        <v>45320</v>
      </c>
      <c r="M509" s="3" t="s">
        <v>53</v>
      </c>
      <c r="N509">
        <f t="shared" si="50"/>
        <v>5</v>
      </c>
      <c r="O509" t="str">
        <f t="shared" si="51"/>
        <v>Jan-2024</v>
      </c>
      <c r="P509" t="str">
        <f>CHOOSE(MATCH(MONTH(C509),{1,4,7,10}),"Q1","Q2","Q3","Q4")</f>
        <v>Q1</v>
      </c>
      <c r="Q509" t="str">
        <f t="shared" si="52"/>
        <v>West → South</v>
      </c>
      <c r="R509" t="str">
        <f t="shared" si="53"/>
        <v>80-100%</v>
      </c>
      <c r="AA509">
        <f t="shared" si="54"/>
        <v>5</v>
      </c>
      <c r="AD509">
        <f t="shared" si="55"/>
        <v>5</v>
      </c>
      <c r="AL509">
        <f t="shared" si="56"/>
        <v>1</v>
      </c>
    </row>
    <row r="510" spans="1:38" ht="15.75" customHeight="1" x14ac:dyDescent="0.3">
      <c r="A510" s="3" t="s">
        <v>573</v>
      </c>
      <c r="B510" s="3" t="s">
        <v>55</v>
      </c>
      <c r="C510" s="6">
        <v>45296</v>
      </c>
      <c r="D510" s="4">
        <v>619</v>
      </c>
      <c r="E510" s="3" t="s">
        <v>60</v>
      </c>
      <c r="F510" s="3" t="s">
        <v>52</v>
      </c>
      <c r="G510" s="3" t="s">
        <v>61</v>
      </c>
      <c r="H510" s="4">
        <v>21993</v>
      </c>
      <c r="I510" s="4">
        <v>4.3</v>
      </c>
      <c r="J510" s="4">
        <v>92.45</v>
      </c>
      <c r="K510" s="6">
        <v>45297</v>
      </c>
      <c r="L510" s="6">
        <v>45303</v>
      </c>
      <c r="M510" s="3" t="s">
        <v>53</v>
      </c>
      <c r="N510">
        <f t="shared" si="50"/>
        <v>6</v>
      </c>
      <c r="O510" t="str">
        <f t="shared" si="51"/>
        <v>Jan-2024</v>
      </c>
      <c r="P510" t="str">
        <f>CHOOSE(MATCH(MONTH(C510),{1,4,7,10}),"Q1","Q2","Q3","Q4")</f>
        <v>Q1</v>
      </c>
      <c r="Q510" t="str">
        <f t="shared" si="52"/>
        <v>East → Central</v>
      </c>
      <c r="R510" t="str">
        <f t="shared" si="53"/>
        <v>80-100%</v>
      </c>
      <c r="AA510">
        <f t="shared" si="54"/>
        <v>7</v>
      </c>
      <c r="AD510">
        <f t="shared" si="55"/>
        <v>6</v>
      </c>
      <c r="AL510">
        <f t="shared" si="56"/>
        <v>0</v>
      </c>
    </row>
    <row r="511" spans="1:38" ht="15.75" customHeight="1" x14ac:dyDescent="0.3">
      <c r="A511" s="3" t="s">
        <v>574</v>
      </c>
      <c r="B511" s="3" t="s">
        <v>82</v>
      </c>
      <c r="C511" s="6">
        <v>45369</v>
      </c>
      <c r="D511" s="4">
        <v>690</v>
      </c>
      <c r="E511" s="3" t="s">
        <v>63</v>
      </c>
      <c r="F511" s="3" t="s">
        <v>70</v>
      </c>
      <c r="G511" s="3" t="s">
        <v>61</v>
      </c>
      <c r="H511" s="4">
        <v>21211</v>
      </c>
      <c r="I511" s="4">
        <v>2.7</v>
      </c>
      <c r="J511" s="4">
        <v>82.48</v>
      </c>
      <c r="K511" s="6">
        <v>45371</v>
      </c>
      <c r="L511" s="6">
        <v>45380</v>
      </c>
      <c r="M511" s="3" t="s">
        <v>71</v>
      </c>
      <c r="N511">
        <f t="shared" si="50"/>
        <v>9</v>
      </c>
      <c r="O511" t="str">
        <f t="shared" si="51"/>
        <v>Mar-2024</v>
      </c>
      <c r="P511" t="str">
        <f>CHOOSE(MATCH(MONTH(C511),{1,4,7,10}),"Q1","Q2","Q3","Q4")</f>
        <v>Q1</v>
      </c>
      <c r="Q511" t="str">
        <f t="shared" si="52"/>
        <v>North → Central</v>
      </c>
      <c r="R511" t="str">
        <f t="shared" si="53"/>
        <v>80-100%</v>
      </c>
      <c r="AA511">
        <f t="shared" si="54"/>
        <v>11</v>
      </c>
      <c r="AD511">
        <f t="shared" si="55"/>
        <v>9</v>
      </c>
      <c r="AL511">
        <f t="shared" si="56"/>
        <v>0</v>
      </c>
    </row>
    <row r="512" spans="1:38" ht="15.75" customHeight="1" x14ac:dyDescent="0.3">
      <c r="A512" s="3" t="s">
        <v>575</v>
      </c>
      <c r="B512" s="3" t="s">
        <v>59</v>
      </c>
      <c r="C512" s="6">
        <v>45454</v>
      </c>
      <c r="D512" s="4">
        <v>1150</v>
      </c>
      <c r="E512" s="3" t="s">
        <v>63</v>
      </c>
      <c r="F512" s="3" t="s">
        <v>51</v>
      </c>
      <c r="G512" s="3" t="s">
        <v>61</v>
      </c>
      <c r="H512" s="4">
        <v>20539</v>
      </c>
      <c r="I512" s="4">
        <v>2.2000000000000002</v>
      </c>
      <c r="J512" s="4">
        <v>82.82</v>
      </c>
      <c r="K512" s="6">
        <v>45456</v>
      </c>
      <c r="L512" s="6">
        <v>45459</v>
      </c>
      <c r="M512" s="3" t="s">
        <v>71</v>
      </c>
      <c r="N512">
        <f t="shared" si="50"/>
        <v>3</v>
      </c>
      <c r="O512" t="str">
        <f t="shared" si="51"/>
        <v>Jun-2024</v>
      </c>
      <c r="P512" t="str">
        <f>CHOOSE(MATCH(MONTH(C512),{1,4,7,10}),"Q1","Q2","Q3","Q4")</f>
        <v>Q2</v>
      </c>
      <c r="Q512" t="str">
        <f t="shared" si="52"/>
        <v>West → Central</v>
      </c>
      <c r="R512" t="str">
        <f t="shared" si="53"/>
        <v>80-100%</v>
      </c>
      <c r="AA512">
        <f t="shared" si="54"/>
        <v>5</v>
      </c>
      <c r="AD512">
        <f t="shared" si="55"/>
        <v>3</v>
      </c>
      <c r="AL512">
        <f t="shared" si="56"/>
        <v>0</v>
      </c>
    </row>
    <row r="513" spans="1:38" ht="15.75" customHeight="1" x14ac:dyDescent="0.3">
      <c r="A513" s="3" t="s">
        <v>576</v>
      </c>
      <c r="B513" s="3" t="s">
        <v>49</v>
      </c>
      <c r="C513" s="6">
        <v>45413</v>
      </c>
      <c r="D513" s="4">
        <v>1809</v>
      </c>
      <c r="E513" s="3" t="s">
        <v>63</v>
      </c>
      <c r="F513" s="3" t="s">
        <v>51</v>
      </c>
      <c r="G513" s="3" t="s">
        <v>51</v>
      </c>
      <c r="H513" s="4">
        <v>37061</v>
      </c>
      <c r="I513" s="4">
        <v>4.8</v>
      </c>
      <c r="J513" s="4">
        <v>55.14</v>
      </c>
      <c r="K513" s="6">
        <v>45413</v>
      </c>
      <c r="L513" s="6">
        <v>45419</v>
      </c>
      <c r="M513" s="3" t="s">
        <v>53</v>
      </c>
      <c r="N513">
        <f t="shared" si="50"/>
        <v>6</v>
      </c>
      <c r="O513" t="str">
        <f t="shared" si="51"/>
        <v>May-2024</v>
      </c>
      <c r="P513" t="str">
        <f>CHOOSE(MATCH(MONTH(C513),{1,4,7,10}),"Q1","Q2","Q3","Q4")</f>
        <v>Q2</v>
      </c>
      <c r="Q513" t="str">
        <f t="shared" si="52"/>
        <v>West → West</v>
      </c>
      <c r="R513" t="str">
        <f t="shared" si="53"/>
        <v>40-60%</v>
      </c>
      <c r="AA513">
        <f t="shared" si="54"/>
        <v>6</v>
      </c>
      <c r="AD513">
        <f t="shared" si="55"/>
        <v>6</v>
      </c>
      <c r="AL513">
        <f t="shared" si="56"/>
        <v>1</v>
      </c>
    </row>
    <row r="514" spans="1:38" ht="15.75" customHeight="1" x14ac:dyDescent="0.3">
      <c r="A514" s="3" t="s">
        <v>577</v>
      </c>
      <c r="B514" s="3" t="s">
        <v>82</v>
      </c>
      <c r="C514" s="6">
        <v>45465</v>
      </c>
      <c r="D514" s="4">
        <v>2135</v>
      </c>
      <c r="E514" s="3" t="s">
        <v>63</v>
      </c>
      <c r="F514" s="3" t="s">
        <v>52</v>
      </c>
      <c r="G514" s="3" t="s">
        <v>57</v>
      </c>
      <c r="H514" s="4">
        <v>10447</v>
      </c>
      <c r="I514" s="4">
        <v>3.7</v>
      </c>
      <c r="J514" s="4">
        <v>79.41</v>
      </c>
      <c r="K514" s="6">
        <v>45468</v>
      </c>
      <c r="L514" s="6">
        <v>45475</v>
      </c>
      <c r="M514" s="3" t="s">
        <v>71</v>
      </c>
      <c r="N514">
        <f t="shared" si="50"/>
        <v>7</v>
      </c>
      <c r="O514" t="str">
        <f t="shared" si="51"/>
        <v>Jun-2024</v>
      </c>
      <c r="P514" t="str">
        <f>CHOOSE(MATCH(MONTH(C514),{1,4,7,10}),"Q1","Q2","Q3","Q4")</f>
        <v>Q2</v>
      </c>
      <c r="Q514" t="str">
        <f t="shared" si="52"/>
        <v>East → South</v>
      </c>
      <c r="R514" t="str">
        <f t="shared" si="53"/>
        <v>60-80%</v>
      </c>
      <c r="AA514">
        <f t="shared" si="54"/>
        <v>10</v>
      </c>
      <c r="AD514">
        <f t="shared" si="55"/>
        <v>7</v>
      </c>
      <c r="AL514">
        <f t="shared" si="56"/>
        <v>0</v>
      </c>
    </row>
    <row r="515" spans="1:38" ht="15.75" customHeight="1" x14ac:dyDescent="0.3">
      <c r="A515" s="3" t="s">
        <v>578</v>
      </c>
      <c r="B515" s="3" t="s">
        <v>49</v>
      </c>
      <c r="C515" s="6">
        <v>45466</v>
      </c>
      <c r="D515" s="4">
        <v>2346</v>
      </c>
      <c r="E515" s="3" t="s">
        <v>63</v>
      </c>
      <c r="F515" s="3" t="s">
        <v>51</v>
      </c>
      <c r="G515" s="3" t="s">
        <v>52</v>
      </c>
      <c r="H515" s="4">
        <v>32835</v>
      </c>
      <c r="I515" s="4">
        <v>1.5</v>
      </c>
      <c r="J515" s="4">
        <v>51.89</v>
      </c>
      <c r="K515" s="6">
        <v>45466</v>
      </c>
      <c r="L515" s="6">
        <v>45472</v>
      </c>
      <c r="M515" s="3" t="s">
        <v>83</v>
      </c>
      <c r="N515">
        <f t="shared" ref="N515:N578" si="57">L515-K515</f>
        <v>6</v>
      </c>
      <c r="O515" t="str">
        <f t="shared" ref="O515:O578" si="58">TEXT(C515,"MMM-YYYY")</f>
        <v>Jun-2024</v>
      </c>
      <c r="P515" t="str">
        <f>CHOOSE(MATCH(MONTH(C515),{1,4,7,10}),"Q1","Q2","Q3","Q4")</f>
        <v>Q2</v>
      </c>
      <c r="Q515" t="str">
        <f t="shared" ref="Q515:Q578" si="59">F515 &amp; " → " &amp; G515</f>
        <v>West → East</v>
      </c>
      <c r="R515" t="str">
        <f t="shared" ref="R515:R578" si="60">IF(J515&lt;=60,"40-60%",IF(J515&lt;=80,"60-80%","80-100%"))</f>
        <v>40-60%</v>
      </c>
      <c r="AA515">
        <f t="shared" ref="AA515:AA578" si="61">L515-C515</f>
        <v>6</v>
      </c>
      <c r="AD515">
        <f t="shared" ref="AD515:AD578" si="62">L515-K515</f>
        <v>6</v>
      </c>
      <c r="AL515">
        <f t="shared" ref="AL515:AL578" si="63">IF(AND(M515="Delivered",(L515-C515)&lt;7),1,0)</f>
        <v>0</v>
      </c>
    </row>
    <row r="516" spans="1:38" ht="15.75" customHeight="1" x14ac:dyDescent="0.3">
      <c r="A516" s="3" t="s">
        <v>579</v>
      </c>
      <c r="B516" s="3" t="s">
        <v>49</v>
      </c>
      <c r="C516" s="6">
        <v>45391</v>
      </c>
      <c r="D516" s="4">
        <v>448</v>
      </c>
      <c r="E516" s="3" t="s">
        <v>63</v>
      </c>
      <c r="F516" s="3" t="s">
        <v>52</v>
      </c>
      <c r="G516" s="3" t="s">
        <v>61</v>
      </c>
      <c r="H516" s="4">
        <v>16359</v>
      </c>
      <c r="I516" s="4">
        <v>1.3</v>
      </c>
      <c r="J516" s="4">
        <v>48.64</v>
      </c>
      <c r="K516" s="6">
        <v>45392</v>
      </c>
      <c r="L516" s="6">
        <v>45397</v>
      </c>
      <c r="M516" s="3" t="s">
        <v>71</v>
      </c>
      <c r="N516">
        <f t="shared" si="57"/>
        <v>5</v>
      </c>
      <c r="O516" t="str">
        <f t="shared" si="58"/>
        <v>Apr-2024</v>
      </c>
      <c r="P516" t="str">
        <f>CHOOSE(MATCH(MONTH(C516),{1,4,7,10}),"Q1","Q2","Q3","Q4")</f>
        <v>Q2</v>
      </c>
      <c r="Q516" t="str">
        <f t="shared" si="59"/>
        <v>East → Central</v>
      </c>
      <c r="R516" t="str">
        <f t="shared" si="60"/>
        <v>40-60%</v>
      </c>
      <c r="AA516">
        <f t="shared" si="61"/>
        <v>6</v>
      </c>
      <c r="AD516">
        <f t="shared" si="62"/>
        <v>5</v>
      </c>
      <c r="AL516">
        <f t="shared" si="63"/>
        <v>0</v>
      </c>
    </row>
    <row r="517" spans="1:38" ht="15.75" customHeight="1" x14ac:dyDescent="0.3">
      <c r="A517" s="3" t="s">
        <v>580</v>
      </c>
      <c r="B517" s="3" t="s">
        <v>59</v>
      </c>
      <c r="C517" s="6">
        <v>45311</v>
      </c>
      <c r="D517" s="4">
        <v>1059</v>
      </c>
      <c r="E517" s="3" t="s">
        <v>56</v>
      </c>
      <c r="F517" s="3" t="s">
        <v>57</v>
      </c>
      <c r="G517" s="3" t="s">
        <v>61</v>
      </c>
      <c r="H517" s="4">
        <v>23622</v>
      </c>
      <c r="I517" s="4">
        <v>2.9</v>
      </c>
      <c r="J517" s="4">
        <v>99.97</v>
      </c>
      <c r="K517" s="6">
        <v>45312</v>
      </c>
      <c r="L517" s="6">
        <v>45322</v>
      </c>
      <c r="M517" s="3" t="s">
        <v>71</v>
      </c>
      <c r="N517">
        <f t="shared" si="57"/>
        <v>10</v>
      </c>
      <c r="O517" t="str">
        <f t="shared" si="58"/>
        <v>Jan-2024</v>
      </c>
      <c r="P517" t="str">
        <f>CHOOSE(MATCH(MONTH(C517),{1,4,7,10}),"Q1","Q2","Q3","Q4")</f>
        <v>Q1</v>
      </c>
      <c r="Q517" t="str">
        <f t="shared" si="59"/>
        <v>South → Central</v>
      </c>
      <c r="R517" t="str">
        <f t="shared" si="60"/>
        <v>80-100%</v>
      </c>
      <c r="AA517">
        <f t="shared" si="61"/>
        <v>11</v>
      </c>
      <c r="AD517">
        <f t="shared" si="62"/>
        <v>10</v>
      </c>
      <c r="AL517">
        <f t="shared" si="63"/>
        <v>0</v>
      </c>
    </row>
    <row r="518" spans="1:38" ht="15.75" customHeight="1" x14ac:dyDescent="0.3">
      <c r="A518" s="3" t="s">
        <v>581</v>
      </c>
      <c r="B518" s="3" t="s">
        <v>66</v>
      </c>
      <c r="C518" s="6">
        <v>45359</v>
      </c>
      <c r="D518" s="4">
        <v>2063</v>
      </c>
      <c r="E518" s="3" t="s">
        <v>63</v>
      </c>
      <c r="F518" s="3" t="s">
        <v>61</v>
      </c>
      <c r="G518" s="3" t="s">
        <v>57</v>
      </c>
      <c r="H518" s="4">
        <v>2077</v>
      </c>
      <c r="I518" s="4">
        <v>1.9</v>
      </c>
      <c r="J518" s="4">
        <v>77.34</v>
      </c>
      <c r="K518" s="6">
        <v>45362</v>
      </c>
      <c r="L518" s="6">
        <v>45367</v>
      </c>
      <c r="M518" s="3" t="s">
        <v>71</v>
      </c>
      <c r="N518">
        <f t="shared" si="57"/>
        <v>5</v>
      </c>
      <c r="O518" t="str">
        <f t="shared" si="58"/>
        <v>Mar-2024</v>
      </c>
      <c r="P518" t="str">
        <f>CHOOSE(MATCH(MONTH(C518),{1,4,7,10}),"Q1","Q2","Q3","Q4")</f>
        <v>Q1</v>
      </c>
      <c r="Q518" t="str">
        <f t="shared" si="59"/>
        <v>Central → South</v>
      </c>
      <c r="R518" t="str">
        <f t="shared" si="60"/>
        <v>60-80%</v>
      </c>
      <c r="AA518">
        <f t="shared" si="61"/>
        <v>8</v>
      </c>
      <c r="AD518">
        <f t="shared" si="62"/>
        <v>5</v>
      </c>
      <c r="AL518">
        <f t="shared" si="63"/>
        <v>0</v>
      </c>
    </row>
    <row r="519" spans="1:38" ht="15.75" customHeight="1" x14ac:dyDescent="0.3">
      <c r="A519" s="3" t="s">
        <v>582</v>
      </c>
      <c r="B519" s="3" t="s">
        <v>55</v>
      </c>
      <c r="C519" s="6">
        <v>45409</v>
      </c>
      <c r="D519" s="4">
        <v>792</v>
      </c>
      <c r="E519" s="3" t="s">
        <v>63</v>
      </c>
      <c r="F519" s="3" t="s">
        <v>57</v>
      </c>
      <c r="G519" s="3" t="s">
        <v>61</v>
      </c>
      <c r="H519" s="4">
        <v>42756</v>
      </c>
      <c r="I519" s="4">
        <v>2</v>
      </c>
      <c r="J519" s="4">
        <v>65.86</v>
      </c>
      <c r="K519" s="6">
        <v>45412</v>
      </c>
      <c r="L519" s="6">
        <v>45414</v>
      </c>
      <c r="M519" s="3" t="s">
        <v>53</v>
      </c>
      <c r="N519">
        <f t="shared" si="57"/>
        <v>2</v>
      </c>
      <c r="O519" t="str">
        <f t="shared" si="58"/>
        <v>Apr-2024</v>
      </c>
      <c r="P519" t="str">
        <f>CHOOSE(MATCH(MONTH(C519),{1,4,7,10}),"Q1","Q2","Q3","Q4")</f>
        <v>Q2</v>
      </c>
      <c r="Q519" t="str">
        <f t="shared" si="59"/>
        <v>South → Central</v>
      </c>
      <c r="R519" t="str">
        <f t="shared" si="60"/>
        <v>60-80%</v>
      </c>
      <c r="AA519">
        <f t="shared" si="61"/>
        <v>5</v>
      </c>
      <c r="AD519">
        <f t="shared" si="62"/>
        <v>2</v>
      </c>
      <c r="AL519">
        <f t="shared" si="63"/>
        <v>1</v>
      </c>
    </row>
    <row r="520" spans="1:38" ht="15.75" customHeight="1" x14ac:dyDescent="0.3">
      <c r="A520" s="3" t="s">
        <v>583</v>
      </c>
      <c r="B520" s="3" t="s">
        <v>55</v>
      </c>
      <c r="C520" s="6">
        <v>45321</v>
      </c>
      <c r="D520" s="4">
        <v>1659</v>
      </c>
      <c r="E520" s="3" t="s">
        <v>50</v>
      </c>
      <c r="F520" s="3" t="s">
        <v>52</v>
      </c>
      <c r="G520" s="3" t="s">
        <v>51</v>
      </c>
      <c r="H520" s="4">
        <v>28850</v>
      </c>
      <c r="I520" s="4">
        <v>4.5</v>
      </c>
      <c r="J520" s="4">
        <v>57.29</v>
      </c>
      <c r="K520" s="6">
        <v>45322</v>
      </c>
      <c r="L520" s="6">
        <v>45329</v>
      </c>
      <c r="M520" s="3" t="s">
        <v>71</v>
      </c>
      <c r="N520">
        <f t="shared" si="57"/>
        <v>7</v>
      </c>
      <c r="O520" t="str">
        <f t="shared" si="58"/>
        <v>Jan-2024</v>
      </c>
      <c r="P520" t="str">
        <f>CHOOSE(MATCH(MONTH(C520),{1,4,7,10}),"Q1","Q2","Q3","Q4")</f>
        <v>Q1</v>
      </c>
      <c r="Q520" t="str">
        <f t="shared" si="59"/>
        <v>East → West</v>
      </c>
      <c r="R520" t="str">
        <f t="shared" si="60"/>
        <v>40-60%</v>
      </c>
      <c r="AA520">
        <f t="shared" si="61"/>
        <v>8</v>
      </c>
      <c r="AD520">
        <f t="shared" si="62"/>
        <v>7</v>
      </c>
      <c r="AL520">
        <f t="shared" si="63"/>
        <v>0</v>
      </c>
    </row>
    <row r="521" spans="1:38" ht="15.75" customHeight="1" x14ac:dyDescent="0.3">
      <c r="A521" s="3" t="s">
        <v>584</v>
      </c>
      <c r="B521" s="3" t="s">
        <v>59</v>
      </c>
      <c r="C521" s="6">
        <v>45341</v>
      </c>
      <c r="D521" s="4">
        <v>477</v>
      </c>
      <c r="E521" s="3" t="s">
        <v>60</v>
      </c>
      <c r="F521" s="3" t="s">
        <v>52</v>
      </c>
      <c r="G521" s="3" t="s">
        <v>51</v>
      </c>
      <c r="H521" s="4">
        <v>42432</v>
      </c>
      <c r="I521" s="4">
        <v>1.4</v>
      </c>
      <c r="J521" s="4">
        <v>76.239999999999995</v>
      </c>
      <c r="K521" s="6">
        <v>45342</v>
      </c>
      <c r="L521" s="6">
        <v>45349</v>
      </c>
      <c r="M521" s="3" t="s">
        <v>53</v>
      </c>
      <c r="N521">
        <f t="shared" si="57"/>
        <v>7</v>
      </c>
      <c r="O521" t="str">
        <f t="shared" si="58"/>
        <v>Feb-2024</v>
      </c>
      <c r="P521" t="str">
        <f>CHOOSE(MATCH(MONTH(C521),{1,4,7,10}),"Q1","Q2","Q3","Q4")</f>
        <v>Q1</v>
      </c>
      <c r="Q521" t="str">
        <f t="shared" si="59"/>
        <v>East → West</v>
      </c>
      <c r="R521" t="str">
        <f t="shared" si="60"/>
        <v>60-80%</v>
      </c>
      <c r="AA521">
        <f t="shared" si="61"/>
        <v>8</v>
      </c>
      <c r="AD521">
        <f t="shared" si="62"/>
        <v>7</v>
      </c>
      <c r="AL521">
        <f t="shared" si="63"/>
        <v>0</v>
      </c>
    </row>
    <row r="522" spans="1:38" ht="15.75" customHeight="1" x14ac:dyDescent="0.3">
      <c r="A522" s="3" t="s">
        <v>585</v>
      </c>
      <c r="B522" s="3" t="s">
        <v>49</v>
      </c>
      <c r="C522" s="6">
        <v>45421</v>
      </c>
      <c r="D522" s="4">
        <v>626</v>
      </c>
      <c r="E522" s="3" t="s">
        <v>60</v>
      </c>
      <c r="F522" s="3" t="s">
        <v>57</v>
      </c>
      <c r="G522" s="3" t="s">
        <v>61</v>
      </c>
      <c r="H522" s="4">
        <v>34298</v>
      </c>
      <c r="I522" s="4">
        <v>3.9</v>
      </c>
      <c r="J522" s="4">
        <v>42.98</v>
      </c>
      <c r="K522" s="6">
        <v>45421</v>
      </c>
      <c r="L522" s="6">
        <v>45431</v>
      </c>
      <c r="M522" s="3" t="s">
        <v>71</v>
      </c>
      <c r="N522">
        <f t="shared" si="57"/>
        <v>10</v>
      </c>
      <c r="O522" t="str">
        <f t="shared" si="58"/>
        <v>May-2024</v>
      </c>
      <c r="P522" t="str">
        <f>CHOOSE(MATCH(MONTH(C522),{1,4,7,10}),"Q1","Q2","Q3","Q4")</f>
        <v>Q2</v>
      </c>
      <c r="Q522" t="str">
        <f t="shared" si="59"/>
        <v>South → Central</v>
      </c>
      <c r="R522" t="str">
        <f t="shared" si="60"/>
        <v>40-60%</v>
      </c>
      <c r="AA522">
        <f t="shared" si="61"/>
        <v>10</v>
      </c>
      <c r="AD522">
        <f t="shared" si="62"/>
        <v>10</v>
      </c>
      <c r="AL522">
        <f t="shared" si="63"/>
        <v>0</v>
      </c>
    </row>
    <row r="523" spans="1:38" ht="15.75" customHeight="1" x14ac:dyDescent="0.3">
      <c r="A523" s="3" t="s">
        <v>586</v>
      </c>
      <c r="B523" s="3" t="s">
        <v>82</v>
      </c>
      <c r="C523" s="6">
        <v>45450</v>
      </c>
      <c r="D523" s="4">
        <v>2353</v>
      </c>
      <c r="E523" s="3" t="s">
        <v>60</v>
      </c>
      <c r="F523" s="3" t="s">
        <v>70</v>
      </c>
      <c r="G523" s="3" t="s">
        <v>57</v>
      </c>
      <c r="H523" s="4">
        <v>32398</v>
      </c>
      <c r="I523" s="4">
        <v>2.1</v>
      </c>
      <c r="J523" s="4">
        <v>45.68</v>
      </c>
      <c r="K523" s="6">
        <v>45453</v>
      </c>
      <c r="L523" s="6">
        <v>45459</v>
      </c>
      <c r="M523" s="3" t="s">
        <v>53</v>
      </c>
      <c r="N523">
        <f t="shared" si="57"/>
        <v>6</v>
      </c>
      <c r="O523" t="str">
        <f t="shared" si="58"/>
        <v>Jun-2024</v>
      </c>
      <c r="P523" t="str">
        <f>CHOOSE(MATCH(MONTH(C523),{1,4,7,10}),"Q1","Q2","Q3","Q4")</f>
        <v>Q2</v>
      </c>
      <c r="Q523" t="str">
        <f t="shared" si="59"/>
        <v>North → South</v>
      </c>
      <c r="R523" t="str">
        <f t="shared" si="60"/>
        <v>40-60%</v>
      </c>
      <c r="AA523">
        <f t="shared" si="61"/>
        <v>9</v>
      </c>
      <c r="AD523">
        <f t="shared" si="62"/>
        <v>6</v>
      </c>
      <c r="AL523">
        <f t="shared" si="63"/>
        <v>0</v>
      </c>
    </row>
    <row r="524" spans="1:38" ht="15.75" customHeight="1" x14ac:dyDescent="0.3">
      <c r="A524" s="3" t="s">
        <v>587</v>
      </c>
      <c r="B524" s="3" t="s">
        <v>49</v>
      </c>
      <c r="C524" s="6">
        <v>45431</v>
      </c>
      <c r="D524" s="4">
        <v>1359</v>
      </c>
      <c r="E524" s="3" t="s">
        <v>63</v>
      </c>
      <c r="F524" s="3" t="s">
        <v>70</v>
      </c>
      <c r="G524" s="3" t="s">
        <v>57</v>
      </c>
      <c r="H524" s="4">
        <v>16381</v>
      </c>
      <c r="I524" s="4">
        <v>4</v>
      </c>
      <c r="J524" s="4">
        <v>41.97</v>
      </c>
      <c r="K524" s="6">
        <v>45434</v>
      </c>
      <c r="L524" s="6">
        <v>45442</v>
      </c>
      <c r="M524" s="3" t="s">
        <v>53</v>
      </c>
      <c r="N524">
        <f t="shared" si="57"/>
        <v>8</v>
      </c>
      <c r="O524" t="str">
        <f t="shared" si="58"/>
        <v>May-2024</v>
      </c>
      <c r="P524" t="str">
        <f>CHOOSE(MATCH(MONTH(C524),{1,4,7,10}),"Q1","Q2","Q3","Q4")</f>
        <v>Q2</v>
      </c>
      <c r="Q524" t="str">
        <f t="shared" si="59"/>
        <v>North → South</v>
      </c>
      <c r="R524" t="str">
        <f t="shared" si="60"/>
        <v>40-60%</v>
      </c>
      <c r="AA524">
        <f t="shared" si="61"/>
        <v>11</v>
      </c>
      <c r="AD524">
        <f t="shared" si="62"/>
        <v>8</v>
      </c>
      <c r="AL524">
        <f t="shared" si="63"/>
        <v>0</v>
      </c>
    </row>
    <row r="525" spans="1:38" ht="15.75" customHeight="1" x14ac:dyDescent="0.3">
      <c r="A525" s="3" t="s">
        <v>588</v>
      </c>
      <c r="B525" s="3" t="s">
        <v>59</v>
      </c>
      <c r="C525" s="6">
        <v>45301</v>
      </c>
      <c r="D525" s="4">
        <v>1975</v>
      </c>
      <c r="E525" s="3" t="s">
        <v>63</v>
      </c>
      <c r="F525" s="3" t="s">
        <v>70</v>
      </c>
      <c r="G525" s="3" t="s">
        <v>57</v>
      </c>
      <c r="H525" s="4">
        <v>11285</v>
      </c>
      <c r="I525" s="4">
        <v>3.9</v>
      </c>
      <c r="J525" s="4">
        <v>69.95</v>
      </c>
      <c r="K525" s="6">
        <v>45302</v>
      </c>
      <c r="L525" s="6">
        <v>45305</v>
      </c>
      <c r="M525" s="3" t="s">
        <v>53</v>
      </c>
      <c r="N525">
        <f t="shared" si="57"/>
        <v>3</v>
      </c>
      <c r="O525" t="str">
        <f t="shared" si="58"/>
        <v>Jan-2024</v>
      </c>
      <c r="P525" t="str">
        <f>CHOOSE(MATCH(MONTH(C525),{1,4,7,10}),"Q1","Q2","Q3","Q4")</f>
        <v>Q1</v>
      </c>
      <c r="Q525" t="str">
        <f t="shared" si="59"/>
        <v>North → South</v>
      </c>
      <c r="R525" t="str">
        <f t="shared" si="60"/>
        <v>60-80%</v>
      </c>
      <c r="AA525">
        <f t="shared" si="61"/>
        <v>4</v>
      </c>
      <c r="AD525">
        <f t="shared" si="62"/>
        <v>3</v>
      </c>
      <c r="AL525">
        <f t="shared" si="63"/>
        <v>1</v>
      </c>
    </row>
    <row r="526" spans="1:38" ht="15.75" customHeight="1" x14ac:dyDescent="0.3">
      <c r="A526" s="3" t="s">
        <v>589</v>
      </c>
      <c r="B526" s="3" t="s">
        <v>55</v>
      </c>
      <c r="C526" s="6">
        <v>45314</v>
      </c>
      <c r="D526" s="4">
        <v>1863</v>
      </c>
      <c r="E526" s="3" t="s">
        <v>50</v>
      </c>
      <c r="F526" s="3" t="s">
        <v>52</v>
      </c>
      <c r="G526" s="3" t="s">
        <v>70</v>
      </c>
      <c r="H526" s="4">
        <v>7191</v>
      </c>
      <c r="I526" s="4">
        <v>1</v>
      </c>
      <c r="J526" s="4">
        <v>76.040000000000006</v>
      </c>
      <c r="K526" s="6">
        <v>45317</v>
      </c>
      <c r="L526" s="6">
        <v>45325</v>
      </c>
      <c r="M526" s="3" t="s">
        <v>53</v>
      </c>
      <c r="N526">
        <f t="shared" si="57"/>
        <v>8</v>
      </c>
      <c r="O526" t="str">
        <f t="shared" si="58"/>
        <v>Jan-2024</v>
      </c>
      <c r="P526" t="str">
        <f>CHOOSE(MATCH(MONTH(C526),{1,4,7,10}),"Q1","Q2","Q3","Q4")</f>
        <v>Q1</v>
      </c>
      <c r="Q526" t="str">
        <f t="shared" si="59"/>
        <v>East → North</v>
      </c>
      <c r="R526" t="str">
        <f t="shared" si="60"/>
        <v>60-80%</v>
      </c>
      <c r="AA526">
        <f t="shared" si="61"/>
        <v>11</v>
      </c>
      <c r="AD526">
        <f t="shared" si="62"/>
        <v>8</v>
      </c>
      <c r="AL526">
        <f t="shared" si="63"/>
        <v>0</v>
      </c>
    </row>
    <row r="527" spans="1:38" ht="15.75" customHeight="1" x14ac:dyDescent="0.3">
      <c r="A527" s="3" t="s">
        <v>590</v>
      </c>
      <c r="B527" s="3" t="s">
        <v>49</v>
      </c>
      <c r="C527" s="6">
        <v>45332</v>
      </c>
      <c r="D527" s="4">
        <v>620</v>
      </c>
      <c r="E527" s="3" t="s">
        <v>63</v>
      </c>
      <c r="F527" s="3" t="s">
        <v>51</v>
      </c>
      <c r="G527" s="3" t="s">
        <v>61</v>
      </c>
      <c r="H527" s="4">
        <v>17797</v>
      </c>
      <c r="I527" s="4">
        <v>3</v>
      </c>
      <c r="J527" s="4">
        <v>43.75</v>
      </c>
      <c r="K527" s="6">
        <v>45333</v>
      </c>
      <c r="L527" s="6">
        <v>45342</v>
      </c>
      <c r="M527" s="3" t="s">
        <v>53</v>
      </c>
      <c r="N527">
        <f t="shared" si="57"/>
        <v>9</v>
      </c>
      <c r="O527" t="str">
        <f t="shared" si="58"/>
        <v>Feb-2024</v>
      </c>
      <c r="P527" t="str">
        <f>CHOOSE(MATCH(MONTH(C527),{1,4,7,10}),"Q1","Q2","Q3","Q4")</f>
        <v>Q1</v>
      </c>
      <c r="Q527" t="str">
        <f t="shared" si="59"/>
        <v>West → Central</v>
      </c>
      <c r="R527" t="str">
        <f t="shared" si="60"/>
        <v>40-60%</v>
      </c>
      <c r="AA527">
        <f t="shared" si="61"/>
        <v>10</v>
      </c>
      <c r="AD527">
        <f t="shared" si="62"/>
        <v>9</v>
      </c>
      <c r="AL527">
        <f t="shared" si="63"/>
        <v>0</v>
      </c>
    </row>
    <row r="528" spans="1:38" ht="15.75" customHeight="1" x14ac:dyDescent="0.3">
      <c r="A528" s="3" t="s">
        <v>591</v>
      </c>
      <c r="B528" s="3" t="s">
        <v>55</v>
      </c>
      <c r="C528" s="6">
        <v>45451</v>
      </c>
      <c r="D528" s="4">
        <v>1801</v>
      </c>
      <c r="E528" s="3" t="s">
        <v>63</v>
      </c>
      <c r="F528" s="3" t="s">
        <v>52</v>
      </c>
      <c r="G528" s="3" t="s">
        <v>57</v>
      </c>
      <c r="H528" s="4">
        <v>6858</v>
      </c>
      <c r="I528" s="4">
        <v>1.6</v>
      </c>
      <c r="J528" s="4">
        <v>83.27</v>
      </c>
      <c r="K528" s="6">
        <v>45451</v>
      </c>
      <c r="L528" s="6">
        <v>45457</v>
      </c>
      <c r="M528" s="3" t="s">
        <v>83</v>
      </c>
      <c r="N528">
        <f t="shared" si="57"/>
        <v>6</v>
      </c>
      <c r="O528" t="str">
        <f t="shared" si="58"/>
        <v>Jun-2024</v>
      </c>
      <c r="P528" t="str">
        <f>CHOOSE(MATCH(MONTH(C528),{1,4,7,10}),"Q1","Q2","Q3","Q4")</f>
        <v>Q2</v>
      </c>
      <c r="Q528" t="str">
        <f t="shared" si="59"/>
        <v>East → South</v>
      </c>
      <c r="R528" t="str">
        <f t="shared" si="60"/>
        <v>80-100%</v>
      </c>
      <c r="AA528">
        <f t="shared" si="61"/>
        <v>6</v>
      </c>
      <c r="AD528">
        <f t="shared" si="62"/>
        <v>6</v>
      </c>
      <c r="AL528">
        <f t="shared" si="63"/>
        <v>0</v>
      </c>
    </row>
    <row r="529" spans="1:38" ht="15.75" customHeight="1" x14ac:dyDescent="0.3">
      <c r="A529" s="3" t="s">
        <v>592</v>
      </c>
      <c r="B529" s="3" t="s">
        <v>82</v>
      </c>
      <c r="C529" s="6">
        <v>45436</v>
      </c>
      <c r="D529" s="4">
        <v>1116</v>
      </c>
      <c r="E529" s="3" t="s">
        <v>56</v>
      </c>
      <c r="F529" s="3" t="s">
        <v>51</v>
      </c>
      <c r="G529" s="3" t="s">
        <v>51</v>
      </c>
      <c r="H529" s="4">
        <v>20081</v>
      </c>
      <c r="I529" s="4">
        <v>4.5</v>
      </c>
      <c r="J529" s="4">
        <v>53.82</v>
      </c>
      <c r="K529" s="6">
        <v>45437</v>
      </c>
      <c r="L529" s="6">
        <v>45442</v>
      </c>
      <c r="M529" s="3" t="s">
        <v>83</v>
      </c>
      <c r="N529">
        <f t="shared" si="57"/>
        <v>5</v>
      </c>
      <c r="O529" t="str">
        <f t="shared" si="58"/>
        <v>May-2024</v>
      </c>
      <c r="P529" t="str">
        <f>CHOOSE(MATCH(MONTH(C529),{1,4,7,10}),"Q1","Q2","Q3","Q4")</f>
        <v>Q2</v>
      </c>
      <c r="Q529" t="str">
        <f t="shared" si="59"/>
        <v>West → West</v>
      </c>
      <c r="R529" t="str">
        <f t="shared" si="60"/>
        <v>40-60%</v>
      </c>
      <c r="AA529">
        <f t="shared" si="61"/>
        <v>6</v>
      </c>
      <c r="AD529">
        <f t="shared" si="62"/>
        <v>5</v>
      </c>
      <c r="AL529">
        <f t="shared" si="63"/>
        <v>0</v>
      </c>
    </row>
    <row r="530" spans="1:38" ht="15.75" customHeight="1" x14ac:dyDescent="0.3">
      <c r="A530" s="3" t="s">
        <v>593</v>
      </c>
      <c r="B530" s="3" t="s">
        <v>55</v>
      </c>
      <c r="C530" s="6">
        <v>45402</v>
      </c>
      <c r="D530" s="4">
        <v>1113</v>
      </c>
      <c r="E530" s="3" t="s">
        <v>63</v>
      </c>
      <c r="F530" s="3" t="s">
        <v>57</v>
      </c>
      <c r="G530" s="3" t="s">
        <v>52</v>
      </c>
      <c r="H530" s="4">
        <v>1962</v>
      </c>
      <c r="I530" s="4">
        <v>4.5</v>
      </c>
      <c r="J530" s="4">
        <v>81.11</v>
      </c>
      <c r="K530" s="6">
        <v>45402</v>
      </c>
      <c r="L530" s="6">
        <v>45408</v>
      </c>
      <c r="M530" s="3" t="s">
        <v>53</v>
      </c>
      <c r="N530">
        <f t="shared" si="57"/>
        <v>6</v>
      </c>
      <c r="O530" t="str">
        <f t="shared" si="58"/>
        <v>Apr-2024</v>
      </c>
      <c r="P530" t="str">
        <f>CHOOSE(MATCH(MONTH(C530),{1,4,7,10}),"Q1","Q2","Q3","Q4")</f>
        <v>Q2</v>
      </c>
      <c r="Q530" t="str">
        <f t="shared" si="59"/>
        <v>South → East</v>
      </c>
      <c r="R530" t="str">
        <f t="shared" si="60"/>
        <v>80-100%</v>
      </c>
      <c r="AA530">
        <f t="shared" si="61"/>
        <v>6</v>
      </c>
      <c r="AD530">
        <f t="shared" si="62"/>
        <v>6</v>
      </c>
      <c r="AL530">
        <f t="shared" si="63"/>
        <v>1</v>
      </c>
    </row>
    <row r="531" spans="1:38" ht="15.75" customHeight="1" x14ac:dyDescent="0.3">
      <c r="A531" s="3" t="s">
        <v>594</v>
      </c>
      <c r="B531" s="3" t="s">
        <v>55</v>
      </c>
      <c r="C531" s="6">
        <v>45463</v>
      </c>
      <c r="D531" s="4">
        <v>216</v>
      </c>
      <c r="E531" s="3" t="s">
        <v>63</v>
      </c>
      <c r="F531" s="3" t="s">
        <v>61</v>
      </c>
      <c r="G531" s="3" t="s">
        <v>52</v>
      </c>
      <c r="H531" s="4">
        <v>16011</v>
      </c>
      <c r="I531" s="4">
        <v>2.7</v>
      </c>
      <c r="J531" s="4">
        <v>98.91</v>
      </c>
      <c r="K531" s="6">
        <v>45464</v>
      </c>
      <c r="L531" s="6">
        <v>45473</v>
      </c>
      <c r="M531" s="3" t="s">
        <v>83</v>
      </c>
      <c r="N531">
        <f t="shared" si="57"/>
        <v>9</v>
      </c>
      <c r="O531" t="str">
        <f t="shared" si="58"/>
        <v>Jun-2024</v>
      </c>
      <c r="P531" t="str">
        <f>CHOOSE(MATCH(MONTH(C531),{1,4,7,10}),"Q1","Q2","Q3","Q4")</f>
        <v>Q2</v>
      </c>
      <c r="Q531" t="str">
        <f t="shared" si="59"/>
        <v>Central → East</v>
      </c>
      <c r="R531" t="str">
        <f t="shared" si="60"/>
        <v>80-100%</v>
      </c>
      <c r="AA531">
        <f t="shared" si="61"/>
        <v>10</v>
      </c>
      <c r="AD531">
        <f t="shared" si="62"/>
        <v>9</v>
      </c>
      <c r="AL531">
        <f t="shared" si="63"/>
        <v>0</v>
      </c>
    </row>
    <row r="532" spans="1:38" ht="15.75" customHeight="1" x14ac:dyDescent="0.3">
      <c r="A532" s="3" t="s">
        <v>595</v>
      </c>
      <c r="B532" s="3" t="s">
        <v>66</v>
      </c>
      <c r="C532" s="6">
        <v>45456</v>
      </c>
      <c r="D532" s="4">
        <v>1467</v>
      </c>
      <c r="E532" s="3" t="s">
        <v>60</v>
      </c>
      <c r="F532" s="3" t="s">
        <v>51</v>
      </c>
      <c r="G532" s="3" t="s">
        <v>57</v>
      </c>
      <c r="H532" s="4">
        <v>11070</v>
      </c>
      <c r="I532" s="4">
        <v>2.8</v>
      </c>
      <c r="J532" s="4">
        <v>81.47</v>
      </c>
      <c r="K532" s="6">
        <v>45457</v>
      </c>
      <c r="L532" s="6">
        <v>45462</v>
      </c>
      <c r="M532" s="3" t="s">
        <v>71</v>
      </c>
      <c r="N532">
        <f t="shared" si="57"/>
        <v>5</v>
      </c>
      <c r="O532" t="str">
        <f t="shared" si="58"/>
        <v>Jun-2024</v>
      </c>
      <c r="P532" t="str">
        <f>CHOOSE(MATCH(MONTH(C532),{1,4,7,10}),"Q1","Q2","Q3","Q4")</f>
        <v>Q2</v>
      </c>
      <c r="Q532" t="str">
        <f t="shared" si="59"/>
        <v>West → South</v>
      </c>
      <c r="R532" t="str">
        <f t="shared" si="60"/>
        <v>80-100%</v>
      </c>
      <c r="AA532">
        <f t="shared" si="61"/>
        <v>6</v>
      </c>
      <c r="AD532">
        <f t="shared" si="62"/>
        <v>5</v>
      </c>
      <c r="AL532">
        <f t="shared" si="63"/>
        <v>0</v>
      </c>
    </row>
    <row r="533" spans="1:38" ht="15.75" customHeight="1" x14ac:dyDescent="0.3">
      <c r="A533" s="3" t="s">
        <v>596</v>
      </c>
      <c r="B533" s="3" t="s">
        <v>66</v>
      </c>
      <c r="C533" s="6">
        <v>45423</v>
      </c>
      <c r="D533" s="4">
        <v>683</v>
      </c>
      <c r="E533" s="3" t="s">
        <v>63</v>
      </c>
      <c r="F533" s="3" t="s">
        <v>70</v>
      </c>
      <c r="G533" s="3" t="s">
        <v>52</v>
      </c>
      <c r="H533" s="4">
        <v>49165</v>
      </c>
      <c r="I533" s="4">
        <v>2.2000000000000002</v>
      </c>
      <c r="J533" s="4">
        <v>92.99</v>
      </c>
      <c r="K533" s="6">
        <v>45425</v>
      </c>
      <c r="L533" s="6">
        <v>45427</v>
      </c>
      <c r="M533" s="3" t="s">
        <v>53</v>
      </c>
      <c r="N533">
        <f t="shared" si="57"/>
        <v>2</v>
      </c>
      <c r="O533" t="str">
        <f t="shared" si="58"/>
        <v>May-2024</v>
      </c>
      <c r="P533" t="str">
        <f>CHOOSE(MATCH(MONTH(C533),{1,4,7,10}),"Q1","Q2","Q3","Q4")</f>
        <v>Q2</v>
      </c>
      <c r="Q533" t="str">
        <f t="shared" si="59"/>
        <v>North → East</v>
      </c>
      <c r="R533" t="str">
        <f t="shared" si="60"/>
        <v>80-100%</v>
      </c>
      <c r="AA533">
        <f t="shared" si="61"/>
        <v>4</v>
      </c>
      <c r="AD533">
        <f t="shared" si="62"/>
        <v>2</v>
      </c>
      <c r="AL533">
        <f t="shared" si="63"/>
        <v>1</v>
      </c>
    </row>
    <row r="534" spans="1:38" ht="15.75" customHeight="1" x14ac:dyDescent="0.3">
      <c r="A534" s="3" t="s">
        <v>597</v>
      </c>
      <c r="B534" s="3" t="s">
        <v>66</v>
      </c>
      <c r="C534" s="6">
        <v>45446</v>
      </c>
      <c r="D534" s="4">
        <v>494</v>
      </c>
      <c r="E534" s="3" t="s">
        <v>63</v>
      </c>
      <c r="F534" s="3" t="s">
        <v>52</v>
      </c>
      <c r="G534" s="3" t="s">
        <v>52</v>
      </c>
      <c r="H534" s="4">
        <v>44914</v>
      </c>
      <c r="I534" s="4">
        <v>3.9</v>
      </c>
      <c r="J534" s="4">
        <v>96.89</v>
      </c>
      <c r="K534" s="6">
        <v>45446</v>
      </c>
      <c r="L534" s="6">
        <v>45448</v>
      </c>
      <c r="M534" s="3" t="s">
        <v>53</v>
      </c>
      <c r="N534">
        <f t="shared" si="57"/>
        <v>2</v>
      </c>
      <c r="O534" t="str">
        <f t="shared" si="58"/>
        <v>Jun-2024</v>
      </c>
      <c r="P534" t="str">
        <f>CHOOSE(MATCH(MONTH(C534),{1,4,7,10}),"Q1","Q2","Q3","Q4")</f>
        <v>Q2</v>
      </c>
      <c r="Q534" t="str">
        <f t="shared" si="59"/>
        <v>East → East</v>
      </c>
      <c r="R534" t="str">
        <f t="shared" si="60"/>
        <v>80-100%</v>
      </c>
      <c r="AA534">
        <f t="shared" si="61"/>
        <v>2</v>
      </c>
      <c r="AD534">
        <f t="shared" si="62"/>
        <v>2</v>
      </c>
      <c r="AL534">
        <f t="shared" si="63"/>
        <v>1</v>
      </c>
    </row>
    <row r="535" spans="1:38" ht="15.75" customHeight="1" x14ac:dyDescent="0.3">
      <c r="A535" s="3" t="s">
        <v>598</v>
      </c>
      <c r="B535" s="3" t="s">
        <v>55</v>
      </c>
      <c r="C535" s="6">
        <v>45299</v>
      </c>
      <c r="D535" s="4">
        <v>1187</v>
      </c>
      <c r="E535" s="3" t="s">
        <v>50</v>
      </c>
      <c r="F535" s="3" t="s">
        <v>57</v>
      </c>
      <c r="G535" s="3" t="s">
        <v>70</v>
      </c>
      <c r="H535" s="4">
        <v>15974</v>
      </c>
      <c r="I535" s="4">
        <v>2.4</v>
      </c>
      <c r="J535" s="4">
        <v>69.209999999999994</v>
      </c>
      <c r="K535" s="6">
        <v>45299</v>
      </c>
      <c r="L535" s="6">
        <v>45304</v>
      </c>
      <c r="M535" s="3" t="s">
        <v>71</v>
      </c>
      <c r="N535">
        <f t="shared" si="57"/>
        <v>5</v>
      </c>
      <c r="O535" t="str">
        <f t="shared" si="58"/>
        <v>Jan-2024</v>
      </c>
      <c r="P535" t="str">
        <f>CHOOSE(MATCH(MONTH(C535),{1,4,7,10}),"Q1","Q2","Q3","Q4")</f>
        <v>Q1</v>
      </c>
      <c r="Q535" t="str">
        <f t="shared" si="59"/>
        <v>South → North</v>
      </c>
      <c r="R535" t="str">
        <f t="shared" si="60"/>
        <v>60-80%</v>
      </c>
      <c r="AA535">
        <f t="shared" si="61"/>
        <v>5</v>
      </c>
      <c r="AD535">
        <f t="shared" si="62"/>
        <v>5</v>
      </c>
      <c r="AL535">
        <f t="shared" si="63"/>
        <v>0</v>
      </c>
    </row>
    <row r="536" spans="1:38" ht="15.75" customHeight="1" x14ac:dyDescent="0.3">
      <c r="A536" s="3" t="s">
        <v>599</v>
      </c>
      <c r="B536" s="3" t="s">
        <v>59</v>
      </c>
      <c r="C536" s="6">
        <v>45345</v>
      </c>
      <c r="D536" s="4">
        <v>171</v>
      </c>
      <c r="E536" s="3" t="s">
        <v>56</v>
      </c>
      <c r="F536" s="3" t="s">
        <v>70</v>
      </c>
      <c r="G536" s="3" t="s">
        <v>51</v>
      </c>
      <c r="H536" s="4">
        <v>7537</v>
      </c>
      <c r="I536" s="4">
        <v>2.1</v>
      </c>
      <c r="J536" s="4">
        <v>82.14</v>
      </c>
      <c r="K536" s="6">
        <v>45346</v>
      </c>
      <c r="L536" s="6">
        <v>45351</v>
      </c>
      <c r="M536" s="3" t="s">
        <v>53</v>
      </c>
      <c r="N536">
        <f t="shared" si="57"/>
        <v>5</v>
      </c>
      <c r="O536" t="str">
        <f t="shared" si="58"/>
        <v>Feb-2024</v>
      </c>
      <c r="P536" t="str">
        <f>CHOOSE(MATCH(MONTH(C536),{1,4,7,10}),"Q1","Q2","Q3","Q4")</f>
        <v>Q1</v>
      </c>
      <c r="Q536" t="str">
        <f t="shared" si="59"/>
        <v>North → West</v>
      </c>
      <c r="R536" t="str">
        <f t="shared" si="60"/>
        <v>80-100%</v>
      </c>
      <c r="AA536">
        <f t="shared" si="61"/>
        <v>6</v>
      </c>
      <c r="AD536">
        <f t="shared" si="62"/>
        <v>5</v>
      </c>
      <c r="AL536">
        <f t="shared" si="63"/>
        <v>1</v>
      </c>
    </row>
    <row r="537" spans="1:38" ht="15.75" customHeight="1" x14ac:dyDescent="0.3">
      <c r="A537" s="3" t="s">
        <v>600</v>
      </c>
      <c r="B537" s="3" t="s">
        <v>55</v>
      </c>
      <c r="C537" s="6">
        <v>45403</v>
      </c>
      <c r="D537" s="4">
        <v>373</v>
      </c>
      <c r="E537" s="3" t="s">
        <v>63</v>
      </c>
      <c r="F537" s="3" t="s">
        <v>57</v>
      </c>
      <c r="G537" s="3" t="s">
        <v>51</v>
      </c>
      <c r="H537" s="4">
        <v>28629</v>
      </c>
      <c r="I537" s="4">
        <v>2.7</v>
      </c>
      <c r="J537" s="4">
        <v>91.12</v>
      </c>
      <c r="K537" s="6">
        <v>45404</v>
      </c>
      <c r="L537" s="6">
        <v>45411</v>
      </c>
      <c r="M537" s="3" t="s">
        <v>71</v>
      </c>
      <c r="N537">
        <f t="shared" si="57"/>
        <v>7</v>
      </c>
      <c r="O537" t="str">
        <f t="shared" si="58"/>
        <v>Apr-2024</v>
      </c>
      <c r="P537" t="str">
        <f>CHOOSE(MATCH(MONTH(C537),{1,4,7,10}),"Q1","Q2","Q3","Q4")</f>
        <v>Q2</v>
      </c>
      <c r="Q537" t="str">
        <f t="shared" si="59"/>
        <v>South → West</v>
      </c>
      <c r="R537" t="str">
        <f t="shared" si="60"/>
        <v>80-100%</v>
      </c>
      <c r="AA537">
        <f t="shared" si="61"/>
        <v>8</v>
      </c>
      <c r="AD537">
        <f t="shared" si="62"/>
        <v>7</v>
      </c>
      <c r="AL537">
        <f t="shared" si="63"/>
        <v>0</v>
      </c>
    </row>
    <row r="538" spans="1:38" ht="15.75" customHeight="1" x14ac:dyDescent="0.3">
      <c r="A538" s="3" t="s">
        <v>601</v>
      </c>
      <c r="B538" s="3" t="s">
        <v>59</v>
      </c>
      <c r="C538" s="6">
        <v>45375</v>
      </c>
      <c r="D538" s="4">
        <v>2113</v>
      </c>
      <c r="E538" s="3" t="s">
        <v>56</v>
      </c>
      <c r="F538" s="3" t="s">
        <v>61</v>
      </c>
      <c r="G538" s="3" t="s">
        <v>70</v>
      </c>
      <c r="H538" s="4">
        <v>42767</v>
      </c>
      <c r="I538" s="4">
        <v>1.4</v>
      </c>
      <c r="J538" s="4">
        <v>61.4</v>
      </c>
      <c r="K538" s="6">
        <v>45376</v>
      </c>
      <c r="L538" s="6">
        <v>45380</v>
      </c>
      <c r="M538" s="3" t="s">
        <v>71</v>
      </c>
      <c r="N538">
        <f t="shared" si="57"/>
        <v>4</v>
      </c>
      <c r="O538" t="str">
        <f t="shared" si="58"/>
        <v>Mar-2024</v>
      </c>
      <c r="P538" t="str">
        <f>CHOOSE(MATCH(MONTH(C538),{1,4,7,10}),"Q1","Q2","Q3","Q4")</f>
        <v>Q1</v>
      </c>
      <c r="Q538" t="str">
        <f t="shared" si="59"/>
        <v>Central → North</v>
      </c>
      <c r="R538" t="str">
        <f t="shared" si="60"/>
        <v>60-80%</v>
      </c>
      <c r="AA538">
        <f t="shared" si="61"/>
        <v>5</v>
      </c>
      <c r="AD538">
        <f t="shared" si="62"/>
        <v>4</v>
      </c>
      <c r="AL538">
        <f t="shared" si="63"/>
        <v>0</v>
      </c>
    </row>
    <row r="539" spans="1:38" ht="15.75" customHeight="1" x14ac:dyDescent="0.3">
      <c r="A539" s="3" t="s">
        <v>602</v>
      </c>
      <c r="B539" s="3" t="s">
        <v>59</v>
      </c>
      <c r="C539" s="6">
        <v>45328</v>
      </c>
      <c r="D539" s="4">
        <v>1443</v>
      </c>
      <c r="E539" s="3" t="s">
        <v>60</v>
      </c>
      <c r="F539" s="3" t="s">
        <v>52</v>
      </c>
      <c r="G539" s="3" t="s">
        <v>70</v>
      </c>
      <c r="H539" s="4">
        <v>13886</v>
      </c>
      <c r="I539" s="4">
        <v>4</v>
      </c>
      <c r="J539" s="4">
        <v>55.68</v>
      </c>
      <c r="K539" s="6">
        <v>45329</v>
      </c>
      <c r="L539" s="6">
        <v>45335</v>
      </c>
      <c r="M539" s="3" t="s">
        <v>71</v>
      </c>
      <c r="N539">
        <f t="shared" si="57"/>
        <v>6</v>
      </c>
      <c r="O539" t="str">
        <f t="shared" si="58"/>
        <v>Feb-2024</v>
      </c>
      <c r="P539" t="str">
        <f>CHOOSE(MATCH(MONTH(C539),{1,4,7,10}),"Q1","Q2","Q3","Q4")</f>
        <v>Q1</v>
      </c>
      <c r="Q539" t="str">
        <f t="shared" si="59"/>
        <v>East → North</v>
      </c>
      <c r="R539" t="str">
        <f t="shared" si="60"/>
        <v>40-60%</v>
      </c>
      <c r="AA539">
        <f t="shared" si="61"/>
        <v>7</v>
      </c>
      <c r="AD539">
        <f t="shared" si="62"/>
        <v>6</v>
      </c>
      <c r="AL539">
        <f t="shared" si="63"/>
        <v>0</v>
      </c>
    </row>
    <row r="540" spans="1:38" ht="15.75" customHeight="1" x14ac:dyDescent="0.3">
      <c r="A540" s="3" t="s">
        <v>603</v>
      </c>
      <c r="B540" s="3" t="s">
        <v>66</v>
      </c>
      <c r="C540" s="6">
        <v>45413</v>
      </c>
      <c r="D540" s="4">
        <v>437</v>
      </c>
      <c r="E540" s="3" t="s">
        <v>50</v>
      </c>
      <c r="F540" s="3" t="s">
        <v>52</v>
      </c>
      <c r="G540" s="3" t="s">
        <v>52</v>
      </c>
      <c r="H540" s="4">
        <v>6721</v>
      </c>
      <c r="I540" s="4">
        <v>1.1000000000000001</v>
      </c>
      <c r="J540" s="4">
        <v>96.8</v>
      </c>
      <c r="K540" s="6">
        <v>45413</v>
      </c>
      <c r="L540" s="6">
        <v>45423</v>
      </c>
      <c r="M540" s="3" t="s">
        <v>53</v>
      </c>
      <c r="N540">
        <f t="shared" si="57"/>
        <v>10</v>
      </c>
      <c r="O540" t="str">
        <f t="shared" si="58"/>
        <v>May-2024</v>
      </c>
      <c r="P540" t="str">
        <f>CHOOSE(MATCH(MONTH(C540),{1,4,7,10}),"Q1","Q2","Q3","Q4")</f>
        <v>Q2</v>
      </c>
      <c r="Q540" t="str">
        <f t="shared" si="59"/>
        <v>East → East</v>
      </c>
      <c r="R540" t="str">
        <f t="shared" si="60"/>
        <v>80-100%</v>
      </c>
      <c r="AA540">
        <f t="shared" si="61"/>
        <v>10</v>
      </c>
      <c r="AD540">
        <f t="shared" si="62"/>
        <v>10</v>
      </c>
      <c r="AL540">
        <f t="shared" si="63"/>
        <v>0</v>
      </c>
    </row>
    <row r="541" spans="1:38" ht="15.75" customHeight="1" x14ac:dyDescent="0.3">
      <c r="A541" s="3" t="s">
        <v>604</v>
      </c>
      <c r="B541" s="3" t="s">
        <v>49</v>
      </c>
      <c r="C541" s="6">
        <v>45387</v>
      </c>
      <c r="D541" s="4">
        <v>1489</v>
      </c>
      <c r="E541" s="3" t="s">
        <v>63</v>
      </c>
      <c r="F541" s="3" t="s">
        <v>61</v>
      </c>
      <c r="G541" s="3" t="s">
        <v>61</v>
      </c>
      <c r="H541" s="4">
        <v>23974</v>
      </c>
      <c r="I541" s="4">
        <v>3.6</v>
      </c>
      <c r="J541" s="4">
        <v>83.58</v>
      </c>
      <c r="K541" s="6">
        <v>45389</v>
      </c>
      <c r="L541" s="6">
        <v>45396</v>
      </c>
      <c r="M541" s="3" t="s">
        <v>53</v>
      </c>
      <c r="N541">
        <f t="shared" si="57"/>
        <v>7</v>
      </c>
      <c r="O541" t="str">
        <f t="shared" si="58"/>
        <v>Apr-2024</v>
      </c>
      <c r="P541" t="str">
        <f>CHOOSE(MATCH(MONTH(C541),{1,4,7,10}),"Q1","Q2","Q3","Q4")</f>
        <v>Q2</v>
      </c>
      <c r="Q541" t="str">
        <f t="shared" si="59"/>
        <v>Central → Central</v>
      </c>
      <c r="R541" t="str">
        <f t="shared" si="60"/>
        <v>80-100%</v>
      </c>
      <c r="AA541">
        <f t="shared" si="61"/>
        <v>9</v>
      </c>
      <c r="AD541">
        <f t="shared" si="62"/>
        <v>7</v>
      </c>
      <c r="AL541">
        <f t="shared" si="63"/>
        <v>0</v>
      </c>
    </row>
    <row r="542" spans="1:38" ht="15.75" customHeight="1" x14ac:dyDescent="0.3">
      <c r="A542" s="3" t="s">
        <v>605</v>
      </c>
      <c r="B542" s="3" t="s">
        <v>82</v>
      </c>
      <c r="C542" s="6">
        <v>45443</v>
      </c>
      <c r="D542" s="4">
        <v>706</v>
      </c>
      <c r="E542" s="3" t="s">
        <v>60</v>
      </c>
      <c r="F542" s="3" t="s">
        <v>52</v>
      </c>
      <c r="G542" s="3" t="s">
        <v>52</v>
      </c>
      <c r="H542" s="4">
        <v>41037</v>
      </c>
      <c r="I542" s="4">
        <v>1.7</v>
      </c>
      <c r="J542" s="4">
        <v>53.18</v>
      </c>
      <c r="K542" s="6">
        <v>45443</v>
      </c>
      <c r="L542" s="6">
        <v>45450</v>
      </c>
      <c r="M542" s="3" t="s">
        <v>53</v>
      </c>
      <c r="N542">
        <f t="shared" si="57"/>
        <v>7</v>
      </c>
      <c r="O542" t="str">
        <f t="shared" si="58"/>
        <v>May-2024</v>
      </c>
      <c r="P542" t="str">
        <f>CHOOSE(MATCH(MONTH(C542),{1,4,7,10}),"Q1","Q2","Q3","Q4")</f>
        <v>Q2</v>
      </c>
      <c r="Q542" t="str">
        <f t="shared" si="59"/>
        <v>East → East</v>
      </c>
      <c r="R542" t="str">
        <f t="shared" si="60"/>
        <v>40-60%</v>
      </c>
      <c r="AA542">
        <f t="shared" si="61"/>
        <v>7</v>
      </c>
      <c r="AD542">
        <f t="shared" si="62"/>
        <v>7</v>
      </c>
      <c r="AL542">
        <f t="shared" si="63"/>
        <v>0</v>
      </c>
    </row>
    <row r="543" spans="1:38" ht="15.75" customHeight="1" x14ac:dyDescent="0.3">
      <c r="A543" s="3" t="s">
        <v>606</v>
      </c>
      <c r="B543" s="3" t="s">
        <v>66</v>
      </c>
      <c r="C543" s="6">
        <v>45384</v>
      </c>
      <c r="D543" s="4">
        <v>265</v>
      </c>
      <c r="E543" s="3" t="s">
        <v>63</v>
      </c>
      <c r="F543" s="3" t="s">
        <v>51</v>
      </c>
      <c r="G543" s="3" t="s">
        <v>70</v>
      </c>
      <c r="H543" s="4">
        <v>47624</v>
      </c>
      <c r="I543" s="4">
        <v>1.9</v>
      </c>
      <c r="J543" s="4">
        <v>66.95</v>
      </c>
      <c r="K543" s="6">
        <v>45386</v>
      </c>
      <c r="L543" s="6">
        <v>45392</v>
      </c>
      <c r="M543" s="3" t="s">
        <v>53</v>
      </c>
      <c r="N543">
        <f t="shared" si="57"/>
        <v>6</v>
      </c>
      <c r="O543" t="str">
        <f t="shared" si="58"/>
        <v>Apr-2024</v>
      </c>
      <c r="P543" t="str">
        <f>CHOOSE(MATCH(MONTH(C543),{1,4,7,10}),"Q1","Q2","Q3","Q4")</f>
        <v>Q2</v>
      </c>
      <c r="Q543" t="str">
        <f t="shared" si="59"/>
        <v>West → North</v>
      </c>
      <c r="R543" t="str">
        <f t="shared" si="60"/>
        <v>60-80%</v>
      </c>
      <c r="AA543">
        <f t="shared" si="61"/>
        <v>8</v>
      </c>
      <c r="AD543">
        <f t="shared" si="62"/>
        <v>6</v>
      </c>
      <c r="AL543">
        <f t="shared" si="63"/>
        <v>0</v>
      </c>
    </row>
    <row r="544" spans="1:38" ht="15.75" customHeight="1" x14ac:dyDescent="0.3">
      <c r="A544" s="3" t="s">
        <v>607</v>
      </c>
      <c r="B544" s="3" t="s">
        <v>66</v>
      </c>
      <c r="C544" s="6">
        <v>45456</v>
      </c>
      <c r="D544" s="4">
        <v>1667</v>
      </c>
      <c r="E544" s="3" t="s">
        <v>50</v>
      </c>
      <c r="F544" s="3" t="s">
        <v>57</v>
      </c>
      <c r="G544" s="3" t="s">
        <v>51</v>
      </c>
      <c r="H544" s="4">
        <v>21545</v>
      </c>
      <c r="I544" s="4">
        <v>3.5</v>
      </c>
      <c r="J544" s="4">
        <v>87.79</v>
      </c>
      <c r="K544" s="6">
        <v>45459</v>
      </c>
      <c r="L544" s="6">
        <v>45463</v>
      </c>
      <c r="M544" s="3" t="s">
        <v>53</v>
      </c>
      <c r="N544">
        <f t="shared" si="57"/>
        <v>4</v>
      </c>
      <c r="O544" t="str">
        <f t="shared" si="58"/>
        <v>Jun-2024</v>
      </c>
      <c r="P544" t="str">
        <f>CHOOSE(MATCH(MONTH(C544),{1,4,7,10}),"Q1","Q2","Q3","Q4")</f>
        <v>Q2</v>
      </c>
      <c r="Q544" t="str">
        <f t="shared" si="59"/>
        <v>South → West</v>
      </c>
      <c r="R544" t="str">
        <f t="shared" si="60"/>
        <v>80-100%</v>
      </c>
      <c r="AA544">
        <f t="shared" si="61"/>
        <v>7</v>
      </c>
      <c r="AD544">
        <f t="shared" si="62"/>
        <v>4</v>
      </c>
      <c r="AL544">
        <f t="shared" si="63"/>
        <v>0</v>
      </c>
    </row>
    <row r="545" spans="1:38" ht="15.75" customHeight="1" x14ac:dyDescent="0.3">
      <c r="A545" s="3" t="s">
        <v>608</v>
      </c>
      <c r="B545" s="3" t="s">
        <v>49</v>
      </c>
      <c r="C545" s="6">
        <v>45435</v>
      </c>
      <c r="D545" s="4">
        <v>2158</v>
      </c>
      <c r="E545" s="3" t="s">
        <v>60</v>
      </c>
      <c r="F545" s="3" t="s">
        <v>70</v>
      </c>
      <c r="G545" s="3" t="s">
        <v>52</v>
      </c>
      <c r="H545" s="4">
        <v>26283</v>
      </c>
      <c r="I545" s="4">
        <v>5</v>
      </c>
      <c r="J545" s="4">
        <v>72.819999999999993</v>
      </c>
      <c r="K545" s="6">
        <v>45435</v>
      </c>
      <c r="L545" s="6">
        <v>45437</v>
      </c>
      <c r="M545" s="3" t="s">
        <v>53</v>
      </c>
      <c r="N545">
        <f t="shared" si="57"/>
        <v>2</v>
      </c>
      <c r="O545" t="str">
        <f t="shared" si="58"/>
        <v>May-2024</v>
      </c>
      <c r="P545" t="str">
        <f>CHOOSE(MATCH(MONTH(C545),{1,4,7,10}),"Q1","Q2","Q3","Q4")</f>
        <v>Q2</v>
      </c>
      <c r="Q545" t="str">
        <f t="shared" si="59"/>
        <v>North → East</v>
      </c>
      <c r="R545" t="str">
        <f t="shared" si="60"/>
        <v>60-80%</v>
      </c>
      <c r="AA545">
        <f t="shared" si="61"/>
        <v>2</v>
      </c>
      <c r="AD545">
        <f t="shared" si="62"/>
        <v>2</v>
      </c>
      <c r="AL545">
        <f t="shared" si="63"/>
        <v>1</v>
      </c>
    </row>
    <row r="546" spans="1:38" ht="15.75" customHeight="1" x14ac:dyDescent="0.3">
      <c r="A546" s="3" t="s">
        <v>609</v>
      </c>
      <c r="B546" s="3" t="s">
        <v>82</v>
      </c>
      <c r="C546" s="6">
        <v>45375</v>
      </c>
      <c r="D546" s="4">
        <v>1424</v>
      </c>
      <c r="E546" s="3" t="s">
        <v>60</v>
      </c>
      <c r="F546" s="3" t="s">
        <v>61</v>
      </c>
      <c r="G546" s="3" t="s">
        <v>61</v>
      </c>
      <c r="H546" s="4">
        <v>40657</v>
      </c>
      <c r="I546" s="4">
        <v>4.0999999999999996</v>
      </c>
      <c r="J546" s="4">
        <v>79</v>
      </c>
      <c r="K546" s="6">
        <v>45377</v>
      </c>
      <c r="L546" s="6">
        <v>45381</v>
      </c>
      <c r="M546" s="3" t="s">
        <v>53</v>
      </c>
      <c r="N546">
        <f t="shared" si="57"/>
        <v>4</v>
      </c>
      <c r="O546" t="str">
        <f t="shared" si="58"/>
        <v>Mar-2024</v>
      </c>
      <c r="P546" t="str">
        <f>CHOOSE(MATCH(MONTH(C546),{1,4,7,10}),"Q1","Q2","Q3","Q4")</f>
        <v>Q1</v>
      </c>
      <c r="Q546" t="str">
        <f t="shared" si="59"/>
        <v>Central → Central</v>
      </c>
      <c r="R546" t="str">
        <f t="shared" si="60"/>
        <v>60-80%</v>
      </c>
      <c r="AA546">
        <f t="shared" si="61"/>
        <v>6</v>
      </c>
      <c r="AD546">
        <f t="shared" si="62"/>
        <v>4</v>
      </c>
      <c r="AL546">
        <f t="shared" si="63"/>
        <v>1</v>
      </c>
    </row>
    <row r="547" spans="1:38" ht="15.75" customHeight="1" x14ac:dyDescent="0.3">
      <c r="A547" s="3" t="s">
        <v>610</v>
      </c>
      <c r="B547" s="3" t="s">
        <v>55</v>
      </c>
      <c r="C547" s="6">
        <v>45444</v>
      </c>
      <c r="D547" s="4">
        <v>828</v>
      </c>
      <c r="E547" s="3" t="s">
        <v>56</v>
      </c>
      <c r="F547" s="3" t="s">
        <v>51</v>
      </c>
      <c r="G547" s="3" t="s">
        <v>52</v>
      </c>
      <c r="H547" s="4">
        <v>5422</v>
      </c>
      <c r="I547" s="4">
        <v>1.9</v>
      </c>
      <c r="J547" s="4">
        <v>85.23</v>
      </c>
      <c r="K547" s="6">
        <v>45444</v>
      </c>
      <c r="L547" s="6">
        <v>45453</v>
      </c>
      <c r="M547" s="3" t="s">
        <v>71</v>
      </c>
      <c r="N547">
        <f t="shared" si="57"/>
        <v>9</v>
      </c>
      <c r="O547" t="str">
        <f t="shared" si="58"/>
        <v>Jun-2024</v>
      </c>
      <c r="P547" t="str">
        <f>CHOOSE(MATCH(MONTH(C547),{1,4,7,10}),"Q1","Q2","Q3","Q4")</f>
        <v>Q2</v>
      </c>
      <c r="Q547" t="str">
        <f t="shared" si="59"/>
        <v>West → East</v>
      </c>
      <c r="R547" t="str">
        <f t="shared" si="60"/>
        <v>80-100%</v>
      </c>
      <c r="AA547">
        <f t="shared" si="61"/>
        <v>9</v>
      </c>
      <c r="AD547">
        <f t="shared" si="62"/>
        <v>9</v>
      </c>
      <c r="AL547">
        <f t="shared" si="63"/>
        <v>0</v>
      </c>
    </row>
    <row r="548" spans="1:38" ht="15.75" customHeight="1" x14ac:dyDescent="0.3">
      <c r="A548" s="3" t="s">
        <v>611</v>
      </c>
      <c r="B548" s="3" t="s">
        <v>55</v>
      </c>
      <c r="C548" s="6">
        <v>45364</v>
      </c>
      <c r="D548" s="4">
        <v>2143</v>
      </c>
      <c r="E548" s="3" t="s">
        <v>50</v>
      </c>
      <c r="F548" s="3" t="s">
        <v>70</v>
      </c>
      <c r="G548" s="3" t="s">
        <v>57</v>
      </c>
      <c r="H548" s="4">
        <v>46907</v>
      </c>
      <c r="I548" s="4">
        <v>1.7</v>
      </c>
      <c r="J548" s="4">
        <v>77.319999999999993</v>
      </c>
      <c r="K548" s="6">
        <v>45366</v>
      </c>
      <c r="L548" s="6">
        <v>45376</v>
      </c>
      <c r="M548" s="3" t="s">
        <v>53</v>
      </c>
      <c r="N548">
        <f t="shared" si="57"/>
        <v>10</v>
      </c>
      <c r="O548" t="str">
        <f t="shared" si="58"/>
        <v>Mar-2024</v>
      </c>
      <c r="P548" t="str">
        <f>CHOOSE(MATCH(MONTH(C548),{1,4,7,10}),"Q1","Q2","Q3","Q4")</f>
        <v>Q1</v>
      </c>
      <c r="Q548" t="str">
        <f t="shared" si="59"/>
        <v>North → South</v>
      </c>
      <c r="R548" t="str">
        <f t="shared" si="60"/>
        <v>60-80%</v>
      </c>
      <c r="AA548">
        <f t="shared" si="61"/>
        <v>12</v>
      </c>
      <c r="AD548">
        <f t="shared" si="62"/>
        <v>10</v>
      </c>
      <c r="AL548">
        <f t="shared" si="63"/>
        <v>0</v>
      </c>
    </row>
    <row r="549" spans="1:38" ht="15.75" customHeight="1" x14ac:dyDescent="0.3">
      <c r="A549" s="3" t="s">
        <v>612</v>
      </c>
      <c r="B549" s="3" t="s">
        <v>66</v>
      </c>
      <c r="C549" s="6">
        <v>45303</v>
      </c>
      <c r="D549" s="4">
        <v>201</v>
      </c>
      <c r="E549" s="3" t="s">
        <v>60</v>
      </c>
      <c r="F549" s="3" t="s">
        <v>70</v>
      </c>
      <c r="G549" s="3" t="s">
        <v>52</v>
      </c>
      <c r="H549" s="4">
        <v>23206</v>
      </c>
      <c r="I549" s="4">
        <v>4.5</v>
      </c>
      <c r="J549" s="4">
        <v>72.400000000000006</v>
      </c>
      <c r="K549" s="6">
        <v>45305</v>
      </c>
      <c r="L549" s="6">
        <v>45314</v>
      </c>
      <c r="M549" s="3" t="s">
        <v>53</v>
      </c>
      <c r="N549">
        <f t="shared" si="57"/>
        <v>9</v>
      </c>
      <c r="O549" t="str">
        <f t="shared" si="58"/>
        <v>Jan-2024</v>
      </c>
      <c r="P549" t="str">
        <f>CHOOSE(MATCH(MONTH(C549),{1,4,7,10}),"Q1","Q2","Q3","Q4")</f>
        <v>Q1</v>
      </c>
      <c r="Q549" t="str">
        <f t="shared" si="59"/>
        <v>North → East</v>
      </c>
      <c r="R549" t="str">
        <f t="shared" si="60"/>
        <v>60-80%</v>
      </c>
      <c r="AA549">
        <f t="shared" si="61"/>
        <v>11</v>
      </c>
      <c r="AD549">
        <f t="shared" si="62"/>
        <v>9</v>
      </c>
      <c r="AL549">
        <f t="shared" si="63"/>
        <v>0</v>
      </c>
    </row>
    <row r="550" spans="1:38" ht="15.75" customHeight="1" x14ac:dyDescent="0.3">
      <c r="A550" s="3" t="s">
        <v>613</v>
      </c>
      <c r="B550" s="3" t="s">
        <v>82</v>
      </c>
      <c r="C550" s="6">
        <v>45332</v>
      </c>
      <c r="D550" s="4">
        <v>1515</v>
      </c>
      <c r="E550" s="3" t="s">
        <v>63</v>
      </c>
      <c r="F550" s="3" t="s">
        <v>61</v>
      </c>
      <c r="G550" s="3" t="s">
        <v>70</v>
      </c>
      <c r="H550" s="4">
        <v>43271</v>
      </c>
      <c r="I550" s="4">
        <v>2.8</v>
      </c>
      <c r="J550" s="4">
        <v>84.98</v>
      </c>
      <c r="K550" s="6">
        <v>45334</v>
      </c>
      <c r="L550" s="6">
        <v>45340</v>
      </c>
      <c r="M550" s="3" t="s">
        <v>53</v>
      </c>
      <c r="N550">
        <f t="shared" si="57"/>
        <v>6</v>
      </c>
      <c r="O550" t="str">
        <f t="shared" si="58"/>
        <v>Feb-2024</v>
      </c>
      <c r="P550" t="str">
        <f>CHOOSE(MATCH(MONTH(C550),{1,4,7,10}),"Q1","Q2","Q3","Q4")</f>
        <v>Q1</v>
      </c>
      <c r="Q550" t="str">
        <f t="shared" si="59"/>
        <v>Central → North</v>
      </c>
      <c r="R550" t="str">
        <f t="shared" si="60"/>
        <v>80-100%</v>
      </c>
      <c r="AA550">
        <f t="shared" si="61"/>
        <v>8</v>
      </c>
      <c r="AD550">
        <f t="shared" si="62"/>
        <v>6</v>
      </c>
      <c r="AL550">
        <f t="shared" si="63"/>
        <v>0</v>
      </c>
    </row>
    <row r="551" spans="1:38" ht="15.75" customHeight="1" x14ac:dyDescent="0.3">
      <c r="A551" s="3" t="s">
        <v>614</v>
      </c>
      <c r="B551" s="3" t="s">
        <v>66</v>
      </c>
      <c r="C551" s="6">
        <v>45435</v>
      </c>
      <c r="D551" s="4">
        <v>878</v>
      </c>
      <c r="E551" s="3" t="s">
        <v>60</v>
      </c>
      <c r="F551" s="3" t="s">
        <v>51</v>
      </c>
      <c r="G551" s="3" t="s">
        <v>51</v>
      </c>
      <c r="H551" s="4">
        <v>32979</v>
      </c>
      <c r="I551" s="4">
        <v>1.5</v>
      </c>
      <c r="J551" s="4">
        <v>83.65</v>
      </c>
      <c r="K551" s="6">
        <v>45435</v>
      </c>
      <c r="L551" s="6">
        <v>45441</v>
      </c>
      <c r="M551" s="3" t="s">
        <v>53</v>
      </c>
      <c r="N551">
        <f t="shared" si="57"/>
        <v>6</v>
      </c>
      <c r="O551" t="str">
        <f t="shared" si="58"/>
        <v>May-2024</v>
      </c>
      <c r="P551" t="str">
        <f>CHOOSE(MATCH(MONTH(C551),{1,4,7,10}),"Q1","Q2","Q3","Q4")</f>
        <v>Q2</v>
      </c>
      <c r="Q551" t="str">
        <f t="shared" si="59"/>
        <v>West → West</v>
      </c>
      <c r="R551" t="str">
        <f t="shared" si="60"/>
        <v>80-100%</v>
      </c>
      <c r="AA551">
        <f t="shared" si="61"/>
        <v>6</v>
      </c>
      <c r="AD551">
        <f t="shared" si="62"/>
        <v>6</v>
      </c>
      <c r="AL551">
        <f t="shared" si="63"/>
        <v>1</v>
      </c>
    </row>
    <row r="552" spans="1:38" ht="15.75" customHeight="1" x14ac:dyDescent="0.3">
      <c r="A552" s="3" t="s">
        <v>615</v>
      </c>
      <c r="B552" s="3" t="s">
        <v>59</v>
      </c>
      <c r="C552" s="6">
        <v>45334</v>
      </c>
      <c r="D552" s="4">
        <v>313</v>
      </c>
      <c r="E552" s="3" t="s">
        <v>63</v>
      </c>
      <c r="F552" s="3" t="s">
        <v>70</v>
      </c>
      <c r="G552" s="3" t="s">
        <v>51</v>
      </c>
      <c r="H552" s="4">
        <v>5678</v>
      </c>
      <c r="I552" s="4">
        <v>4.4000000000000004</v>
      </c>
      <c r="J552" s="4">
        <v>77.790000000000006</v>
      </c>
      <c r="K552" s="6">
        <v>45336</v>
      </c>
      <c r="L552" s="6">
        <v>45341</v>
      </c>
      <c r="M552" s="3" t="s">
        <v>53</v>
      </c>
      <c r="N552">
        <f t="shared" si="57"/>
        <v>5</v>
      </c>
      <c r="O552" t="str">
        <f t="shared" si="58"/>
        <v>Feb-2024</v>
      </c>
      <c r="P552" t="str">
        <f>CHOOSE(MATCH(MONTH(C552),{1,4,7,10}),"Q1","Q2","Q3","Q4")</f>
        <v>Q1</v>
      </c>
      <c r="Q552" t="str">
        <f t="shared" si="59"/>
        <v>North → West</v>
      </c>
      <c r="R552" t="str">
        <f t="shared" si="60"/>
        <v>60-80%</v>
      </c>
      <c r="AA552">
        <f t="shared" si="61"/>
        <v>7</v>
      </c>
      <c r="AD552">
        <f t="shared" si="62"/>
        <v>5</v>
      </c>
      <c r="AL552">
        <f t="shared" si="63"/>
        <v>0</v>
      </c>
    </row>
    <row r="553" spans="1:38" ht="15.75" customHeight="1" x14ac:dyDescent="0.3">
      <c r="A553" s="3" t="s">
        <v>616</v>
      </c>
      <c r="B553" s="3" t="s">
        <v>66</v>
      </c>
      <c r="C553" s="6">
        <v>45390</v>
      </c>
      <c r="D553" s="4">
        <v>1211</v>
      </c>
      <c r="E553" s="3" t="s">
        <v>60</v>
      </c>
      <c r="F553" s="3" t="s">
        <v>70</v>
      </c>
      <c r="G553" s="3" t="s">
        <v>70</v>
      </c>
      <c r="H553" s="4">
        <v>30522</v>
      </c>
      <c r="I553" s="4">
        <v>4.3</v>
      </c>
      <c r="J553" s="4">
        <v>61.59</v>
      </c>
      <c r="K553" s="6">
        <v>45392</v>
      </c>
      <c r="L553" s="6">
        <v>45394</v>
      </c>
      <c r="M553" s="3" t="s">
        <v>53</v>
      </c>
      <c r="N553">
        <f t="shared" si="57"/>
        <v>2</v>
      </c>
      <c r="O553" t="str">
        <f t="shared" si="58"/>
        <v>Apr-2024</v>
      </c>
      <c r="P553" t="str">
        <f>CHOOSE(MATCH(MONTH(C553),{1,4,7,10}),"Q1","Q2","Q3","Q4")</f>
        <v>Q2</v>
      </c>
      <c r="Q553" t="str">
        <f t="shared" si="59"/>
        <v>North → North</v>
      </c>
      <c r="R553" t="str">
        <f t="shared" si="60"/>
        <v>60-80%</v>
      </c>
      <c r="AA553">
        <f t="shared" si="61"/>
        <v>4</v>
      </c>
      <c r="AD553">
        <f t="shared" si="62"/>
        <v>2</v>
      </c>
      <c r="AL553">
        <f t="shared" si="63"/>
        <v>1</v>
      </c>
    </row>
    <row r="554" spans="1:38" ht="15.75" customHeight="1" x14ac:dyDescent="0.3">
      <c r="A554" s="3" t="s">
        <v>617</v>
      </c>
      <c r="B554" s="3" t="s">
        <v>66</v>
      </c>
      <c r="C554" s="6">
        <v>45408</v>
      </c>
      <c r="D554" s="4">
        <v>1676</v>
      </c>
      <c r="E554" s="3" t="s">
        <v>56</v>
      </c>
      <c r="F554" s="3" t="s">
        <v>51</v>
      </c>
      <c r="G554" s="3" t="s">
        <v>57</v>
      </c>
      <c r="H554" s="4">
        <v>15740</v>
      </c>
      <c r="I554" s="4">
        <v>4.9000000000000004</v>
      </c>
      <c r="J554" s="4">
        <v>64.349999999999994</v>
      </c>
      <c r="K554" s="6">
        <v>45410</v>
      </c>
      <c r="L554" s="6">
        <v>45416</v>
      </c>
      <c r="M554" s="3" t="s">
        <v>53</v>
      </c>
      <c r="N554">
        <f t="shared" si="57"/>
        <v>6</v>
      </c>
      <c r="O554" t="str">
        <f t="shared" si="58"/>
        <v>Apr-2024</v>
      </c>
      <c r="P554" t="str">
        <f>CHOOSE(MATCH(MONTH(C554),{1,4,7,10}),"Q1","Q2","Q3","Q4")</f>
        <v>Q2</v>
      </c>
      <c r="Q554" t="str">
        <f t="shared" si="59"/>
        <v>West → South</v>
      </c>
      <c r="R554" t="str">
        <f t="shared" si="60"/>
        <v>60-80%</v>
      </c>
      <c r="AA554">
        <f t="shared" si="61"/>
        <v>8</v>
      </c>
      <c r="AD554">
        <f t="shared" si="62"/>
        <v>6</v>
      </c>
      <c r="AL554">
        <f t="shared" si="63"/>
        <v>0</v>
      </c>
    </row>
    <row r="555" spans="1:38" ht="15.75" customHeight="1" x14ac:dyDescent="0.3">
      <c r="A555" s="3" t="s">
        <v>618</v>
      </c>
      <c r="B555" s="3" t="s">
        <v>55</v>
      </c>
      <c r="C555" s="6">
        <v>45464</v>
      </c>
      <c r="D555" s="4">
        <v>1795</v>
      </c>
      <c r="E555" s="3" t="s">
        <v>60</v>
      </c>
      <c r="F555" s="3" t="s">
        <v>52</v>
      </c>
      <c r="G555" s="3" t="s">
        <v>70</v>
      </c>
      <c r="H555" s="4">
        <v>26720</v>
      </c>
      <c r="I555" s="4">
        <v>4.5999999999999996</v>
      </c>
      <c r="J555" s="4">
        <v>98.23</v>
      </c>
      <c r="K555" s="6">
        <v>45466</v>
      </c>
      <c r="L555" s="6">
        <v>45476</v>
      </c>
      <c r="M555" s="3" t="s">
        <v>53</v>
      </c>
      <c r="N555">
        <f t="shared" si="57"/>
        <v>10</v>
      </c>
      <c r="O555" t="str">
        <f t="shared" si="58"/>
        <v>Jun-2024</v>
      </c>
      <c r="P555" t="str">
        <f>CHOOSE(MATCH(MONTH(C555),{1,4,7,10}),"Q1","Q2","Q3","Q4")</f>
        <v>Q2</v>
      </c>
      <c r="Q555" t="str">
        <f t="shared" si="59"/>
        <v>East → North</v>
      </c>
      <c r="R555" t="str">
        <f t="shared" si="60"/>
        <v>80-100%</v>
      </c>
      <c r="AA555">
        <f t="shared" si="61"/>
        <v>12</v>
      </c>
      <c r="AD555">
        <f t="shared" si="62"/>
        <v>10</v>
      </c>
      <c r="AL555">
        <f t="shared" si="63"/>
        <v>0</v>
      </c>
    </row>
    <row r="556" spans="1:38" ht="15.75" customHeight="1" x14ac:dyDescent="0.3">
      <c r="A556" s="3" t="s">
        <v>619</v>
      </c>
      <c r="B556" s="3" t="s">
        <v>55</v>
      </c>
      <c r="C556" s="6">
        <v>45393</v>
      </c>
      <c r="D556" s="4">
        <v>691</v>
      </c>
      <c r="E556" s="3" t="s">
        <v>63</v>
      </c>
      <c r="F556" s="3" t="s">
        <v>70</v>
      </c>
      <c r="G556" s="3" t="s">
        <v>52</v>
      </c>
      <c r="H556" s="4">
        <v>37236</v>
      </c>
      <c r="I556" s="4">
        <v>4.4000000000000004</v>
      </c>
      <c r="J556" s="4">
        <v>46.74</v>
      </c>
      <c r="K556" s="6">
        <v>45394</v>
      </c>
      <c r="L556" s="6">
        <v>45399</v>
      </c>
      <c r="M556" s="3" t="s">
        <v>53</v>
      </c>
      <c r="N556">
        <f t="shared" si="57"/>
        <v>5</v>
      </c>
      <c r="O556" t="str">
        <f t="shared" si="58"/>
        <v>Apr-2024</v>
      </c>
      <c r="P556" t="str">
        <f>CHOOSE(MATCH(MONTH(C556),{1,4,7,10}),"Q1","Q2","Q3","Q4")</f>
        <v>Q2</v>
      </c>
      <c r="Q556" t="str">
        <f t="shared" si="59"/>
        <v>North → East</v>
      </c>
      <c r="R556" t="str">
        <f t="shared" si="60"/>
        <v>40-60%</v>
      </c>
      <c r="AA556">
        <f t="shared" si="61"/>
        <v>6</v>
      </c>
      <c r="AD556">
        <f t="shared" si="62"/>
        <v>5</v>
      </c>
      <c r="AL556">
        <f t="shared" si="63"/>
        <v>1</v>
      </c>
    </row>
    <row r="557" spans="1:38" ht="15.75" customHeight="1" x14ac:dyDescent="0.3">
      <c r="A557" s="3" t="s">
        <v>620</v>
      </c>
      <c r="B557" s="3" t="s">
        <v>55</v>
      </c>
      <c r="C557" s="6">
        <v>45400</v>
      </c>
      <c r="D557" s="4">
        <v>1433</v>
      </c>
      <c r="E557" s="3" t="s">
        <v>56</v>
      </c>
      <c r="F557" s="3" t="s">
        <v>57</v>
      </c>
      <c r="G557" s="3" t="s">
        <v>70</v>
      </c>
      <c r="H557" s="4">
        <v>3216</v>
      </c>
      <c r="I557" s="4">
        <v>1.2</v>
      </c>
      <c r="J557" s="4">
        <v>56.11</v>
      </c>
      <c r="K557" s="6">
        <v>45402</v>
      </c>
      <c r="L557" s="6">
        <v>45406</v>
      </c>
      <c r="M557" s="3" t="s">
        <v>71</v>
      </c>
      <c r="N557">
        <f t="shared" si="57"/>
        <v>4</v>
      </c>
      <c r="O557" t="str">
        <f t="shared" si="58"/>
        <v>Apr-2024</v>
      </c>
      <c r="P557" t="str">
        <f>CHOOSE(MATCH(MONTH(C557),{1,4,7,10}),"Q1","Q2","Q3","Q4")</f>
        <v>Q2</v>
      </c>
      <c r="Q557" t="str">
        <f t="shared" si="59"/>
        <v>South → North</v>
      </c>
      <c r="R557" t="str">
        <f t="shared" si="60"/>
        <v>40-60%</v>
      </c>
      <c r="AA557">
        <f t="shared" si="61"/>
        <v>6</v>
      </c>
      <c r="AD557">
        <f t="shared" si="62"/>
        <v>4</v>
      </c>
      <c r="AL557">
        <f t="shared" si="63"/>
        <v>0</v>
      </c>
    </row>
    <row r="558" spans="1:38" ht="15.75" customHeight="1" x14ac:dyDescent="0.3">
      <c r="A558" s="3" t="s">
        <v>621</v>
      </c>
      <c r="B558" s="3" t="s">
        <v>59</v>
      </c>
      <c r="C558" s="6">
        <v>45418</v>
      </c>
      <c r="D558" s="4">
        <v>1209</v>
      </c>
      <c r="E558" s="3" t="s">
        <v>63</v>
      </c>
      <c r="F558" s="3" t="s">
        <v>51</v>
      </c>
      <c r="G558" s="3" t="s">
        <v>70</v>
      </c>
      <c r="H558" s="4">
        <v>17074</v>
      </c>
      <c r="I558" s="4">
        <v>1.4</v>
      </c>
      <c r="J558" s="4">
        <v>69.540000000000006</v>
      </c>
      <c r="K558" s="6">
        <v>45418</v>
      </c>
      <c r="L558" s="6">
        <v>45421</v>
      </c>
      <c r="M558" s="3" t="s">
        <v>71</v>
      </c>
      <c r="N558">
        <f t="shared" si="57"/>
        <v>3</v>
      </c>
      <c r="O558" t="str">
        <f t="shared" si="58"/>
        <v>May-2024</v>
      </c>
      <c r="P558" t="str">
        <f>CHOOSE(MATCH(MONTH(C558),{1,4,7,10}),"Q1","Q2","Q3","Q4")</f>
        <v>Q2</v>
      </c>
      <c r="Q558" t="str">
        <f t="shared" si="59"/>
        <v>West → North</v>
      </c>
      <c r="R558" t="str">
        <f t="shared" si="60"/>
        <v>60-80%</v>
      </c>
      <c r="AA558">
        <f t="shared" si="61"/>
        <v>3</v>
      </c>
      <c r="AD558">
        <f t="shared" si="62"/>
        <v>3</v>
      </c>
      <c r="AL558">
        <f t="shared" si="63"/>
        <v>0</v>
      </c>
    </row>
    <row r="559" spans="1:38" ht="15.75" customHeight="1" x14ac:dyDescent="0.3">
      <c r="A559" s="3" t="s">
        <v>622</v>
      </c>
      <c r="B559" s="3" t="s">
        <v>55</v>
      </c>
      <c r="C559" s="6">
        <v>45396</v>
      </c>
      <c r="D559" s="4">
        <v>2239</v>
      </c>
      <c r="E559" s="3" t="s">
        <v>56</v>
      </c>
      <c r="F559" s="3" t="s">
        <v>70</v>
      </c>
      <c r="G559" s="3" t="s">
        <v>57</v>
      </c>
      <c r="H559" s="4">
        <v>46779</v>
      </c>
      <c r="I559" s="4">
        <v>3.3</v>
      </c>
      <c r="J559" s="4">
        <v>90.2</v>
      </c>
      <c r="K559" s="6">
        <v>45398</v>
      </c>
      <c r="L559" s="6">
        <v>45405</v>
      </c>
      <c r="M559" s="3" t="s">
        <v>83</v>
      </c>
      <c r="N559">
        <f t="shared" si="57"/>
        <v>7</v>
      </c>
      <c r="O559" t="str">
        <f t="shared" si="58"/>
        <v>Apr-2024</v>
      </c>
      <c r="P559" t="str">
        <f>CHOOSE(MATCH(MONTH(C559),{1,4,7,10}),"Q1","Q2","Q3","Q4")</f>
        <v>Q2</v>
      </c>
      <c r="Q559" t="str">
        <f t="shared" si="59"/>
        <v>North → South</v>
      </c>
      <c r="R559" t="str">
        <f t="shared" si="60"/>
        <v>80-100%</v>
      </c>
      <c r="AA559">
        <f t="shared" si="61"/>
        <v>9</v>
      </c>
      <c r="AD559">
        <f t="shared" si="62"/>
        <v>7</v>
      </c>
      <c r="AL559">
        <f t="shared" si="63"/>
        <v>0</v>
      </c>
    </row>
    <row r="560" spans="1:38" ht="15.75" customHeight="1" x14ac:dyDescent="0.3">
      <c r="A560" s="3" t="s">
        <v>623</v>
      </c>
      <c r="B560" s="3" t="s">
        <v>82</v>
      </c>
      <c r="C560" s="6">
        <v>45331</v>
      </c>
      <c r="D560" s="4">
        <v>813</v>
      </c>
      <c r="E560" s="3" t="s">
        <v>63</v>
      </c>
      <c r="F560" s="3" t="s">
        <v>61</v>
      </c>
      <c r="G560" s="3" t="s">
        <v>52</v>
      </c>
      <c r="H560" s="4">
        <v>18219</v>
      </c>
      <c r="I560" s="4">
        <v>3.1</v>
      </c>
      <c r="J560" s="4">
        <v>49.82</v>
      </c>
      <c r="K560" s="6">
        <v>45331</v>
      </c>
      <c r="L560" s="6">
        <v>45336</v>
      </c>
      <c r="M560" s="3" t="s">
        <v>71</v>
      </c>
      <c r="N560">
        <f t="shared" si="57"/>
        <v>5</v>
      </c>
      <c r="O560" t="str">
        <f t="shared" si="58"/>
        <v>Feb-2024</v>
      </c>
      <c r="P560" t="str">
        <f>CHOOSE(MATCH(MONTH(C560),{1,4,7,10}),"Q1","Q2","Q3","Q4")</f>
        <v>Q1</v>
      </c>
      <c r="Q560" t="str">
        <f t="shared" si="59"/>
        <v>Central → East</v>
      </c>
      <c r="R560" t="str">
        <f t="shared" si="60"/>
        <v>40-60%</v>
      </c>
      <c r="AA560">
        <f t="shared" si="61"/>
        <v>5</v>
      </c>
      <c r="AD560">
        <f t="shared" si="62"/>
        <v>5</v>
      </c>
      <c r="AL560">
        <f t="shared" si="63"/>
        <v>0</v>
      </c>
    </row>
    <row r="561" spans="1:38" ht="15.75" customHeight="1" x14ac:dyDescent="0.3">
      <c r="A561" s="3" t="s">
        <v>624</v>
      </c>
      <c r="B561" s="3" t="s">
        <v>49</v>
      </c>
      <c r="C561" s="6">
        <v>45468</v>
      </c>
      <c r="D561" s="4">
        <v>1035</v>
      </c>
      <c r="E561" s="3" t="s">
        <v>63</v>
      </c>
      <c r="F561" s="3" t="s">
        <v>57</v>
      </c>
      <c r="G561" s="3" t="s">
        <v>61</v>
      </c>
      <c r="H561" s="4">
        <v>8681</v>
      </c>
      <c r="I561" s="4">
        <v>2.8</v>
      </c>
      <c r="J561" s="4">
        <v>56.62</v>
      </c>
      <c r="K561" s="6">
        <v>45469</v>
      </c>
      <c r="L561" s="6">
        <v>45476</v>
      </c>
      <c r="M561" s="3" t="s">
        <v>71</v>
      </c>
      <c r="N561">
        <f t="shared" si="57"/>
        <v>7</v>
      </c>
      <c r="O561" t="str">
        <f t="shared" si="58"/>
        <v>Jun-2024</v>
      </c>
      <c r="P561" t="str">
        <f>CHOOSE(MATCH(MONTH(C561),{1,4,7,10}),"Q1","Q2","Q3","Q4")</f>
        <v>Q2</v>
      </c>
      <c r="Q561" t="str">
        <f t="shared" si="59"/>
        <v>South → Central</v>
      </c>
      <c r="R561" t="str">
        <f t="shared" si="60"/>
        <v>40-60%</v>
      </c>
      <c r="AA561">
        <f t="shared" si="61"/>
        <v>8</v>
      </c>
      <c r="AD561">
        <f t="shared" si="62"/>
        <v>7</v>
      </c>
      <c r="AL561">
        <f t="shared" si="63"/>
        <v>0</v>
      </c>
    </row>
    <row r="562" spans="1:38" ht="15.75" customHeight="1" x14ac:dyDescent="0.3">
      <c r="A562" s="3" t="s">
        <v>625</v>
      </c>
      <c r="B562" s="3" t="s">
        <v>82</v>
      </c>
      <c r="C562" s="6">
        <v>45304</v>
      </c>
      <c r="D562" s="4">
        <v>2051</v>
      </c>
      <c r="E562" s="3" t="s">
        <v>63</v>
      </c>
      <c r="F562" s="3" t="s">
        <v>70</v>
      </c>
      <c r="G562" s="3" t="s">
        <v>61</v>
      </c>
      <c r="H562" s="4">
        <v>46263</v>
      </c>
      <c r="I562" s="4">
        <v>2.6</v>
      </c>
      <c r="J562" s="4">
        <v>43.95</v>
      </c>
      <c r="K562" s="6">
        <v>45304</v>
      </c>
      <c r="L562" s="6">
        <v>45312</v>
      </c>
      <c r="M562" s="3" t="s">
        <v>71</v>
      </c>
      <c r="N562">
        <f t="shared" si="57"/>
        <v>8</v>
      </c>
      <c r="O562" t="str">
        <f t="shared" si="58"/>
        <v>Jan-2024</v>
      </c>
      <c r="P562" t="str">
        <f>CHOOSE(MATCH(MONTH(C562),{1,4,7,10}),"Q1","Q2","Q3","Q4")</f>
        <v>Q1</v>
      </c>
      <c r="Q562" t="str">
        <f t="shared" si="59"/>
        <v>North → Central</v>
      </c>
      <c r="R562" t="str">
        <f t="shared" si="60"/>
        <v>40-60%</v>
      </c>
      <c r="AA562">
        <f t="shared" si="61"/>
        <v>8</v>
      </c>
      <c r="AD562">
        <f t="shared" si="62"/>
        <v>8</v>
      </c>
      <c r="AL562">
        <f t="shared" si="63"/>
        <v>0</v>
      </c>
    </row>
    <row r="563" spans="1:38" ht="15.75" customHeight="1" x14ac:dyDescent="0.3">
      <c r="A563" s="3" t="s">
        <v>626</v>
      </c>
      <c r="B563" s="3" t="s">
        <v>82</v>
      </c>
      <c r="C563" s="6">
        <v>45377</v>
      </c>
      <c r="D563" s="4">
        <v>341</v>
      </c>
      <c r="E563" s="3" t="s">
        <v>63</v>
      </c>
      <c r="F563" s="3" t="s">
        <v>57</v>
      </c>
      <c r="G563" s="3" t="s">
        <v>51</v>
      </c>
      <c r="H563" s="4">
        <v>44566</v>
      </c>
      <c r="I563" s="4">
        <v>2.7</v>
      </c>
      <c r="J563" s="4">
        <v>82.36</v>
      </c>
      <c r="K563" s="6">
        <v>45379</v>
      </c>
      <c r="L563" s="6">
        <v>45381</v>
      </c>
      <c r="M563" s="3" t="s">
        <v>53</v>
      </c>
      <c r="N563">
        <f t="shared" si="57"/>
        <v>2</v>
      </c>
      <c r="O563" t="str">
        <f t="shared" si="58"/>
        <v>Mar-2024</v>
      </c>
      <c r="P563" t="str">
        <f>CHOOSE(MATCH(MONTH(C563),{1,4,7,10}),"Q1","Q2","Q3","Q4")</f>
        <v>Q1</v>
      </c>
      <c r="Q563" t="str">
        <f t="shared" si="59"/>
        <v>South → West</v>
      </c>
      <c r="R563" t="str">
        <f t="shared" si="60"/>
        <v>80-100%</v>
      </c>
      <c r="AA563">
        <f t="shared" si="61"/>
        <v>4</v>
      </c>
      <c r="AD563">
        <f t="shared" si="62"/>
        <v>2</v>
      </c>
      <c r="AL563">
        <f t="shared" si="63"/>
        <v>1</v>
      </c>
    </row>
    <row r="564" spans="1:38" ht="15.75" customHeight="1" x14ac:dyDescent="0.3">
      <c r="A564" s="3" t="s">
        <v>627</v>
      </c>
      <c r="B564" s="3" t="s">
        <v>55</v>
      </c>
      <c r="C564" s="6">
        <v>45405</v>
      </c>
      <c r="D564" s="4">
        <v>2143</v>
      </c>
      <c r="E564" s="3" t="s">
        <v>63</v>
      </c>
      <c r="F564" s="3" t="s">
        <v>57</v>
      </c>
      <c r="G564" s="3" t="s">
        <v>70</v>
      </c>
      <c r="H564" s="4">
        <v>20713</v>
      </c>
      <c r="I564" s="4">
        <v>3.3</v>
      </c>
      <c r="J564" s="4">
        <v>54.29</v>
      </c>
      <c r="K564" s="6">
        <v>45405</v>
      </c>
      <c r="L564" s="6">
        <v>45413</v>
      </c>
      <c r="M564" s="3" t="s">
        <v>53</v>
      </c>
      <c r="N564">
        <f t="shared" si="57"/>
        <v>8</v>
      </c>
      <c r="O564" t="str">
        <f t="shared" si="58"/>
        <v>Apr-2024</v>
      </c>
      <c r="P564" t="str">
        <f>CHOOSE(MATCH(MONTH(C564),{1,4,7,10}),"Q1","Q2","Q3","Q4")</f>
        <v>Q2</v>
      </c>
      <c r="Q564" t="str">
        <f t="shared" si="59"/>
        <v>South → North</v>
      </c>
      <c r="R564" t="str">
        <f t="shared" si="60"/>
        <v>40-60%</v>
      </c>
      <c r="AA564">
        <f t="shared" si="61"/>
        <v>8</v>
      </c>
      <c r="AD564">
        <f t="shared" si="62"/>
        <v>8</v>
      </c>
      <c r="AL564">
        <f t="shared" si="63"/>
        <v>0</v>
      </c>
    </row>
    <row r="565" spans="1:38" ht="15.75" customHeight="1" x14ac:dyDescent="0.3">
      <c r="A565" s="3" t="s">
        <v>628</v>
      </c>
      <c r="B565" s="3" t="s">
        <v>49</v>
      </c>
      <c r="C565" s="6">
        <v>45443</v>
      </c>
      <c r="D565" s="4">
        <v>101</v>
      </c>
      <c r="E565" s="3" t="s">
        <v>60</v>
      </c>
      <c r="F565" s="3" t="s">
        <v>52</v>
      </c>
      <c r="G565" s="3" t="s">
        <v>51</v>
      </c>
      <c r="H565" s="4">
        <v>6880</v>
      </c>
      <c r="I565" s="4">
        <v>1</v>
      </c>
      <c r="J565" s="4">
        <v>63.32</v>
      </c>
      <c r="K565" s="6">
        <v>45446</v>
      </c>
      <c r="L565" s="6">
        <v>45454</v>
      </c>
      <c r="M565" s="3" t="s">
        <v>53</v>
      </c>
      <c r="N565">
        <f t="shared" si="57"/>
        <v>8</v>
      </c>
      <c r="O565" t="str">
        <f t="shared" si="58"/>
        <v>May-2024</v>
      </c>
      <c r="P565" t="str">
        <f>CHOOSE(MATCH(MONTH(C565),{1,4,7,10}),"Q1","Q2","Q3","Q4")</f>
        <v>Q2</v>
      </c>
      <c r="Q565" t="str">
        <f t="shared" si="59"/>
        <v>East → West</v>
      </c>
      <c r="R565" t="str">
        <f t="shared" si="60"/>
        <v>60-80%</v>
      </c>
      <c r="AA565">
        <f t="shared" si="61"/>
        <v>11</v>
      </c>
      <c r="AD565">
        <f t="shared" si="62"/>
        <v>8</v>
      </c>
      <c r="AL565">
        <f t="shared" si="63"/>
        <v>0</v>
      </c>
    </row>
    <row r="566" spans="1:38" ht="15.75" customHeight="1" x14ac:dyDescent="0.3">
      <c r="A566" s="3" t="s">
        <v>629</v>
      </c>
      <c r="B566" s="3" t="s">
        <v>49</v>
      </c>
      <c r="C566" s="6">
        <v>45436</v>
      </c>
      <c r="D566" s="4">
        <v>2372</v>
      </c>
      <c r="E566" s="3" t="s">
        <v>56</v>
      </c>
      <c r="F566" s="3" t="s">
        <v>57</v>
      </c>
      <c r="G566" s="3" t="s">
        <v>57</v>
      </c>
      <c r="H566" s="4">
        <v>1115</v>
      </c>
      <c r="I566" s="4">
        <v>2</v>
      </c>
      <c r="J566" s="4">
        <v>66.62</v>
      </c>
      <c r="K566" s="6">
        <v>45439</v>
      </c>
      <c r="L566" s="6">
        <v>45444</v>
      </c>
      <c r="M566" s="3" t="s">
        <v>53</v>
      </c>
      <c r="N566">
        <f t="shared" si="57"/>
        <v>5</v>
      </c>
      <c r="O566" t="str">
        <f t="shared" si="58"/>
        <v>May-2024</v>
      </c>
      <c r="P566" t="str">
        <f>CHOOSE(MATCH(MONTH(C566),{1,4,7,10}),"Q1","Q2","Q3","Q4")</f>
        <v>Q2</v>
      </c>
      <c r="Q566" t="str">
        <f t="shared" si="59"/>
        <v>South → South</v>
      </c>
      <c r="R566" t="str">
        <f t="shared" si="60"/>
        <v>60-80%</v>
      </c>
      <c r="AA566">
        <f t="shared" si="61"/>
        <v>8</v>
      </c>
      <c r="AD566">
        <f t="shared" si="62"/>
        <v>5</v>
      </c>
      <c r="AL566">
        <f t="shared" si="63"/>
        <v>0</v>
      </c>
    </row>
    <row r="567" spans="1:38" ht="15.75" customHeight="1" x14ac:dyDescent="0.3">
      <c r="A567" s="3" t="s">
        <v>630</v>
      </c>
      <c r="B567" s="3" t="s">
        <v>49</v>
      </c>
      <c r="C567" s="6">
        <v>45294</v>
      </c>
      <c r="D567" s="4">
        <v>1868</v>
      </c>
      <c r="E567" s="3" t="s">
        <v>50</v>
      </c>
      <c r="F567" s="3" t="s">
        <v>52</v>
      </c>
      <c r="G567" s="3" t="s">
        <v>61</v>
      </c>
      <c r="H567" s="4">
        <v>963</v>
      </c>
      <c r="I567" s="4">
        <v>3.1</v>
      </c>
      <c r="J567" s="4">
        <v>93.48</v>
      </c>
      <c r="K567" s="6">
        <v>45296</v>
      </c>
      <c r="L567" s="6">
        <v>45301</v>
      </c>
      <c r="M567" s="3" t="s">
        <v>53</v>
      </c>
      <c r="N567">
        <f t="shared" si="57"/>
        <v>5</v>
      </c>
      <c r="O567" t="str">
        <f t="shared" si="58"/>
        <v>Jan-2024</v>
      </c>
      <c r="P567" t="str">
        <f>CHOOSE(MATCH(MONTH(C567),{1,4,7,10}),"Q1","Q2","Q3","Q4")</f>
        <v>Q1</v>
      </c>
      <c r="Q567" t="str">
        <f t="shared" si="59"/>
        <v>East → Central</v>
      </c>
      <c r="R567" t="str">
        <f t="shared" si="60"/>
        <v>80-100%</v>
      </c>
      <c r="AA567">
        <f t="shared" si="61"/>
        <v>7</v>
      </c>
      <c r="AD567">
        <f t="shared" si="62"/>
        <v>5</v>
      </c>
      <c r="AL567">
        <f t="shared" si="63"/>
        <v>0</v>
      </c>
    </row>
    <row r="568" spans="1:38" ht="15.75" customHeight="1" x14ac:dyDescent="0.3">
      <c r="A568" s="3" t="s">
        <v>631</v>
      </c>
      <c r="B568" s="3" t="s">
        <v>59</v>
      </c>
      <c r="C568" s="6">
        <v>45295</v>
      </c>
      <c r="D568" s="4">
        <v>2049</v>
      </c>
      <c r="E568" s="3" t="s">
        <v>60</v>
      </c>
      <c r="F568" s="3" t="s">
        <v>51</v>
      </c>
      <c r="G568" s="3" t="s">
        <v>70</v>
      </c>
      <c r="H568" s="4">
        <v>32473</v>
      </c>
      <c r="I568" s="4">
        <v>3.9</v>
      </c>
      <c r="J568" s="4">
        <v>64.680000000000007</v>
      </c>
      <c r="K568" s="6">
        <v>45297</v>
      </c>
      <c r="L568" s="6">
        <v>45307</v>
      </c>
      <c r="M568" s="3" t="s">
        <v>53</v>
      </c>
      <c r="N568">
        <f t="shared" si="57"/>
        <v>10</v>
      </c>
      <c r="O568" t="str">
        <f t="shared" si="58"/>
        <v>Jan-2024</v>
      </c>
      <c r="P568" t="str">
        <f>CHOOSE(MATCH(MONTH(C568),{1,4,7,10}),"Q1","Q2","Q3","Q4")</f>
        <v>Q1</v>
      </c>
      <c r="Q568" t="str">
        <f t="shared" si="59"/>
        <v>West → North</v>
      </c>
      <c r="R568" t="str">
        <f t="shared" si="60"/>
        <v>60-80%</v>
      </c>
      <c r="AA568">
        <f t="shared" si="61"/>
        <v>12</v>
      </c>
      <c r="AD568">
        <f t="shared" si="62"/>
        <v>10</v>
      </c>
      <c r="AL568">
        <f t="shared" si="63"/>
        <v>0</v>
      </c>
    </row>
    <row r="569" spans="1:38" ht="15.75" customHeight="1" x14ac:dyDescent="0.3">
      <c r="A569" s="3" t="s">
        <v>632</v>
      </c>
      <c r="B569" s="3" t="s">
        <v>55</v>
      </c>
      <c r="C569" s="6">
        <v>45440</v>
      </c>
      <c r="D569" s="4">
        <v>2263</v>
      </c>
      <c r="E569" s="3" t="s">
        <v>63</v>
      </c>
      <c r="F569" s="3" t="s">
        <v>52</v>
      </c>
      <c r="G569" s="3" t="s">
        <v>57</v>
      </c>
      <c r="H569" s="4">
        <v>9658</v>
      </c>
      <c r="I569" s="4">
        <v>1.7</v>
      </c>
      <c r="J569" s="4">
        <v>48.71</v>
      </c>
      <c r="K569" s="6">
        <v>45443</v>
      </c>
      <c r="L569" s="6">
        <v>45449</v>
      </c>
      <c r="M569" s="3" t="s">
        <v>71</v>
      </c>
      <c r="N569">
        <f t="shared" si="57"/>
        <v>6</v>
      </c>
      <c r="O569" t="str">
        <f t="shared" si="58"/>
        <v>May-2024</v>
      </c>
      <c r="P569" t="str">
        <f>CHOOSE(MATCH(MONTH(C569),{1,4,7,10}),"Q1","Q2","Q3","Q4")</f>
        <v>Q2</v>
      </c>
      <c r="Q569" t="str">
        <f t="shared" si="59"/>
        <v>East → South</v>
      </c>
      <c r="R569" t="str">
        <f t="shared" si="60"/>
        <v>40-60%</v>
      </c>
      <c r="AA569">
        <f t="shared" si="61"/>
        <v>9</v>
      </c>
      <c r="AD569">
        <f t="shared" si="62"/>
        <v>6</v>
      </c>
      <c r="AL569">
        <f t="shared" si="63"/>
        <v>0</v>
      </c>
    </row>
    <row r="570" spans="1:38" ht="15.75" customHeight="1" x14ac:dyDescent="0.3">
      <c r="A570" s="3" t="s">
        <v>633</v>
      </c>
      <c r="B570" s="3" t="s">
        <v>49</v>
      </c>
      <c r="C570" s="6">
        <v>45424</v>
      </c>
      <c r="D570" s="4">
        <v>1017</v>
      </c>
      <c r="E570" s="3" t="s">
        <v>63</v>
      </c>
      <c r="F570" s="3" t="s">
        <v>61</v>
      </c>
      <c r="G570" s="3" t="s">
        <v>57</v>
      </c>
      <c r="H570" s="4">
        <v>21151</v>
      </c>
      <c r="I570" s="4">
        <v>3.2</v>
      </c>
      <c r="J570" s="4">
        <v>71.459999999999994</v>
      </c>
      <c r="K570" s="6">
        <v>45426</v>
      </c>
      <c r="L570" s="6">
        <v>45430</v>
      </c>
      <c r="M570" s="3" t="s">
        <v>83</v>
      </c>
      <c r="N570">
        <f t="shared" si="57"/>
        <v>4</v>
      </c>
      <c r="O570" t="str">
        <f t="shared" si="58"/>
        <v>May-2024</v>
      </c>
      <c r="P570" t="str">
        <f>CHOOSE(MATCH(MONTH(C570),{1,4,7,10}),"Q1","Q2","Q3","Q4")</f>
        <v>Q2</v>
      </c>
      <c r="Q570" t="str">
        <f t="shared" si="59"/>
        <v>Central → South</v>
      </c>
      <c r="R570" t="str">
        <f t="shared" si="60"/>
        <v>60-80%</v>
      </c>
      <c r="AA570">
        <f t="shared" si="61"/>
        <v>6</v>
      </c>
      <c r="AD570">
        <f t="shared" si="62"/>
        <v>4</v>
      </c>
      <c r="AL570">
        <f t="shared" si="63"/>
        <v>0</v>
      </c>
    </row>
    <row r="571" spans="1:38" ht="15.75" customHeight="1" x14ac:dyDescent="0.3">
      <c r="A571" s="3" t="s">
        <v>634</v>
      </c>
      <c r="B571" s="3" t="s">
        <v>59</v>
      </c>
      <c r="C571" s="6">
        <v>45366</v>
      </c>
      <c r="D571" s="4">
        <v>2341</v>
      </c>
      <c r="E571" s="3" t="s">
        <v>60</v>
      </c>
      <c r="F571" s="3" t="s">
        <v>70</v>
      </c>
      <c r="G571" s="3" t="s">
        <v>70</v>
      </c>
      <c r="H571" s="4">
        <v>3658</v>
      </c>
      <c r="I571" s="4">
        <v>3.9</v>
      </c>
      <c r="J571" s="4">
        <v>97.78</v>
      </c>
      <c r="K571" s="6">
        <v>45368</v>
      </c>
      <c r="L571" s="6">
        <v>45378</v>
      </c>
      <c r="M571" s="3" t="s">
        <v>53</v>
      </c>
      <c r="N571">
        <f t="shared" si="57"/>
        <v>10</v>
      </c>
      <c r="O571" t="str">
        <f t="shared" si="58"/>
        <v>Mar-2024</v>
      </c>
      <c r="P571" t="str">
        <f>CHOOSE(MATCH(MONTH(C571),{1,4,7,10}),"Q1","Q2","Q3","Q4")</f>
        <v>Q1</v>
      </c>
      <c r="Q571" t="str">
        <f t="shared" si="59"/>
        <v>North → North</v>
      </c>
      <c r="R571" t="str">
        <f t="shared" si="60"/>
        <v>80-100%</v>
      </c>
      <c r="AA571">
        <f t="shared" si="61"/>
        <v>12</v>
      </c>
      <c r="AD571">
        <f t="shared" si="62"/>
        <v>10</v>
      </c>
      <c r="AL571">
        <f t="shared" si="63"/>
        <v>0</v>
      </c>
    </row>
    <row r="572" spans="1:38" ht="15.75" customHeight="1" x14ac:dyDescent="0.3">
      <c r="A572" s="3" t="s">
        <v>635</v>
      </c>
      <c r="B572" s="3" t="s">
        <v>66</v>
      </c>
      <c r="C572" s="6">
        <v>45465</v>
      </c>
      <c r="D572" s="4">
        <v>189</v>
      </c>
      <c r="E572" s="3" t="s">
        <v>56</v>
      </c>
      <c r="F572" s="3" t="s">
        <v>51</v>
      </c>
      <c r="G572" s="3" t="s">
        <v>57</v>
      </c>
      <c r="H572" s="4">
        <v>20508</v>
      </c>
      <c r="I572" s="4">
        <v>2.8</v>
      </c>
      <c r="J572" s="4">
        <v>76.459999999999994</v>
      </c>
      <c r="K572" s="6">
        <v>45468</v>
      </c>
      <c r="L572" s="6">
        <v>45470</v>
      </c>
      <c r="M572" s="3" t="s">
        <v>53</v>
      </c>
      <c r="N572">
        <f t="shared" si="57"/>
        <v>2</v>
      </c>
      <c r="O572" t="str">
        <f t="shared" si="58"/>
        <v>Jun-2024</v>
      </c>
      <c r="P572" t="str">
        <f>CHOOSE(MATCH(MONTH(C572),{1,4,7,10}),"Q1","Q2","Q3","Q4")</f>
        <v>Q2</v>
      </c>
      <c r="Q572" t="str">
        <f t="shared" si="59"/>
        <v>West → South</v>
      </c>
      <c r="R572" t="str">
        <f t="shared" si="60"/>
        <v>60-80%</v>
      </c>
      <c r="AA572">
        <f t="shared" si="61"/>
        <v>5</v>
      </c>
      <c r="AD572">
        <f t="shared" si="62"/>
        <v>2</v>
      </c>
      <c r="AL572">
        <f t="shared" si="63"/>
        <v>1</v>
      </c>
    </row>
    <row r="573" spans="1:38" ht="15.75" customHeight="1" x14ac:dyDescent="0.3">
      <c r="A573" s="3" t="s">
        <v>636</v>
      </c>
      <c r="B573" s="3" t="s">
        <v>66</v>
      </c>
      <c r="C573" s="6">
        <v>45441</v>
      </c>
      <c r="D573" s="4">
        <v>1809</v>
      </c>
      <c r="E573" s="3" t="s">
        <v>56</v>
      </c>
      <c r="F573" s="3" t="s">
        <v>51</v>
      </c>
      <c r="G573" s="3" t="s">
        <v>70</v>
      </c>
      <c r="H573" s="4">
        <v>46702</v>
      </c>
      <c r="I573" s="4">
        <v>1.1000000000000001</v>
      </c>
      <c r="J573" s="4">
        <v>99</v>
      </c>
      <c r="K573" s="6">
        <v>45443</v>
      </c>
      <c r="L573" s="6">
        <v>45445</v>
      </c>
      <c r="M573" s="3" t="s">
        <v>83</v>
      </c>
      <c r="N573">
        <f t="shared" si="57"/>
        <v>2</v>
      </c>
      <c r="O573" t="str">
        <f t="shared" si="58"/>
        <v>May-2024</v>
      </c>
      <c r="P573" t="str">
        <f>CHOOSE(MATCH(MONTH(C573),{1,4,7,10}),"Q1","Q2","Q3","Q4")</f>
        <v>Q2</v>
      </c>
      <c r="Q573" t="str">
        <f t="shared" si="59"/>
        <v>West → North</v>
      </c>
      <c r="R573" t="str">
        <f t="shared" si="60"/>
        <v>80-100%</v>
      </c>
      <c r="AA573">
        <f t="shared" si="61"/>
        <v>4</v>
      </c>
      <c r="AD573">
        <f t="shared" si="62"/>
        <v>2</v>
      </c>
      <c r="AL573">
        <f t="shared" si="63"/>
        <v>0</v>
      </c>
    </row>
    <row r="574" spans="1:38" ht="15.75" customHeight="1" x14ac:dyDescent="0.3">
      <c r="A574" s="3" t="s">
        <v>637</v>
      </c>
      <c r="B574" s="3" t="s">
        <v>59</v>
      </c>
      <c r="C574" s="6">
        <v>45422</v>
      </c>
      <c r="D574" s="4">
        <v>2269</v>
      </c>
      <c r="E574" s="3" t="s">
        <v>63</v>
      </c>
      <c r="F574" s="3" t="s">
        <v>61</v>
      </c>
      <c r="G574" s="3" t="s">
        <v>70</v>
      </c>
      <c r="H574" s="4">
        <v>5438</v>
      </c>
      <c r="I574" s="4">
        <v>2.8</v>
      </c>
      <c r="J574" s="4">
        <v>90.47</v>
      </c>
      <c r="K574" s="6">
        <v>45422</v>
      </c>
      <c r="L574" s="6">
        <v>45424</v>
      </c>
      <c r="M574" s="3" t="s">
        <v>53</v>
      </c>
      <c r="N574">
        <f t="shared" si="57"/>
        <v>2</v>
      </c>
      <c r="O574" t="str">
        <f t="shared" si="58"/>
        <v>May-2024</v>
      </c>
      <c r="P574" t="str">
        <f>CHOOSE(MATCH(MONTH(C574),{1,4,7,10}),"Q1","Q2","Q3","Q4")</f>
        <v>Q2</v>
      </c>
      <c r="Q574" t="str">
        <f t="shared" si="59"/>
        <v>Central → North</v>
      </c>
      <c r="R574" t="str">
        <f t="shared" si="60"/>
        <v>80-100%</v>
      </c>
      <c r="AA574">
        <f t="shared" si="61"/>
        <v>2</v>
      </c>
      <c r="AD574">
        <f t="shared" si="62"/>
        <v>2</v>
      </c>
      <c r="AL574">
        <f t="shared" si="63"/>
        <v>1</v>
      </c>
    </row>
    <row r="575" spans="1:38" ht="15.75" customHeight="1" x14ac:dyDescent="0.3">
      <c r="A575" s="3" t="s">
        <v>638</v>
      </c>
      <c r="B575" s="3" t="s">
        <v>59</v>
      </c>
      <c r="C575" s="6">
        <v>45433</v>
      </c>
      <c r="D575" s="4">
        <v>242</v>
      </c>
      <c r="E575" s="3" t="s">
        <v>60</v>
      </c>
      <c r="F575" s="3" t="s">
        <v>52</v>
      </c>
      <c r="G575" s="3" t="s">
        <v>52</v>
      </c>
      <c r="H575" s="4">
        <v>38685</v>
      </c>
      <c r="I575" s="4">
        <v>2.2000000000000002</v>
      </c>
      <c r="J575" s="4">
        <v>42.16</v>
      </c>
      <c r="K575" s="6">
        <v>45436</v>
      </c>
      <c r="L575" s="6">
        <v>45445</v>
      </c>
      <c r="M575" s="3" t="s">
        <v>71</v>
      </c>
      <c r="N575">
        <f t="shared" si="57"/>
        <v>9</v>
      </c>
      <c r="O575" t="str">
        <f t="shared" si="58"/>
        <v>May-2024</v>
      </c>
      <c r="P575" t="str">
        <f>CHOOSE(MATCH(MONTH(C575),{1,4,7,10}),"Q1","Q2","Q3","Q4")</f>
        <v>Q2</v>
      </c>
      <c r="Q575" t="str">
        <f t="shared" si="59"/>
        <v>East → East</v>
      </c>
      <c r="R575" t="str">
        <f t="shared" si="60"/>
        <v>40-60%</v>
      </c>
      <c r="AA575">
        <f t="shared" si="61"/>
        <v>12</v>
      </c>
      <c r="AD575">
        <f t="shared" si="62"/>
        <v>9</v>
      </c>
      <c r="AL575">
        <f t="shared" si="63"/>
        <v>0</v>
      </c>
    </row>
    <row r="576" spans="1:38" ht="15.75" customHeight="1" x14ac:dyDescent="0.3">
      <c r="A576" s="3" t="s">
        <v>639</v>
      </c>
      <c r="B576" s="3" t="s">
        <v>55</v>
      </c>
      <c r="C576" s="6">
        <v>45311</v>
      </c>
      <c r="D576" s="4">
        <v>205</v>
      </c>
      <c r="E576" s="3" t="s">
        <v>56</v>
      </c>
      <c r="F576" s="3" t="s">
        <v>70</v>
      </c>
      <c r="G576" s="3" t="s">
        <v>51</v>
      </c>
      <c r="H576" s="4">
        <v>22888</v>
      </c>
      <c r="I576" s="4">
        <v>4.7</v>
      </c>
      <c r="J576" s="4">
        <v>79.5</v>
      </c>
      <c r="K576" s="6">
        <v>45311</v>
      </c>
      <c r="L576" s="6">
        <v>45315</v>
      </c>
      <c r="M576" s="3" t="s">
        <v>53</v>
      </c>
      <c r="N576">
        <f t="shared" si="57"/>
        <v>4</v>
      </c>
      <c r="O576" t="str">
        <f t="shared" si="58"/>
        <v>Jan-2024</v>
      </c>
      <c r="P576" t="str">
        <f>CHOOSE(MATCH(MONTH(C576),{1,4,7,10}),"Q1","Q2","Q3","Q4")</f>
        <v>Q1</v>
      </c>
      <c r="Q576" t="str">
        <f t="shared" si="59"/>
        <v>North → West</v>
      </c>
      <c r="R576" t="str">
        <f t="shared" si="60"/>
        <v>60-80%</v>
      </c>
      <c r="AA576">
        <f t="shared" si="61"/>
        <v>4</v>
      </c>
      <c r="AD576">
        <f t="shared" si="62"/>
        <v>4</v>
      </c>
      <c r="AL576">
        <f t="shared" si="63"/>
        <v>1</v>
      </c>
    </row>
    <row r="577" spans="1:38" ht="15.75" customHeight="1" x14ac:dyDescent="0.3">
      <c r="A577" s="3" t="s">
        <v>640</v>
      </c>
      <c r="B577" s="3" t="s">
        <v>55</v>
      </c>
      <c r="C577" s="6">
        <v>45392</v>
      </c>
      <c r="D577" s="4">
        <v>986</v>
      </c>
      <c r="E577" s="3" t="s">
        <v>63</v>
      </c>
      <c r="F577" s="3" t="s">
        <v>52</v>
      </c>
      <c r="G577" s="3" t="s">
        <v>57</v>
      </c>
      <c r="H577" s="4">
        <v>9381</v>
      </c>
      <c r="I577" s="4">
        <v>1.5</v>
      </c>
      <c r="J577" s="4">
        <v>57.21</v>
      </c>
      <c r="K577" s="6">
        <v>45393</v>
      </c>
      <c r="L577" s="6">
        <v>45397</v>
      </c>
      <c r="M577" s="3" t="s">
        <v>53</v>
      </c>
      <c r="N577">
        <f t="shared" si="57"/>
        <v>4</v>
      </c>
      <c r="O577" t="str">
        <f t="shared" si="58"/>
        <v>Apr-2024</v>
      </c>
      <c r="P577" t="str">
        <f>CHOOSE(MATCH(MONTH(C577),{1,4,7,10}),"Q1","Q2","Q3","Q4")</f>
        <v>Q2</v>
      </c>
      <c r="Q577" t="str">
        <f t="shared" si="59"/>
        <v>East → South</v>
      </c>
      <c r="R577" t="str">
        <f t="shared" si="60"/>
        <v>40-60%</v>
      </c>
      <c r="AA577">
        <f t="shared" si="61"/>
        <v>5</v>
      </c>
      <c r="AD577">
        <f t="shared" si="62"/>
        <v>4</v>
      </c>
      <c r="AL577">
        <f t="shared" si="63"/>
        <v>1</v>
      </c>
    </row>
    <row r="578" spans="1:38" ht="15.75" customHeight="1" x14ac:dyDescent="0.3">
      <c r="A578" s="3" t="s">
        <v>641</v>
      </c>
      <c r="B578" s="3" t="s">
        <v>66</v>
      </c>
      <c r="C578" s="6">
        <v>45418</v>
      </c>
      <c r="D578" s="4">
        <v>527</v>
      </c>
      <c r="E578" s="3" t="s">
        <v>50</v>
      </c>
      <c r="F578" s="3" t="s">
        <v>57</v>
      </c>
      <c r="G578" s="3" t="s">
        <v>57</v>
      </c>
      <c r="H578" s="4">
        <v>6103</v>
      </c>
      <c r="I578" s="4">
        <v>3.6</v>
      </c>
      <c r="J578" s="4">
        <v>73.58</v>
      </c>
      <c r="K578" s="6">
        <v>45419</v>
      </c>
      <c r="L578" s="6">
        <v>45425</v>
      </c>
      <c r="M578" s="3" t="s">
        <v>53</v>
      </c>
      <c r="N578">
        <f t="shared" si="57"/>
        <v>6</v>
      </c>
      <c r="O578" t="str">
        <f t="shared" si="58"/>
        <v>May-2024</v>
      </c>
      <c r="P578" t="str">
        <f>CHOOSE(MATCH(MONTH(C578),{1,4,7,10}),"Q1","Q2","Q3","Q4")</f>
        <v>Q2</v>
      </c>
      <c r="Q578" t="str">
        <f t="shared" si="59"/>
        <v>South → South</v>
      </c>
      <c r="R578" t="str">
        <f t="shared" si="60"/>
        <v>60-80%</v>
      </c>
      <c r="AA578">
        <f t="shared" si="61"/>
        <v>7</v>
      </c>
      <c r="AD578">
        <f t="shared" si="62"/>
        <v>6</v>
      </c>
      <c r="AL578">
        <f t="shared" si="63"/>
        <v>0</v>
      </c>
    </row>
    <row r="579" spans="1:38" ht="15.75" customHeight="1" x14ac:dyDescent="0.3">
      <c r="A579" s="3" t="s">
        <v>642</v>
      </c>
      <c r="B579" s="3" t="s">
        <v>49</v>
      </c>
      <c r="C579" s="6">
        <v>45379</v>
      </c>
      <c r="D579" s="4">
        <v>1428</v>
      </c>
      <c r="E579" s="3" t="s">
        <v>60</v>
      </c>
      <c r="F579" s="3" t="s">
        <v>52</v>
      </c>
      <c r="G579" s="3" t="s">
        <v>52</v>
      </c>
      <c r="H579" s="4">
        <v>35480</v>
      </c>
      <c r="I579" s="4">
        <v>1.2</v>
      </c>
      <c r="J579" s="4">
        <v>56.76</v>
      </c>
      <c r="K579" s="6">
        <v>45380</v>
      </c>
      <c r="L579" s="6">
        <v>45384</v>
      </c>
      <c r="M579" s="3" t="s">
        <v>71</v>
      </c>
      <c r="N579">
        <f t="shared" ref="N579:N642" si="64">L579-K579</f>
        <v>4</v>
      </c>
      <c r="O579" t="str">
        <f t="shared" ref="O579:O642" si="65">TEXT(C579,"MMM-YYYY")</f>
        <v>Mar-2024</v>
      </c>
      <c r="P579" t="str">
        <f>CHOOSE(MATCH(MONTH(C579),{1,4,7,10}),"Q1","Q2","Q3","Q4")</f>
        <v>Q1</v>
      </c>
      <c r="Q579" t="str">
        <f t="shared" ref="Q579:Q642" si="66">F579 &amp; " → " &amp; G579</f>
        <v>East → East</v>
      </c>
      <c r="R579" t="str">
        <f t="shared" ref="R579:R642" si="67">IF(J579&lt;=60,"40-60%",IF(J579&lt;=80,"60-80%","80-100%"))</f>
        <v>40-60%</v>
      </c>
      <c r="AA579">
        <f t="shared" ref="AA579:AA642" si="68">L579-C579</f>
        <v>5</v>
      </c>
      <c r="AD579">
        <f t="shared" ref="AD579:AD642" si="69">L579-K579</f>
        <v>4</v>
      </c>
      <c r="AL579">
        <f t="shared" ref="AL579:AL642" si="70">IF(AND(M579="Delivered",(L579-C579)&lt;7),1,0)</f>
        <v>0</v>
      </c>
    </row>
    <row r="580" spans="1:38" ht="15.75" customHeight="1" x14ac:dyDescent="0.3">
      <c r="A580" s="3" t="s">
        <v>643</v>
      </c>
      <c r="B580" s="3" t="s">
        <v>66</v>
      </c>
      <c r="C580" s="6">
        <v>45322</v>
      </c>
      <c r="D580" s="4">
        <v>1995</v>
      </c>
      <c r="E580" s="3" t="s">
        <v>63</v>
      </c>
      <c r="F580" s="3" t="s">
        <v>51</v>
      </c>
      <c r="G580" s="3" t="s">
        <v>52</v>
      </c>
      <c r="H580" s="4">
        <v>23004</v>
      </c>
      <c r="I580" s="4">
        <v>2.8</v>
      </c>
      <c r="J580" s="4">
        <v>60.93</v>
      </c>
      <c r="K580" s="6">
        <v>45325</v>
      </c>
      <c r="L580" s="6">
        <v>45334</v>
      </c>
      <c r="M580" s="3" t="s">
        <v>53</v>
      </c>
      <c r="N580">
        <f t="shared" si="64"/>
        <v>9</v>
      </c>
      <c r="O580" t="str">
        <f t="shared" si="65"/>
        <v>Jan-2024</v>
      </c>
      <c r="P580" t="str">
        <f>CHOOSE(MATCH(MONTH(C580),{1,4,7,10}),"Q1","Q2","Q3","Q4")</f>
        <v>Q1</v>
      </c>
      <c r="Q580" t="str">
        <f t="shared" si="66"/>
        <v>West → East</v>
      </c>
      <c r="R580" t="str">
        <f t="shared" si="67"/>
        <v>60-80%</v>
      </c>
      <c r="AA580">
        <f t="shared" si="68"/>
        <v>12</v>
      </c>
      <c r="AD580">
        <f t="shared" si="69"/>
        <v>9</v>
      </c>
      <c r="AL580">
        <f t="shared" si="70"/>
        <v>0</v>
      </c>
    </row>
    <row r="581" spans="1:38" ht="15.75" customHeight="1" x14ac:dyDescent="0.3">
      <c r="A581" s="3" t="s">
        <v>644</v>
      </c>
      <c r="B581" s="3" t="s">
        <v>49</v>
      </c>
      <c r="C581" s="6">
        <v>45445</v>
      </c>
      <c r="D581" s="4">
        <v>2094</v>
      </c>
      <c r="E581" s="3" t="s">
        <v>56</v>
      </c>
      <c r="F581" s="3" t="s">
        <v>70</v>
      </c>
      <c r="G581" s="3" t="s">
        <v>52</v>
      </c>
      <c r="H581" s="4">
        <v>17266</v>
      </c>
      <c r="I581" s="4">
        <v>3.2</v>
      </c>
      <c r="J581" s="4">
        <v>95.39</v>
      </c>
      <c r="K581" s="6">
        <v>45445</v>
      </c>
      <c r="L581" s="6">
        <v>45453</v>
      </c>
      <c r="M581" s="3" t="s">
        <v>53</v>
      </c>
      <c r="N581">
        <f t="shared" si="64"/>
        <v>8</v>
      </c>
      <c r="O581" t="str">
        <f t="shared" si="65"/>
        <v>Jun-2024</v>
      </c>
      <c r="P581" t="str">
        <f>CHOOSE(MATCH(MONTH(C581),{1,4,7,10}),"Q1","Q2","Q3","Q4")</f>
        <v>Q2</v>
      </c>
      <c r="Q581" t="str">
        <f t="shared" si="66"/>
        <v>North → East</v>
      </c>
      <c r="R581" t="str">
        <f t="shared" si="67"/>
        <v>80-100%</v>
      </c>
      <c r="AA581">
        <f t="shared" si="68"/>
        <v>8</v>
      </c>
      <c r="AD581">
        <f t="shared" si="69"/>
        <v>8</v>
      </c>
      <c r="AL581">
        <f t="shared" si="70"/>
        <v>0</v>
      </c>
    </row>
    <row r="582" spans="1:38" ht="15.75" customHeight="1" x14ac:dyDescent="0.3">
      <c r="A582" s="3" t="s">
        <v>645</v>
      </c>
      <c r="B582" s="3" t="s">
        <v>49</v>
      </c>
      <c r="C582" s="6">
        <v>45416</v>
      </c>
      <c r="D582" s="4">
        <v>416</v>
      </c>
      <c r="E582" s="3" t="s">
        <v>60</v>
      </c>
      <c r="F582" s="3" t="s">
        <v>52</v>
      </c>
      <c r="G582" s="3" t="s">
        <v>61</v>
      </c>
      <c r="H582" s="4">
        <v>28886</v>
      </c>
      <c r="I582" s="4">
        <v>2.2000000000000002</v>
      </c>
      <c r="J582" s="4">
        <v>52.4</v>
      </c>
      <c r="K582" s="6">
        <v>45418</v>
      </c>
      <c r="L582" s="6">
        <v>45427</v>
      </c>
      <c r="M582" s="3" t="s">
        <v>53</v>
      </c>
      <c r="N582">
        <f t="shared" si="64"/>
        <v>9</v>
      </c>
      <c r="O582" t="str">
        <f t="shared" si="65"/>
        <v>May-2024</v>
      </c>
      <c r="P582" t="str">
        <f>CHOOSE(MATCH(MONTH(C582),{1,4,7,10}),"Q1","Q2","Q3","Q4")</f>
        <v>Q2</v>
      </c>
      <c r="Q582" t="str">
        <f t="shared" si="66"/>
        <v>East → Central</v>
      </c>
      <c r="R582" t="str">
        <f t="shared" si="67"/>
        <v>40-60%</v>
      </c>
      <c r="AA582">
        <f t="shared" si="68"/>
        <v>11</v>
      </c>
      <c r="AD582">
        <f t="shared" si="69"/>
        <v>9</v>
      </c>
      <c r="AL582">
        <f t="shared" si="70"/>
        <v>0</v>
      </c>
    </row>
    <row r="583" spans="1:38" ht="15.75" customHeight="1" x14ac:dyDescent="0.3">
      <c r="A583" s="3" t="s">
        <v>646</v>
      </c>
      <c r="B583" s="3" t="s">
        <v>55</v>
      </c>
      <c r="C583" s="6">
        <v>45354</v>
      </c>
      <c r="D583" s="4">
        <v>2086</v>
      </c>
      <c r="E583" s="3" t="s">
        <v>63</v>
      </c>
      <c r="F583" s="3" t="s">
        <v>70</v>
      </c>
      <c r="G583" s="3" t="s">
        <v>61</v>
      </c>
      <c r="H583" s="4">
        <v>12195</v>
      </c>
      <c r="I583" s="4">
        <v>2.8</v>
      </c>
      <c r="J583" s="4">
        <v>92.45</v>
      </c>
      <c r="K583" s="6">
        <v>45356</v>
      </c>
      <c r="L583" s="6">
        <v>45362</v>
      </c>
      <c r="M583" s="3" t="s">
        <v>53</v>
      </c>
      <c r="N583">
        <f t="shared" si="64"/>
        <v>6</v>
      </c>
      <c r="O583" t="str">
        <f t="shared" si="65"/>
        <v>Mar-2024</v>
      </c>
      <c r="P583" t="str">
        <f>CHOOSE(MATCH(MONTH(C583),{1,4,7,10}),"Q1","Q2","Q3","Q4")</f>
        <v>Q1</v>
      </c>
      <c r="Q583" t="str">
        <f t="shared" si="66"/>
        <v>North → Central</v>
      </c>
      <c r="R583" t="str">
        <f t="shared" si="67"/>
        <v>80-100%</v>
      </c>
      <c r="AA583">
        <f t="shared" si="68"/>
        <v>8</v>
      </c>
      <c r="AD583">
        <f t="shared" si="69"/>
        <v>6</v>
      </c>
      <c r="AL583">
        <f t="shared" si="70"/>
        <v>0</v>
      </c>
    </row>
    <row r="584" spans="1:38" ht="15.75" customHeight="1" x14ac:dyDescent="0.3">
      <c r="A584" s="3" t="s">
        <v>647</v>
      </c>
      <c r="B584" s="3" t="s">
        <v>82</v>
      </c>
      <c r="C584" s="6">
        <v>45317</v>
      </c>
      <c r="D584" s="4">
        <v>734</v>
      </c>
      <c r="E584" s="3" t="s">
        <v>56</v>
      </c>
      <c r="F584" s="3" t="s">
        <v>70</v>
      </c>
      <c r="G584" s="3" t="s">
        <v>61</v>
      </c>
      <c r="H584" s="4">
        <v>18296</v>
      </c>
      <c r="I584" s="4">
        <v>1.7</v>
      </c>
      <c r="J584" s="4">
        <v>41.83</v>
      </c>
      <c r="K584" s="6">
        <v>45319</v>
      </c>
      <c r="L584" s="6">
        <v>45325</v>
      </c>
      <c r="M584" s="3" t="s">
        <v>83</v>
      </c>
      <c r="N584">
        <f t="shared" si="64"/>
        <v>6</v>
      </c>
      <c r="O584" t="str">
        <f t="shared" si="65"/>
        <v>Jan-2024</v>
      </c>
      <c r="P584" t="str">
        <f>CHOOSE(MATCH(MONTH(C584),{1,4,7,10}),"Q1","Q2","Q3","Q4")</f>
        <v>Q1</v>
      </c>
      <c r="Q584" t="str">
        <f t="shared" si="66"/>
        <v>North → Central</v>
      </c>
      <c r="R584" t="str">
        <f t="shared" si="67"/>
        <v>40-60%</v>
      </c>
      <c r="AA584">
        <f t="shared" si="68"/>
        <v>8</v>
      </c>
      <c r="AD584">
        <f t="shared" si="69"/>
        <v>6</v>
      </c>
      <c r="AL584">
        <f t="shared" si="70"/>
        <v>0</v>
      </c>
    </row>
    <row r="585" spans="1:38" ht="15.75" customHeight="1" x14ac:dyDescent="0.3">
      <c r="A585" s="3" t="s">
        <v>648</v>
      </c>
      <c r="B585" s="3" t="s">
        <v>82</v>
      </c>
      <c r="C585" s="6">
        <v>45292</v>
      </c>
      <c r="D585" s="4">
        <v>2025</v>
      </c>
      <c r="E585" s="3" t="s">
        <v>56</v>
      </c>
      <c r="F585" s="3" t="s">
        <v>57</v>
      </c>
      <c r="G585" s="3" t="s">
        <v>70</v>
      </c>
      <c r="H585" s="4">
        <v>43043</v>
      </c>
      <c r="I585" s="4">
        <v>2.2000000000000002</v>
      </c>
      <c r="J585" s="4">
        <v>45.45</v>
      </c>
      <c r="K585" s="6">
        <v>45292</v>
      </c>
      <c r="L585" s="6">
        <v>45297</v>
      </c>
      <c r="M585" s="3" t="s">
        <v>71</v>
      </c>
      <c r="N585">
        <f t="shared" si="64"/>
        <v>5</v>
      </c>
      <c r="O585" t="str">
        <f t="shared" si="65"/>
        <v>Jan-2024</v>
      </c>
      <c r="P585" t="str">
        <f>CHOOSE(MATCH(MONTH(C585),{1,4,7,10}),"Q1","Q2","Q3","Q4")</f>
        <v>Q1</v>
      </c>
      <c r="Q585" t="str">
        <f t="shared" si="66"/>
        <v>South → North</v>
      </c>
      <c r="R585" t="str">
        <f t="shared" si="67"/>
        <v>40-60%</v>
      </c>
      <c r="AA585">
        <f t="shared" si="68"/>
        <v>5</v>
      </c>
      <c r="AD585">
        <f t="shared" si="69"/>
        <v>5</v>
      </c>
      <c r="AL585">
        <f t="shared" si="70"/>
        <v>0</v>
      </c>
    </row>
    <row r="586" spans="1:38" ht="15.75" customHeight="1" x14ac:dyDescent="0.3">
      <c r="A586" s="3" t="s">
        <v>649</v>
      </c>
      <c r="B586" s="3" t="s">
        <v>59</v>
      </c>
      <c r="C586" s="6">
        <v>45315</v>
      </c>
      <c r="D586" s="4">
        <v>2156</v>
      </c>
      <c r="E586" s="3" t="s">
        <v>50</v>
      </c>
      <c r="F586" s="3" t="s">
        <v>57</v>
      </c>
      <c r="G586" s="3" t="s">
        <v>57</v>
      </c>
      <c r="H586" s="4">
        <v>15059</v>
      </c>
      <c r="I586" s="4">
        <v>3.5</v>
      </c>
      <c r="J586" s="4">
        <v>91.28</v>
      </c>
      <c r="K586" s="6">
        <v>45317</v>
      </c>
      <c r="L586" s="6">
        <v>45322</v>
      </c>
      <c r="M586" s="3" t="s">
        <v>53</v>
      </c>
      <c r="N586">
        <f t="shared" si="64"/>
        <v>5</v>
      </c>
      <c r="O586" t="str">
        <f t="shared" si="65"/>
        <v>Jan-2024</v>
      </c>
      <c r="P586" t="str">
        <f>CHOOSE(MATCH(MONTH(C586),{1,4,7,10}),"Q1","Q2","Q3","Q4")</f>
        <v>Q1</v>
      </c>
      <c r="Q586" t="str">
        <f t="shared" si="66"/>
        <v>South → South</v>
      </c>
      <c r="R586" t="str">
        <f t="shared" si="67"/>
        <v>80-100%</v>
      </c>
      <c r="AA586">
        <f t="shared" si="68"/>
        <v>7</v>
      </c>
      <c r="AD586">
        <f t="shared" si="69"/>
        <v>5</v>
      </c>
      <c r="AL586">
        <f t="shared" si="70"/>
        <v>0</v>
      </c>
    </row>
    <row r="587" spans="1:38" ht="15.75" customHeight="1" x14ac:dyDescent="0.3">
      <c r="A587" s="3" t="s">
        <v>650</v>
      </c>
      <c r="B587" s="3" t="s">
        <v>55</v>
      </c>
      <c r="C587" s="6">
        <v>45418</v>
      </c>
      <c r="D587" s="4">
        <v>2370</v>
      </c>
      <c r="E587" s="3" t="s">
        <v>63</v>
      </c>
      <c r="F587" s="3" t="s">
        <v>51</v>
      </c>
      <c r="G587" s="3" t="s">
        <v>51</v>
      </c>
      <c r="H587" s="4">
        <v>39414</v>
      </c>
      <c r="I587" s="4">
        <v>2.2000000000000002</v>
      </c>
      <c r="J587" s="4">
        <v>77.83</v>
      </c>
      <c r="K587" s="6">
        <v>45419</v>
      </c>
      <c r="L587" s="6">
        <v>45425</v>
      </c>
      <c r="M587" s="3" t="s">
        <v>53</v>
      </c>
      <c r="N587">
        <f t="shared" si="64"/>
        <v>6</v>
      </c>
      <c r="O587" t="str">
        <f t="shared" si="65"/>
        <v>May-2024</v>
      </c>
      <c r="P587" t="str">
        <f>CHOOSE(MATCH(MONTH(C587),{1,4,7,10}),"Q1","Q2","Q3","Q4")</f>
        <v>Q2</v>
      </c>
      <c r="Q587" t="str">
        <f t="shared" si="66"/>
        <v>West → West</v>
      </c>
      <c r="R587" t="str">
        <f t="shared" si="67"/>
        <v>60-80%</v>
      </c>
      <c r="AA587">
        <f t="shared" si="68"/>
        <v>7</v>
      </c>
      <c r="AD587">
        <f t="shared" si="69"/>
        <v>6</v>
      </c>
      <c r="AL587">
        <f t="shared" si="70"/>
        <v>0</v>
      </c>
    </row>
    <row r="588" spans="1:38" ht="15.75" customHeight="1" x14ac:dyDescent="0.3">
      <c r="A588" s="3" t="s">
        <v>651</v>
      </c>
      <c r="B588" s="3" t="s">
        <v>49</v>
      </c>
      <c r="C588" s="6">
        <v>45341</v>
      </c>
      <c r="D588" s="4">
        <v>1539</v>
      </c>
      <c r="E588" s="3" t="s">
        <v>60</v>
      </c>
      <c r="F588" s="3" t="s">
        <v>61</v>
      </c>
      <c r="G588" s="3" t="s">
        <v>70</v>
      </c>
      <c r="H588" s="4">
        <v>33639</v>
      </c>
      <c r="I588" s="4">
        <v>4.5999999999999996</v>
      </c>
      <c r="J588" s="4">
        <v>84.83</v>
      </c>
      <c r="K588" s="6">
        <v>45344</v>
      </c>
      <c r="L588" s="6">
        <v>45354</v>
      </c>
      <c r="M588" s="3" t="s">
        <v>53</v>
      </c>
      <c r="N588">
        <f t="shared" si="64"/>
        <v>10</v>
      </c>
      <c r="O588" t="str">
        <f t="shared" si="65"/>
        <v>Feb-2024</v>
      </c>
      <c r="P588" t="str">
        <f>CHOOSE(MATCH(MONTH(C588),{1,4,7,10}),"Q1","Q2","Q3","Q4")</f>
        <v>Q1</v>
      </c>
      <c r="Q588" t="str">
        <f t="shared" si="66"/>
        <v>Central → North</v>
      </c>
      <c r="R588" t="str">
        <f t="shared" si="67"/>
        <v>80-100%</v>
      </c>
      <c r="AA588">
        <f t="shared" si="68"/>
        <v>13</v>
      </c>
      <c r="AD588">
        <f t="shared" si="69"/>
        <v>10</v>
      </c>
      <c r="AL588">
        <f t="shared" si="70"/>
        <v>0</v>
      </c>
    </row>
    <row r="589" spans="1:38" ht="15.75" customHeight="1" x14ac:dyDescent="0.3">
      <c r="A589" s="3" t="s">
        <v>652</v>
      </c>
      <c r="B589" s="3" t="s">
        <v>82</v>
      </c>
      <c r="C589" s="6">
        <v>45442</v>
      </c>
      <c r="D589" s="4">
        <v>652</v>
      </c>
      <c r="E589" s="3" t="s">
        <v>60</v>
      </c>
      <c r="F589" s="3" t="s">
        <v>70</v>
      </c>
      <c r="G589" s="3" t="s">
        <v>57</v>
      </c>
      <c r="H589" s="4">
        <v>38833</v>
      </c>
      <c r="I589" s="4">
        <v>3.5</v>
      </c>
      <c r="J589" s="4">
        <v>52.57</v>
      </c>
      <c r="K589" s="6">
        <v>45444</v>
      </c>
      <c r="L589" s="6">
        <v>45451</v>
      </c>
      <c r="M589" s="3" t="s">
        <v>53</v>
      </c>
      <c r="N589">
        <f t="shared" si="64"/>
        <v>7</v>
      </c>
      <c r="O589" t="str">
        <f t="shared" si="65"/>
        <v>May-2024</v>
      </c>
      <c r="P589" t="str">
        <f>CHOOSE(MATCH(MONTH(C589),{1,4,7,10}),"Q1","Q2","Q3","Q4")</f>
        <v>Q2</v>
      </c>
      <c r="Q589" t="str">
        <f t="shared" si="66"/>
        <v>North → South</v>
      </c>
      <c r="R589" t="str">
        <f t="shared" si="67"/>
        <v>40-60%</v>
      </c>
      <c r="AA589">
        <f t="shared" si="68"/>
        <v>9</v>
      </c>
      <c r="AD589">
        <f t="shared" si="69"/>
        <v>7</v>
      </c>
      <c r="AL589">
        <f t="shared" si="70"/>
        <v>0</v>
      </c>
    </row>
    <row r="590" spans="1:38" ht="15.75" customHeight="1" x14ac:dyDescent="0.3">
      <c r="A590" s="3" t="s">
        <v>653</v>
      </c>
      <c r="B590" s="3" t="s">
        <v>49</v>
      </c>
      <c r="C590" s="6">
        <v>45431</v>
      </c>
      <c r="D590" s="4">
        <v>815</v>
      </c>
      <c r="E590" s="3" t="s">
        <v>63</v>
      </c>
      <c r="F590" s="3" t="s">
        <v>61</v>
      </c>
      <c r="G590" s="3" t="s">
        <v>57</v>
      </c>
      <c r="H590" s="4">
        <v>9302</v>
      </c>
      <c r="I590" s="4">
        <v>2.8</v>
      </c>
      <c r="J590" s="4">
        <v>72.23</v>
      </c>
      <c r="K590" s="6">
        <v>45433</v>
      </c>
      <c r="L590" s="6">
        <v>45437</v>
      </c>
      <c r="M590" s="3" t="s">
        <v>71</v>
      </c>
      <c r="N590">
        <f t="shared" si="64"/>
        <v>4</v>
      </c>
      <c r="O590" t="str">
        <f t="shared" si="65"/>
        <v>May-2024</v>
      </c>
      <c r="P590" t="str">
        <f>CHOOSE(MATCH(MONTH(C590),{1,4,7,10}),"Q1","Q2","Q3","Q4")</f>
        <v>Q2</v>
      </c>
      <c r="Q590" t="str">
        <f t="shared" si="66"/>
        <v>Central → South</v>
      </c>
      <c r="R590" t="str">
        <f t="shared" si="67"/>
        <v>60-80%</v>
      </c>
      <c r="AA590">
        <f t="shared" si="68"/>
        <v>6</v>
      </c>
      <c r="AD590">
        <f t="shared" si="69"/>
        <v>4</v>
      </c>
      <c r="AL590">
        <f t="shared" si="70"/>
        <v>0</v>
      </c>
    </row>
    <row r="591" spans="1:38" ht="15.75" customHeight="1" x14ac:dyDescent="0.3">
      <c r="A591" s="3" t="s">
        <v>654</v>
      </c>
      <c r="B591" s="3" t="s">
        <v>82</v>
      </c>
      <c r="C591" s="6">
        <v>45377</v>
      </c>
      <c r="D591" s="4">
        <v>1387</v>
      </c>
      <c r="E591" s="3" t="s">
        <v>63</v>
      </c>
      <c r="F591" s="3" t="s">
        <v>51</v>
      </c>
      <c r="G591" s="3" t="s">
        <v>52</v>
      </c>
      <c r="H591" s="4">
        <v>8807</v>
      </c>
      <c r="I591" s="4">
        <v>1.2</v>
      </c>
      <c r="J591" s="4">
        <v>84.23</v>
      </c>
      <c r="K591" s="6">
        <v>45380</v>
      </c>
      <c r="L591" s="6">
        <v>45384</v>
      </c>
      <c r="M591" s="3" t="s">
        <v>53</v>
      </c>
      <c r="N591">
        <f t="shared" si="64"/>
        <v>4</v>
      </c>
      <c r="O591" t="str">
        <f t="shared" si="65"/>
        <v>Mar-2024</v>
      </c>
      <c r="P591" t="str">
        <f>CHOOSE(MATCH(MONTH(C591),{1,4,7,10}),"Q1","Q2","Q3","Q4")</f>
        <v>Q1</v>
      </c>
      <c r="Q591" t="str">
        <f t="shared" si="66"/>
        <v>West → East</v>
      </c>
      <c r="R591" t="str">
        <f t="shared" si="67"/>
        <v>80-100%</v>
      </c>
      <c r="AA591">
        <f t="shared" si="68"/>
        <v>7</v>
      </c>
      <c r="AD591">
        <f t="shared" si="69"/>
        <v>4</v>
      </c>
      <c r="AL591">
        <f t="shared" si="70"/>
        <v>0</v>
      </c>
    </row>
    <row r="592" spans="1:38" ht="15.75" customHeight="1" x14ac:dyDescent="0.3">
      <c r="A592" s="3" t="s">
        <v>655</v>
      </c>
      <c r="B592" s="3" t="s">
        <v>82</v>
      </c>
      <c r="C592" s="6">
        <v>45322</v>
      </c>
      <c r="D592" s="4">
        <v>1813</v>
      </c>
      <c r="E592" s="3" t="s">
        <v>63</v>
      </c>
      <c r="F592" s="3" t="s">
        <v>70</v>
      </c>
      <c r="G592" s="3" t="s">
        <v>52</v>
      </c>
      <c r="H592" s="4">
        <v>40705</v>
      </c>
      <c r="I592" s="4">
        <v>3</v>
      </c>
      <c r="J592" s="4">
        <v>77.64</v>
      </c>
      <c r="K592" s="6">
        <v>45324</v>
      </c>
      <c r="L592" s="6">
        <v>45327</v>
      </c>
      <c r="M592" s="3" t="s">
        <v>53</v>
      </c>
      <c r="N592">
        <f t="shared" si="64"/>
        <v>3</v>
      </c>
      <c r="O592" t="str">
        <f t="shared" si="65"/>
        <v>Jan-2024</v>
      </c>
      <c r="P592" t="str">
        <f>CHOOSE(MATCH(MONTH(C592),{1,4,7,10}),"Q1","Q2","Q3","Q4")</f>
        <v>Q1</v>
      </c>
      <c r="Q592" t="str">
        <f t="shared" si="66"/>
        <v>North → East</v>
      </c>
      <c r="R592" t="str">
        <f t="shared" si="67"/>
        <v>60-80%</v>
      </c>
      <c r="AA592">
        <f t="shared" si="68"/>
        <v>5</v>
      </c>
      <c r="AD592">
        <f t="shared" si="69"/>
        <v>3</v>
      </c>
      <c r="AL592">
        <f t="shared" si="70"/>
        <v>1</v>
      </c>
    </row>
    <row r="593" spans="1:38" ht="15.75" customHeight="1" x14ac:dyDescent="0.3">
      <c r="A593" s="3" t="s">
        <v>656</v>
      </c>
      <c r="B593" s="3" t="s">
        <v>82</v>
      </c>
      <c r="C593" s="6">
        <v>45458</v>
      </c>
      <c r="D593" s="4">
        <v>1983</v>
      </c>
      <c r="E593" s="3" t="s">
        <v>63</v>
      </c>
      <c r="F593" s="3" t="s">
        <v>70</v>
      </c>
      <c r="G593" s="3" t="s">
        <v>70</v>
      </c>
      <c r="H593" s="4">
        <v>33714</v>
      </c>
      <c r="I593" s="4">
        <v>4.0999999999999996</v>
      </c>
      <c r="J593" s="4">
        <v>68.3</v>
      </c>
      <c r="K593" s="6">
        <v>45459</v>
      </c>
      <c r="L593" s="6">
        <v>45466</v>
      </c>
      <c r="M593" s="3" t="s">
        <v>53</v>
      </c>
      <c r="N593">
        <f t="shared" si="64"/>
        <v>7</v>
      </c>
      <c r="O593" t="str">
        <f t="shared" si="65"/>
        <v>Jun-2024</v>
      </c>
      <c r="P593" t="str">
        <f>CHOOSE(MATCH(MONTH(C593),{1,4,7,10}),"Q1","Q2","Q3","Q4")</f>
        <v>Q2</v>
      </c>
      <c r="Q593" t="str">
        <f t="shared" si="66"/>
        <v>North → North</v>
      </c>
      <c r="R593" t="str">
        <f t="shared" si="67"/>
        <v>60-80%</v>
      </c>
      <c r="AA593">
        <f t="shared" si="68"/>
        <v>8</v>
      </c>
      <c r="AD593">
        <f t="shared" si="69"/>
        <v>7</v>
      </c>
      <c r="AL593">
        <f t="shared" si="70"/>
        <v>0</v>
      </c>
    </row>
    <row r="594" spans="1:38" ht="15.75" customHeight="1" x14ac:dyDescent="0.3">
      <c r="A594" s="3" t="s">
        <v>657</v>
      </c>
      <c r="B594" s="3" t="s">
        <v>55</v>
      </c>
      <c r="C594" s="6">
        <v>45342</v>
      </c>
      <c r="D594" s="4">
        <v>1207</v>
      </c>
      <c r="E594" s="3" t="s">
        <v>63</v>
      </c>
      <c r="F594" s="3" t="s">
        <v>61</v>
      </c>
      <c r="G594" s="3" t="s">
        <v>52</v>
      </c>
      <c r="H594" s="4">
        <v>34659</v>
      </c>
      <c r="I594" s="4">
        <v>2.1</v>
      </c>
      <c r="J594" s="4">
        <v>97.59</v>
      </c>
      <c r="K594" s="6">
        <v>45344</v>
      </c>
      <c r="L594" s="6">
        <v>45349</v>
      </c>
      <c r="M594" s="3" t="s">
        <v>83</v>
      </c>
      <c r="N594">
        <f t="shared" si="64"/>
        <v>5</v>
      </c>
      <c r="O594" t="str">
        <f t="shared" si="65"/>
        <v>Feb-2024</v>
      </c>
      <c r="P594" t="str">
        <f>CHOOSE(MATCH(MONTH(C594),{1,4,7,10}),"Q1","Q2","Q3","Q4")</f>
        <v>Q1</v>
      </c>
      <c r="Q594" t="str">
        <f t="shared" si="66"/>
        <v>Central → East</v>
      </c>
      <c r="R594" t="str">
        <f t="shared" si="67"/>
        <v>80-100%</v>
      </c>
      <c r="AA594">
        <f t="shared" si="68"/>
        <v>7</v>
      </c>
      <c r="AD594">
        <f t="shared" si="69"/>
        <v>5</v>
      </c>
      <c r="AL594">
        <f t="shared" si="70"/>
        <v>0</v>
      </c>
    </row>
    <row r="595" spans="1:38" ht="15.75" customHeight="1" x14ac:dyDescent="0.3">
      <c r="A595" s="3" t="s">
        <v>658</v>
      </c>
      <c r="B595" s="3" t="s">
        <v>66</v>
      </c>
      <c r="C595" s="6">
        <v>45452</v>
      </c>
      <c r="D595" s="4">
        <v>1441</v>
      </c>
      <c r="E595" s="3" t="s">
        <v>60</v>
      </c>
      <c r="F595" s="3" t="s">
        <v>52</v>
      </c>
      <c r="G595" s="3" t="s">
        <v>57</v>
      </c>
      <c r="H595" s="4">
        <v>12016</v>
      </c>
      <c r="I595" s="4">
        <v>4.2</v>
      </c>
      <c r="J595" s="4">
        <v>80.569999999999993</v>
      </c>
      <c r="K595" s="6">
        <v>45453</v>
      </c>
      <c r="L595" s="6">
        <v>45456</v>
      </c>
      <c r="M595" s="3" t="s">
        <v>71</v>
      </c>
      <c r="N595">
        <f t="shared" si="64"/>
        <v>3</v>
      </c>
      <c r="O595" t="str">
        <f t="shared" si="65"/>
        <v>Jun-2024</v>
      </c>
      <c r="P595" t="str">
        <f>CHOOSE(MATCH(MONTH(C595),{1,4,7,10}),"Q1","Q2","Q3","Q4")</f>
        <v>Q2</v>
      </c>
      <c r="Q595" t="str">
        <f t="shared" si="66"/>
        <v>East → South</v>
      </c>
      <c r="R595" t="str">
        <f t="shared" si="67"/>
        <v>80-100%</v>
      </c>
      <c r="AA595">
        <f t="shared" si="68"/>
        <v>4</v>
      </c>
      <c r="AD595">
        <f t="shared" si="69"/>
        <v>3</v>
      </c>
      <c r="AL595">
        <f t="shared" si="70"/>
        <v>0</v>
      </c>
    </row>
    <row r="596" spans="1:38" ht="15.75" customHeight="1" x14ac:dyDescent="0.3">
      <c r="A596" s="3" t="s">
        <v>659</v>
      </c>
      <c r="B596" s="3" t="s">
        <v>49</v>
      </c>
      <c r="C596" s="6">
        <v>45450</v>
      </c>
      <c r="D596" s="4">
        <v>210</v>
      </c>
      <c r="E596" s="3" t="s">
        <v>63</v>
      </c>
      <c r="F596" s="3" t="s">
        <v>57</v>
      </c>
      <c r="G596" s="3" t="s">
        <v>52</v>
      </c>
      <c r="H596" s="4">
        <v>29586</v>
      </c>
      <c r="I596" s="4">
        <v>2</v>
      </c>
      <c r="J596" s="4">
        <v>94.47</v>
      </c>
      <c r="K596" s="6">
        <v>45453</v>
      </c>
      <c r="L596" s="6">
        <v>45462</v>
      </c>
      <c r="M596" s="3" t="s">
        <v>71</v>
      </c>
      <c r="N596">
        <f t="shared" si="64"/>
        <v>9</v>
      </c>
      <c r="O596" t="str">
        <f t="shared" si="65"/>
        <v>Jun-2024</v>
      </c>
      <c r="P596" t="str">
        <f>CHOOSE(MATCH(MONTH(C596),{1,4,7,10}),"Q1","Q2","Q3","Q4")</f>
        <v>Q2</v>
      </c>
      <c r="Q596" t="str">
        <f t="shared" si="66"/>
        <v>South → East</v>
      </c>
      <c r="R596" t="str">
        <f t="shared" si="67"/>
        <v>80-100%</v>
      </c>
      <c r="AA596">
        <f t="shared" si="68"/>
        <v>12</v>
      </c>
      <c r="AD596">
        <f t="shared" si="69"/>
        <v>9</v>
      </c>
      <c r="AL596">
        <f t="shared" si="70"/>
        <v>0</v>
      </c>
    </row>
    <row r="597" spans="1:38" ht="15.75" customHeight="1" x14ac:dyDescent="0.3">
      <c r="A597" s="3" t="s">
        <v>660</v>
      </c>
      <c r="B597" s="3" t="s">
        <v>55</v>
      </c>
      <c r="C597" s="6">
        <v>45450</v>
      </c>
      <c r="D597" s="4">
        <v>350</v>
      </c>
      <c r="E597" s="3" t="s">
        <v>60</v>
      </c>
      <c r="F597" s="3" t="s">
        <v>52</v>
      </c>
      <c r="G597" s="3" t="s">
        <v>61</v>
      </c>
      <c r="H597" s="4">
        <v>48722</v>
      </c>
      <c r="I597" s="4">
        <v>4.3</v>
      </c>
      <c r="J597" s="4">
        <v>83.79</v>
      </c>
      <c r="K597" s="6">
        <v>45453</v>
      </c>
      <c r="L597" s="6">
        <v>45463</v>
      </c>
      <c r="M597" s="3" t="s">
        <v>53</v>
      </c>
      <c r="N597">
        <f t="shared" si="64"/>
        <v>10</v>
      </c>
      <c r="O597" t="str">
        <f t="shared" si="65"/>
        <v>Jun-2024</v>
      </c>
      <c r="P597" t="str">
        <f>CHOOSE(MATCH(MONTH(C597),{1,4,7,10}),"Q1","Q2","Q3","Q4")</f>
        <v>Q2</v>
      </c>
      <c r="Q597" t="str">
        <f t="shared" si="66"/>
        <v>East → Central</v>
      </c>
      <c r="R597" t="str">
        <f t="shared" si="67"/>
        <v>80-100%</v>
      </c>
      <c r="AA597">
        <f t="shared" si="68"/>
        <v>13</v>
      </c>
      <c r="AD597">
        <f t="shared" si="69"/>
        <v>10</v>
      </c>
      <c r="AL597">
        <f t="shared" si="70"/>
        <v>0</v>
      </c>
    </row>
    <row r="598" spans="1:38" ht="15.75" customHeight="1" x14ac:dyDescent="0.3">
      <c r="A598" s="3" t="s">
        <v>661</v>
      </c>
      <c r="B598" s="3" t="s">
        <v>55</v>
      </c>
      <c r="C598" s="6">
        <v>45304</v>
      </c>
      <c r="D598" s="4">
        <v>2154</v>
      </c>
      <c r="E598" s="3" t="s">
        <v>63</v>
      </c>
      <c r="F598" s="3" t="s">
        <v>61</v>
      </c>
      <c r="G598" s="3" t="s">
        <v>52</v>
      </c>
      <c r="H598" s="4">
        <v>30980</v>
      </c>
      <c r="I598" s="4">
        <v>1.3</v>
      </c>
      <c r="J598" s="4">
        <v>84.13</v>
      </c>
      <c r="K598" s="6">
        <v>45307</v>
      </c>
      <c r="L598" s="6">
        <v>45312</v>
      </c>
      <c r="M598" s="3" t="s">
        <v>53</v>
      </c>
      <c r="N598">
        <f t="shared" si="64"/>
        <v>5</v>
      </c>
      <c r="O598" t="str">
        <f t="shared" si="65"/>
        <v>Jan-2024</v>
      </c>
      <c r="P598" t="str">
        <f>CHOOSE(MATCH(MONTH(C598),{1,4,7,10}),"Q1","Q2","Q3","Q4")</f>
        <v>Q1</v>
      </c>
      <c r="Q598" t="str">
        <f t="shared" si="66"/>
        <v>Central → East</v>
      </c>
      <c r="R598" t="str">
        <f t="shared" si="67"/>
        <v>80-100%</v>
      </c>
      <c r="AA598">
        <f t="shared" si="68"/>
        <v>8</v>
      </c>
      <c r="AD598">
        <f t="shared" si="69"/>
        <v>5</v>
      </c>
      <c r="AL598">
        <f t="shared" si="70"/>
        <v>0</v>
      </c>
    </row>
    <row r="599" spans="1:38" ht="15.75" customHeight="1" x14ac:dyDescent="0.3">
      <c r="A599" s="3" t="s">
        <v>662</v>
      </c>
      <c r="B599" s="3" t="s">
        <v>55</v>
      </c>
      <c r="C599" s="6">
        <v>45447</v>
      </c>
      <c r="D599" s="4">
        <v>558</v>
      </c>
      <c r="E599" s="3" t="s">
        <v>63</v>
      </c>
      <c r="F599" s="3" t="s">
        <v>57</v>
      </c>
      <c r="G599" s="3" t="s">
        <v>57</v>
      </c>
      <c r="H599" s="4">
        <v>45159</v>
      </c>
      <c r="I599" s="4">
        <v>4.5</v>
      </c>
      <c r="J599" s="4">
        <v>44.8</v>
      </c>
      <c r="K599" s="6">
        <v>45449</v>
      </c>
      <c r="L599" s="6">
        <v>45456</v>
      </c>
      <c r="M599" s="3" t="s">
        <v>71</v>
      </c>
      <c r="N599">
        <f t="shared" si="64"/>
        <v>7</v>
      </c>
      <c r="O599" t="str">
        <f t="shared" si="65"/>
        <v>Jun-2024</v>
      </c>
      <c r="P599" t="str">
        <f>CHOOSE(MATCH(MONTH(C599),{1,4,7,10}),"Q1","Q2","Q3","Q4")</f>
        <v>Q2</v>
      </c>
      <c r="Q599" t="str">
        <f t="shared" si="66"/>
        <v>South → South</v>
      </c>
      <c r="R599" t="str">
        <f t="shared" si="67"/>
        <v>40-60%</v>
      </c>
      <c r="AA599">
        <f t="shared" si="68"/>
        <v>9</v>
      </c>
      <c r="AD599">
        <f t="shared" si="69"/>
        <v>7</v>
      </c>
      <c r="AL599">
        <f t="shared" si="70"/>
        <v>0</v>
      </c>
    </row>
    <row r="600" spans="1:38" ht="15.75" customHeight="1" x14ac:dyDescent="0.3">
      <c r="A600" s="3" t="s">
        <v>663</v>
      </c>
      <c r="B600" s="3" t="s">
        <v>55</v>
      </c>
      <c r="C600" s="6">
        <v>45381</v>
      </c>
      <c r="D600" s="4">
        <v>1207</v>
      </c>
      <c r="E600" s="3" t="s">
        <v>63</v>
      </c>
      <c r="F600" s="3" t="s">
        <v>52</v>
      </c>
      <c r="G600" s="3" t="s">
        <v>70</v>
      </c>
      <c r="H600" s="4">
        <v>48266</v>
      </c>
      <c r="I600" s="4">
        <v>3</v>
      </c>
      <c r="J600" s="4">
        <v>61.57</v>
      </c>
      <c r="K600" s="6">
        <v>45384</v>
      </c>
      <c r="L600" s="6">
        <v>45388</v>
      </c>
      <c r="M600" s="3" t="s">
        <v>53</v>
      </c>
      <c r="N600">
        <f t="shared" si="64"/>
        <v>4</v>
      </c>
      <c r="O600" t="str">
        <f t="shared" si="65"/>
        <v>Mar-2024</v>
      </c>
      <c r="P600" t="str">
        <f>CHOOSE(MATCH(MONTH(C600),{1,4,7,10}),"Q1","Q2","Q3","Q4")</f>
        <v>Q1</v>
      </c>
      <c r="Q600" t="str">
        <f t="shared" si="66"/>
        <v>East → North</v>
      </c>
      <c r="R600" t="str">
        <f t="shared" si="67"/>
        <v>60-80%</v>
      </c>
      <c r="AA600">
        <f t="shared" si="68"/>
        <v>7</v>
      </c>
      <c r="AD600">
        <f t="shared" si="69"/>
        <v>4</v>
      </c>
      <c r="AL600">
        <f t="shared" si="70"/>
        <v>0</v>
      </c>
    </row>
    <row r="601" spans="1:38" ht="15.75" customHeight="1" x14ac:dyDescent="0.3">
      <c r="A601" s="3" t="s">
        <v>664</v>
      </c>
      <c r="B601" s="3" t="s">
        <v>55</v>
      </c>
      <c r="C601" s="6">
        <v>45361</v>
      </c>
      <c r="D601" s="4">
        <v>307</v>
      </c>
      <c r="E601" s="3" t="s">
        <v>63</v>
      </c>
      <c r="F601" s="3" t="s">
        <v>57</v>
      </c>
      <c r="G601" s="3" t="s">
        <v>51</v>
      </c>
      <c r="H601" s="4">
        <v>39237</v>
      </c>
      <c r="I601" s="4">
        <v>2.2000000000000002</v>
      </c>
      <c r="J601" s="4">
        <v>91.5</v>
      </c>
      <c r="K601" s="6">
        <v>45362</v>
      </c>
      <c r="L601" s="6">
        <v>45369</v>
      </c>
      <c r="M601" s="3" t="s">
        <v>53</v>
      </c>
      <c r="N601">
        <f t="shared" si="64"/>
        <v>7</v>
      </c>
      <c r="O601" t="str">
        <f t="shared" si="65"/>
        <v>Mar-2024</v>
      </c>
      <c r="P601" t="str">
        <f>CHOOSE(MATCH(MONTH(C601),{1,4,7,10}),"Q1","Q2","Q3","Q4")</f>
        <v>Q1</v>
      </c>
      <c r="Q601" t="str">
        <f t="shared" si="66"/>
        <v>South → West</v>
      </c>
      <c r="R601" t="str">
        <f t="shared" si="67"/>
        <v>80-100%</v>
      </c>
      <c r="AA601">
        <f t="shared" si="68"/>
        <v>8</v>
      </c>
      <c r="AD601">
        <f t="shared" si="69"/>
        <v>7</v>
      </c>
      <c r="AL601">
        <f t="shared" si="70"/>
        <v>0</v>
      </c>
    </row>
    <row r="602" spans="1:38" ht="15.75" customHeight="1" x14ac:dyDescent="0.3">
      <c r="A602" s="3" t="s">
        <v>665</v>
      </c>
      <c r="B602" s="3" t="s">
        <v>59</v>
      </c>
      <c r="C602" s="6">
        <v>45445</v>
      </c>
      <c r="D602" s="4">
        <v>999</v>
      </c>
      <c r="E602" s="3" t="s">
        <v>60</v>
      </c>
      <c r="F602" s="3" t="s">
        <v>70</v>
      </c>
      <c r="G602" s="3" t="s">
        <v>52</v>
      </c>
      <c r="H602" s="4">
        <v>9765</v>
      </c>
      <c r="I602" s="4">
        <v>2.1</v>
      </c>
      <c r="J602" s="4">
        <v>53.96</v>
      </c>
      <c r="K602" s="6">
        <v>45445</v>
      </c>
      <c r="L602" s="6">
        <v>45455</v>
      </c>
      <c r="M602" s="3" t="s">
        <v>53</v>
      </c>
      <c r="N602">
        <f t="shared" si="64"/>
        <v>10</v>
      </c>
      <c r="O602" t="str">
        <f t="shared" si="65"/>
        <v>Jun-2024</v>
      </c>
      <c r="P602" t="str">
        <f>CHOOSE(MATCH(MONTH(C602),{1,4,7,10}),"Q1","Q2","Q3","Q4")</f>
        <v>Q2</v>
      </c>
      <c r="Q602" t="str">
        <f t="shared" si="66"/>
        <v>North → East</v>
      </c>
      <c r="R602" t="str">
        <f t="shared" si="67"/>
        <v>40-60%</v>
      </c>
      <c r="AA602">
        <f t="shared" si="68"/>
        <v>10</v>
      </c>
      <c r="AD602">
        <f t="shared" si="69"/>
        <v>10</v>
      </c>
      <c r="AL602">
        <f t="shared" si="70"/>
        <v>0</v>
      </c>
    </row>
    <row r="603" spans="1:38" ht="15.75" customHeight="1" x14ac:dyDescent="0.3">
      <c r="A603" s="3" t="s">
        <v>666</v>
      </c>
      <c r="B603" s="3" t="s">
        <v>49</v>
      </c>
      <c r="C603" s="6">
        <v>45354</v>
      </c>
      <c r="D603" s="4">
        <v>121</v>
      </c>
      <c r="E603" s="3" t="s">
        <v>63</v>
      </c>
      <c r="F603" s="3" t="s">
        <v>52</v>
      </c>
      <c r="G603" s="3" t="s">
        <v>57</v>
      </c>
      <c r="H603" s="4">
        <v>49129</v>
      </c>
      <c r="I603" s="4">
        <v>2.7</v>
      </c>
      <c r="J603" s="4">
        <v>46.93</v>
      </c>
      <c r="K603" s="6">
        <v>45354</v>
      </c>
      <c r="L603" s="6">
        <v>45361</v>
      </c>
      <c r="M603" s="3" t="s">
        <v>71</v>
      </c>
      <c r="N603">
        <f t="shared" si="64"/>
        <v>7</v>
      </c>
      <c r="O603" t="str">
        <f t="shared" si="65"/>
        <v>Mar-2024</v>
      </c>
      <c r="P603" t="str">
        <f>CHOOSE(MATCH(MONTH(C603),{1,4,7,10}),"Q1","Q2","Q3","Q4")</f>
        <v>Q1</v>
      </c>
      <c r="Q603" t="str">
        <f t="shared" si="66"/>
        <v>East → South</v>
      </c>
      <c r="R603" t="str">
        <f t="shared" si="67"/>
        <v>40-60%</v>
      </c>
      <c r="AA603">
        <f t="shared" si="68"/>
        <v>7</v>
      </c>
      <c r="AD603">
        <f t="shared" si="69"/>
        <v>7</v>
      </c>
      <c r="AL603">
        <f t="shared" si="70"/>
        <v>0</v>
      </c>
    </row>
    <row r="604" spans="1:38" ht="15.75" customHeight="1" x14ac:dyDescent="0.3">
      <c r="A604" s="3" t="s">
        <v>667</v>
      </c>
      <c r="B604" s="3" t="s">
        <v>55</v>
      </c>
      <c r="C604" s="6">
        <v>45325</v>
      </c>
      <c r="D604" s="4">
        <v>509</v>
      </c>
      <c r="E604" s="3" t="s">
        <v>63</v>
      </c>
      <c r="F604" s="3" t="s">
        <v>57</v>
      </c>
      <c r="G604" s="3" t="s">
        <v>51</v>
      </c>
      <c r="H604" s="4">
        <v>5954</v>
      </c>
      <c r="I604" s="4">
        <v>5</v>
      </c>
      <c r="J604" s="4">
        <v>59.57</v>
      </c>
      <c r="K604" s="6">
        <v>45328</v>
      </c>
      <c r="L604" s="6">
        <v>45335</v>
      </c>
      <c r="M604" s="3" t="s">
        <v>53</v>
      </c>
      <c r="N604">
        <f t="shared" si="64"/>
        <v>7</v>
      </c>
      <c r="O604" t="str">
        <f t="shared" si="65"/>
        <v>Feb-2024</v>
      </c>
      <c r="P604" t="str">
        <f>CHOOSE(MATCH(MONTH(C604),{1,4,7,10}),"Q1","Q2","Q3","Q4")</f>
        <v>Q1</v>
      </c>
      <c r="Q604" t="str">
        <f t="shared" si="66"/>
        <v>South → West</v>
      </c>
      <c r="R604" t="str">
        <f t="shared" si="67"/>
        <v>40-60%</v>
      </c>
      <c r="AA604">
        <f t="shared" si="68"/>
        <v>10</v>
      </c>
      <c r="AD604">
        <f t="shared" si="69"/>
        <v>7</v>
      </c>
      <c r="AL604">
        <f t="shared" si="70"/>
        <v>0</v>
      </c>
    </row>
    <row r="605" spans="1:38" ht="15.75" customHeight="1" x14ac:dyDescent="0.3">
      <c r="A605" s="3" t="s">
        <v>668</v>
      </c>
      <c r="B605" s="3" t="s">
        <v>49</v>
      </c>
      <c r="C605" s="6">
        <v>45386</v>
      </c>
      <c r="D605" s="4">
        <v>994</v>
      </c>
      <c r="E605" s="3" t="s">
        <v>56</v>
      </c>
      <c r="F605" s="3" t="s">
        <v>57</v>
      </c>
      <c r="G605" s="3" t="s">
        <v>51</v>
      </c>
      <c r="H605" s="4">
        <v>36418</v>
      </c>
      <c r="I605" s="4">
        <v>1.9</v>
      </c>
      <c r="J605" s="4">
        <v>53.23</v>
      </c>
      <c r="K605" s="6">
        <v>45387</v>
      </c>
      <c r="L605" s="6">
        <v>45395</v>
      </c>
      <c r="M605" s="3" t="s">
        <v>53</v>
      </c>
      <c r="N605">
        <f t="shared" si="64"/>
        <v>8</v>
      </c>
      <c r="O605" t="str">
        <f t="shared" si="65"/>
        <v>Apr-2024</v>
      </c>
      <c r="P605" t="str">
        <f>CHOOSE(MATCH(MONTH(C605),{1,4,7,10}),"Q1","Q2","Q3","Q4")</f>
        <v>Q2</v>
      </c>
      <c r="Q605" t="str">
        <f t="shared" si="66"/>
        <v>South → West</v>
      </c>
      <c r="R605" t="str">
        <f t="shared" si="67"/>
        <v>40-60%</v>
      </c>
      <c r="AA605">
        <f t="shared" si="68"/>
        <v>9</v>
      </c>
      <c r="AD605">
        <f t="shared" si="69"/>
        <v>8</v>
      </c>
      <c r="AL605">
        <f t="shared" si="70"/>
        <v>0</v>
      </c>
    </row>
    <row r="606" spans="1:38" ht="15.75" customHeight="1" x14ac:dyDescent="0.3">
      <c r="A606" s="3" t="s">
        <v>669</v>
      </c>
      <c r="B606" s="3" t="s">
        <v>59</v>
      </c>
      <c r="C606" s="6">
        <v>45325</v>
      </c>
      <c r="D606" s="4">
        <v>614</v>
      </c>
      <c r="E606" s="3" t="s">
        <v>63</v>
      </c>
      <c r="F606" s="3" t="s">
        <v>57</v>
      </c>
      <c r="G606" s="3" t="s">
        <v>61</v>
      </c>
      <c r="H606" s="4">
        <v>26681</v>
      </c>
      <c r="I606" s="4">
        <v>1.4</v>
      </c>
      <c r="J606" s="4">
        <v>95.52</v>
      </c>
      <c r="K606" s="6">
        <v>45325</v>
      </c>
      <c r="L606" s="6">
        <v>45329</v>
      </c>
      <c r="M606" s="3" t="s">
        <v>53</v>
      </c>
      <c r="N606">
        <f t="shared" si="64"/>
        <v>4</v>
      </c>
      <c r="O606" t="str">
        <f t="shared" si="65"/>
        <v>Feb-2024</v>
      </c>
      <c r="P606" t="str">
        <f>CHOOSE(MATCH(MONTH(C606),{1,4,7,10}),"Q1","Q2","Q3","Q4")</f>
        <v>Q1</v>
      </c>
      <c r="Q606" t="str">
        <f t="shared" si="66"/>
        <v>South → Central</v>
      </c>
      <c r="R606" t="str">
        <f t="shared" si="67"/>
        <v>80-100%</v>
      </c>
      <c r="AA606">
        <f t="shared" si="68"/>
        <v>4</v>
      </c>
      <c r="AD606">
        <f t="shared" si="69"/>
        <v>4</v>
      </c>
      <c r="AL606">
        <f t="shared" si="70"/>
        <v>1</v>
      </c>
    </row>
    <row r="607" spans="1:38" ht="15.75" customHeight="1" x14ac:dyDescent="0.3">
      <c r="A607" s="3" t="s">
        <v>670</v>
      </c>
      <c r="B607" s="3" t="s">
        <v>59</v>
      </c>
      <c r="C607" s="6">
        <v>45369</v>
      </c>
      <c r="D607" s="4">
        <v>908</v>
      </c>
      <c r="E607" s="3" t="s">
        <v>63</v>
      </c>
      <c r="F607" s="3" t="s">
        <v>52</v>
      </c>
      <c r="G607" s="3" t="s">
        <v>51</v>
      </c>
      <c r="H607" s="4">
        <v>15886</v>
      </c>
      <c r="I607" s="4">
        <v>3.3</v>
      </c>
      <c r="J607" s="4">
        <v>92.08</v>
      </c>
      <c r="K607" s="6">
        <v>45370</v>
      </c>
      <c r="L607" s="6">
        <v>45374</v>
      </c>
      <c r="M607" s="3" t="s">
        <v>53</v>
      </c>
      <c r="N607">
        <f t="shared" si="64"/>
        <v>4</v>
      </c>
      <c r="O607" t="str">
        <f t="shared" si="65"/>
        <v>Mar-2024</v>
      </c>
      <c r="P607" t="str">
        <f>CHOOSE(MATCH(MONTH(C607),{1,4,7,10}),"Q1","Q2","Q3","Q4")</f>
        <v>Q1</v>
      </c>
      <c r="Q607" t="str">
        <f t="shared" si="66"/>
        <v>East → West</v>
      </c>
      <c r="R607" t="str">
        <f t="shared" si="67"/>
        <v>80-100%</v>
      </c>
      <c r="AA607">
        <f t="shared" si="68"/>
        <v>5</v>
      </c>
      <c r="AD607">
        <f t="shared" si="69"/>
        <v>4</v>
      </c>
      <c r="AL607">
        <f t="shared" si="70"/>
        <v>1</v>
      </c>
    </row>
    <row r="608" spans="1:38" ht="15.75" customHeight="1" x14ac:dyDescent="0.3">
      <c r="A608" s="3" t="s">
        <v>671</v>
      </c>
      <c r="B608" s="3" t="s">
        <v>49</v>
      </c>
      <c r="C608" s="6">
        <v>45321</v>
      </c>
      <c r="D608" s="4">
        <v>973</v>
      </c>
      <c r="E608" s="3" t="s">
        <v>63</v>
      </c>
      <c r="F608" s="3" t="s">
        <v>51</v>
      </c>
      <c r="G608" s="3" t="s">
        <v>57</v>
      </c>
      <c r="H608" s="4">
        <v>39682</v>
      </c>
      <c r="I608" s="4">
        <v>3</v>
      </c>
      <c r="J608" s="4">
        <v>69.98</v>
      </c>
      <c r="K608" s="6">
        <v>45321</v>
      </c>
      <c r="L608" s="6">
        <v>45323</v>
      </c>
      <c r="M608" s="3" t="s">
        <v>53</v>
      </c>
      <c r="N608">
        <f t="shared" si="64"/>
        <v>2</v>
      </c>
      <c r="O608" t="str">
        <f t="shared" si="65"/>
        <v>Jan-2024</v>
      </c>
      <c r="P608" t="str">
        <f>CHOOSE(MATCH(MONTH(C608),{1,4,7,10}),"Q1","Q2","Q3","Q4")</f>
        <v>Q1</v>
      </c>
      <c r="Q608" t="str">
        <f t="shared" si="66"/>
        <v>West → South</v>
      </c>
      <c r="R608" t="str">
        <f t="shared" si="67"/>
        <v>60-80%</v>
      </c>
      <c r="AA608">
        <f t="shared" si="68"/>
        <v>2</v>
      </c>
      <c r="AD608">
        <f t="shared" si="69"/>
        <v>2</v>
      </c>
      <c r="AL608">
        <f t="shared" si="70"/>
        <v>1</v>
      </c>
    </row>
    <row r="609" spans="1:38" ht="15.75" customHeight="1" x14ac:dyDescent="0.3">
      <c r="A609" s="3" t="s">
        <v>672</v>
      </c>
      <c r="B609" s="3" t="s">
        <v>82</v>
      </c>
      <c r="C609" s="6">
        <v>45375</v>
      </c>
      <c r="D609" s="4">
        <v>113</v>
      </c>
      <c r="E609" s="3" t="s">
        <v>50</v>
      </c>
      <c r="F609" s="3" t="s">
        <v>52</v>
      </c>
      <c r="G609" s="3" t="s">
        <v>57</v>
      </c>
      <c r="H609" s="4">
        <v>37925</v>
      </c>
      <c r="I609" s="4">
        <v>3.1</v>
      </c>
      <c r="J609" s="4">
        <v>43.68</v>
      </c>
      <c r="K609" s="6">
        <v>45375</v>
      </c>
      <c r="L609" s="6">
        <v>45384</v>
      </c>
      <c r="M609" s="3" t="s">
        <v>71</v>
      </c>
      <c r="N609">
        <f t="shared" si="64"/>
        <v>9</v>
      </c>
      <c r="O609" t="str">
        <f t="shared" si="65"/>
        <v>Mar-2024</v>
      </c>
      <c r="P609" t="str">
        <f>CHOOSE(MATCH(MONTH(C609),{1,4,7,10}),"Q1","Q2","Q3","Q4")</f>
        <v>Q1</v>
      </c>
      <c r="Q609" t="str">
        <f t="shared" si="66"/>
        <v>East → South</v>
      </c>
      <c r="R609" t="str">
        <f t="shared" si="67"/>
        <v>40-60%</v>
      </c>
      <c r="AA609">
        <f t="shared" si="68"/>
        <v>9</v>
      </c>
      <c r="AD609">
        <f t="shared" si="69"/>
        <v>9</v>
      </c>
      <c r="AL609">
        <f t="shared" si="70"/>
        <v>0</v>
      </c>
    </row>
    <row r="610" spans="1:38" ht="15.75" customHeight="1" x14ac:dyDescent="0.3">
      <c r="A610" s="3" t="s">
        <v>673</v>
      </c>
      <c r="B610" s="3" t="s">
        <v>66</v>
      </c>
      <c r="C610" s="6">
        <v>45368</v>
      </c>
      <c r="D610" s="4">
        <v>1070</v>
      </c>
      <c r="E610" s="3" t="s">
        <v>63</v>
      </c>
      <c r="F610" s="3" t="s">
        <v>61</v>
      </c>
      <c r="G610" s="3" t="s">
        <v>52</v>
      </c>
      <c r="H610" s="4">
        <v>43754</v>
      </c>
      <c r="I610" s="4">
        <v>3.7</v>
      </c>
      <c r="J610" s="4">
        <v>82.87</v>
      </c>
      <c r="K610" s="6">
        <v>45370</v>
      </c>
      <c r="L610" s="6">
        <v>45379</v>
      </c>
      <c r="M610" s="3" t="s">
        <v>71</v>
      </c>
      <c r="N610">
        <f t="shared" si="64"/>
        <v>9</v>
      </c>
      <c r="O610" t="str">
        <f t="shared" si="65"/>
        <v>Mar-2024</v>
      </c>
      <c r="P610" t="str">
        <f>CHOOSE(MATCH(MONTH(C610),{1,4,7,10}),"Q1","Q2","Q3","Q4")</f>
        <v>Q1</v>
      </c>
      <c r="Q610" t="str">
        <f t="shared" si="66"/>
        <v>Central → East</v>
      </c>
      <c r="R610" t="str">
        <f t="shared" si="67"/>
        <v>80-100%</v>
      </c>
      <c r="AA610">
        <f t="shared" si="68"/>
        <v>11</v>
      </c>
      <c r="AD610">
        <f t="shared" si="69"/>
        <v>9</v>
      </c>
      <c r="AL610">
        <f t="shared" si="70"/>
        <v>0</v>
      </c>
    </row>
    <row r="611" spans="1:38" ht="15.75" customHeight="1" x14ac:dyDescent="0.3">
      <c r="A611" s="3" t="s">
        <v>674</v>
      </c>
      <c r="B611" s="3" t="s">
        <v>82</v>
      </c>
      <c r="C611" s="6">
        <v>45425</v>
      </c>
      <c r="D611" s="4">
        <v>2234</v>
      </c>
      <c r="E611" s="3" t="s">
        <v>60</v>
      </c>
      <c r="F611" s="3" t="s">
        <v>52</v>
      </c>
      <c r="G611" s="3" t="s">
        <v>52</v>
      </c>
      <c r="H611" s="4">
        <v>24827</v>
      </c>
      <c r="I611" s="4">
        <v>2.1</v>
      </c>
      <c r="J611" s="4">
        <v>77.400000000000006</v>
      </c>
      <c r="K611" s="6">
        <v>45428</v>
      </c>
      <c r="L611" s="6">
        <v>45432</v>
      </c>
      <c r="M611" s="3" t="s">
        <v>53</v>
      </c>
      <c r="N611">
        <f t="shared" si="64"/>
        <v>4</v>
      </c>
      <c r="O611" t="str">
        <f t="shared" si="65"/>
        <v>May-2024</v>
      </c>
      <c r="P611" t="str">
        <f>CHOOSE(MATCH(MONTH(C611),{1,4,7,10}),"Q1","Q2","Q3","Q4")</f>
        <v>Q2</v>
      </c>
      <c r="Q611" t="str">
        <f t="shared" si="66"/>
        <v>East → East</v>
      </c>
      <c r="R611" t="str">
        <f t="shared" si="67"/>
        <v>60-80%</v>
      </c>
      <c r="AA611">
        <f t="shared" si="68"/>
        <v>7</v>
      </c>
      <c r="AD611">
        <f t="shared" si="69"/>
        <v>4</v>
      </c>
      <c r="AL611">
        <f t="shared" si="70"/>
        <v>0</v>
      </c>
    </row>
    <row r="612" spans="1:38" ht="15.75" customHeight="1" x14ac:dyDescent="0.3">
      <c r="A612" s="3" t="s">
        <v>675</v>
      </c>
      <c r="B612" s="3" t="s">
        <v>82</v>
      </c>
      <c r="C612" s="6">
        <v>45417</v>
      </c>
      <c r="D612" s="4">
        <v>1660</v>
      </c>
      <c r="E612" s="3" t="s">
        <v>63</v>
      </c>
      <c r="F612" s="3" t="s">
        <v>57</v>
      </c>
      <c r="G612" s="3" t="s">
        <v>52</v>
      </c>
      <c r="H612" s="4">
        <v>21681</v>
      </c>
      <c r="I612" s="4">
        <v>4.5999999999999996</v>
      </c>
      <c r="J612" s="4">
        <v>98.23</v>
      </c>
      <c r="K612" s="6">
        <v>45420</v>
      </c>
      <c r="L612" s="6">
        <v>45430</v>
      </c>
      <c r="M612" s="3" t="s">
        <v>71</v>
      </c>
      <c r="N612">
        <f t="shared" si="64"/>
        <v>10</v>
      </c>
      <c r="O612" t="str">
        <f t="shared" si="65"/>
        <v>May-2024</v>
      </c>
      <c r="P612" t="str">
        <f>CHOOSE(MATCH(MONTH(C612),{1,4,7,10}),"Q1","Q2","Q3","Q4")</f>
        <v>Q2</v>
      </c>
      <c r="Q612" t="str">
        <f t="shared" si="66"/>
        <v>South → East</v>
      </c>
      <c r="R612" t="str">
        <f t="shared" si="67"/>
        <v>80-100%</v>
      </c>
      <c r="AA612">
        <f t="shared" si="68"/>
        <v>13</v>
      </c>
      <c r="AD612">
        <f t="shared" si="69"/>
        <v>10</v>
      </c>
      <c r="AL612">
        <f t="shared" si="70"/>
        <v>0</v>
      </c>
    </row>
    <row r="613" spans="1:38" ht="15.75" customHeight="1" x14ac:dyDescent="0.3">
      <c r="A613" s="3" t="s">
        <v>676</v>
      </c>
      <c r="B613" s="3" t="s">
        <v>82</v>
      </c>
      <c r="C613" s="6">
        <v>45338</v>
      </c>
      <c r="D613" s="4">
        <v>1424</v>
      </c>
      <c r="E613" s="3" t="s">
        <v>63</v>
      </c>
      <c r="F613" s="3" t="s">
        <v>70</v>
      </c>
      <c r="G613" s="3" t="s">
        <v>51</v>
      </c>
      <c r="H613" s="4">
        <v>48162</v>
      </c>
      <c r="I613" s="4">
        <v>2.7</v>
      </c>
      <c r="J613" s="4">
        <v>73.540000000000006</v>
      </c>
      <c r="K613" s="6">
        <v>45339</v>
      </c>
      <c r="L613" s="6">
        <v>45348</v>
      </c>
      <c r="M613" s="3" t="s">
        <v>71</v>
      </c>
      <c r="N613">
        <f t="shared" si="64"/>
        <v>9</v>
      </c>
      <c r="O613" t="str">
        <f t="shared" si="65"/>
        <v>Feb-2024</v>
      </c>
      <c r="P613" t="str">
        <f>CHOOSE(MATCH(MONTH(C613),{1,4,7,10}),"Q1","Q2","Q3","Q4")</f>
        <v>Q1</v>
      </c>
      <c r="Q613" t="str">
        <f t="shared" si="66"/>
        <v>North → West</v>
      </c>
      <c r="R613" t="str">
        <f t="shared" si="67"/>
        <v>60-80%</v>
      </c>
      <c r="AA613">
        <f t="shared" si="68"/>
        <v>10</v>
      </c>
      <c r="AD613">
        <f t="shared" si="69"/>
        <v>9</v>
      </c>
      <c r="AL613">
        <f t="shared" si="70"/>
        <v>0</v>
      </c>
    </row>
    <row r="614" spans="1:38" ht="15.75" customHeight="1" x14ac:dyDescent="0.3">
      <c r="A614" s="3" t="s">
        <v>677</v>
      </c>
      <c r="B614" s="3" t="s">
        <v>55</v>
      </c>
      <c r="C614" s="6">
        <v>45462</v>
      </c>
      <c r="D614" s="4">
        <v>1366</v>
      </c>
      <c r="E614" s="3" t="s">
        <v>56</v>
      </c>
      <c r="F614" s="3" t="s">
        <v>52</v>
      </c>
      <c r="G614" s="3" t="s">
        <v>51</v>
      </c>
      <c r="H614" s="4">
        <v>21952</v>
      </c>
      <c r="I614" s="4">
        <v>1.5</v>
      </c>
      <c r="J614" s="4">
        <v>60.18</v>
      </c>
      <c r="K614" s="6">
        <v>45463</v>
      </c>
      <c r="L614" s="6">
        <v>45465</v>
      </c>
      <c r="M614" s="3" t="s">
        <v>53</v>
      </c>
      <c r="N614">
        <f t="shared" si="64"/>
        <v>2</v>
      </c>
      <c r="O614" t="str">
        <f t="shared" si="65"/>
        <v>Jun-2024</v>
      </c>
      <c r="P614" t="str">
        <f>CHOOSE(MATCH(MONTH(C614),{1,4,7,10}),"Q1","Q2","Q3","Q4")</f>
        <v>Q2</v>
      </c>
      <c r="Q614" t="str">
        <f t="shared" si="66"/>
        <v>East → West</v>
      </c>
      <c r="R614" t="str">
        <f t="shared" si="67"/>
        <v>60-80%</v>
      </c>
      <c r="AA614">
        <f t="shared" si="68"/>
        <v>3</v>
      </c>
      <c r="AD614">
        <f t="shared" si="69"/>
        <v>2</v>
      </c>
      <c r="AL614">
        <f t="shared" si="70"/>
        <v>1</v>
      </c>
    </row>
    <row r="615" spans="1:38" ht="15.75" customHeight="1" x14ac:dyDescent="0.3">
      <c r="A615" s="3" t="s">
        <v>678</v>
      </c>
      <c r="B615" s="3" t="s">
        <v>59</v>
      </c>
      <c r="C615" s="6">
        <v>45404</v>
      </c>
      <c r="D615" s="4">
        <v>2269</v>
      </c>
      <c r="E615" s="3" t="s">
        <v>63</v>
      </c>
      <c r="F615" s="3" t="s">
        <v>52</v>
      </c>
      <c r="G615" s="3" t="s">
        <v>61</v>
      </c>
      <c r="H615" s="4">
        <v>38748</v>
      </c>
      <c r="I615" s="4">
        <v>4</v>
      </c>
      <c r="J615" s="4">
        <v>71.14</v>
      </c>
      <c r="K615" s="6">
        <v>45406</v>
      </c>
      <c r="L615" s="6">
        <v>45411</v>
      </c>
      <c r="M615" s="3" t="s">
        <v>53</v>
      </c>
      <c r="N615">
        <f t="shared" si="64"/>
        <v>5</v>
      </c>
      <c r="O615" t="str">
        <f t="shared" si="65"/>
        <v>Apr-2024</v>
      </c>
      <c r="P615" t="str">
        <f>CHOOSE(MATCH(MONTH(C615),{1,4,7,10}),"Q1","Q2","Q3","Q4")</f>
        <v>Q2</v>
      </c>
      <c r="Q615" t="str">
        <f t="shared" si="66"/>
        <v>East → Central</v>
      </c>
      <c r="R615" t="str">
        <f t="shared" si="67"/>
        <v>60-80%</v>
      </c>
      <c r="AA615">
        <f t="shared" si="68"/>
        <v>7</v>
      </c>
      <c r="AD615">
        <f t="shared" si="69"/>
        <v>5</v>
      </c>
      <c r="AL615">
        <f t="shared" si="70"/>
        <v>0</v>
      </c>
    </row>
    <row r="616" spans="1:38" ht="15.75" customHeight="1" x14ac:dyDescent="0.3">
      <c r="A616" s="3" t="s">
        <v>679</v>
      </c>
      <c r="B616" s="3" t="s">
        <v>82</v>
      </c>
      <c r="C616" s="6">
        <v>45341</v>
      </c>
      <c r="D616" s="4">
        <v>849</v>
      </c>
      <c r="E616" s="3" t="s">
        <v>63</v>
      </c>
      <c r="F616" s="3" t="s">
        <v>57</v>
      </c>
      <c r="G616" s="3" t="s">
        <v>52</v>
      </c>
      <c r="H616" s="4">
        <v>41301</v>
      </c>
      <c r="I616" s="4">
        <v>3.6</v>
      </c>
      <c r="J616" s="4">
        <v>98.76</v>
      </c>
      <c r="K616" s="6">
        <v>45343</v>
      </c>
      <c r="L616" s="6">
        <v>45349</v>
      </c>
      <c r="M616" s="3" t="s">
        <v>83</v>
      </c>
      <c r="N616">
        <f t="shared" si="64"/>
        <v>6</v>
      </c>
      <c r="O616" t="str">
        <f t="shared" si="65"/>
        <v>Feb-2024</v>
      </c>
      <c r="P616" t="str">
        <f>CHOOSE(MATCH(MONTH(C616),{1,4,7,10}),"Q1","Q2","Q3","Q4")</f>
        <v>Q1</v>
      </c>
      <c r="Q616" t="str">
        <f t="shared" si="66"/>
        <v>South → East</v>
      </c>
      <c r="R616" t="str">
        <f t="shared" si="67"/>
        <v>80-100%</v>
      </c>
      <c r="AA616">
        <f t="shared" si="68"/>
        <v>8</v>
      </c>
      <c r="AD616">
        <f t="shared" si="69"/>
        <v>6</v>
      </c>
      <c r="AL616">
        <f t="shared" si="70"/>
        <v>0</v>
      </c>
    </row>
    <row r="617" spans="1:38" ht="15.75" customHeight="1" x14ac:dyDescent="0.3">
      <c r="A617" s="3" t="s">
        <v>680</v>
      </c>
      <c r="B617" s="3" t="s">
        <v>59</v>
      </c>
      <c r="C617" s="6">
        <v>45296</v>
      </c>
      <c r="D617" s="4">
        <v>784</v>
      </c>
      <c r="E617" s="3" t="s">
        <v>63</v>
      </c>
      <c r="F617" s="3" t="s">
        <v>70</v>
      </c>
      <c r="G617" s="3" t="s">
        <v>70</v>
      </c>
      <c r="H617" s="4">
        <v>34251</v>
      </c>
      <c r="I617" s="4">
        <v>2.2999999999999998</v>
      </c>
      <c r="J617" s="4">
        <v>81.78</v>
      </c>
      <c r="K617" s="6">
        <v>45296</v>
      </c>
      <c r="L617" s="6">
        <v>45305</v>
      </c>
      <c r="M617" s="3" t="s">
        <v>53</v>
      </c>
      <c r="N617">
        <f t="shared" si="64"/>
        <v>9</v>
      </c>
      <c r="O617" t="str">
        <f t="shared" si="65"/>
        <v>Jan-2024</v>
      </c>
      <c r="P617" t="str">
        <f>CHOOSE(MATCH(MONTH(C617),{1,4,7,10}),"Q1","Q2","Q3","Q4")</f>
        <v>Q1</v>
      </c>
      <c r="Q617" t="str">
        <f t="shared" si="66"/>
        <v>North → North</v>
      </c>
      <c r="R617" t="str">
        <f t="shared" si="67"/>
        <v>80-100%</v>
      </c>
      <c r="AA617">
        <f t="shared" si="68"/>
        <v>9</v>
      </c>
      <c r="AD617">
        <f t="shared" si="69"/>
        <v>9</v>
      </c>
      <c r="AL617">
        <f t="shared" si="70"/>
        <v>0</v>
      </c>
    </row>
    <row r="618" spans="1:38" ht="15.75" customHeight="1" x14ac:dyDescent="0.3">
      <c r="A618" s="3" t="s">
        <v>681</v>
      </c>
      <c r="B618" s="3" t="s">
        <v>49</v>
      </c>
      <c r="C618" s="6">
        <v>45419</v>
      </c>
      <c r="D618" s="4">
        <v>2027</v>
      </c>
      <c r="E618" s="3" t="s">
        <v>56</v>
      </c>
      <c r="F618" s="3" t="s">
        <v>70</v>
      </c>
      <c r="G618" s="3" t="s">
        <v>61</v>
      </c>
      <c r="H618" s="4">
        <v>22491</v>
      </c>
      <c r="I618" s="4">
        <v>3.5</v>
      </c>
      <c r="J618" s="4">
        <v>80.319999999999993</v>
      </c>
      <c r="K618" s="6">
        <v>45421</v>
      </c>
      <c r="L618" s="6">
        <v>45430</v>
      </c>
      <c r="M618" s="3" t="s">
        <v>53</v>
      </c>
      <c r="N618">
        <f t="shared" si="64"/>
        <v>9</v>
      </c>
      <c r="O618" t="str">
        <f t="shared" si="65"/>
        <v>May-2024</v>
      </c>
      <c r="P618" t="str">
        <f>CHOOSE(MATCH(MONTH(C618),{1,4,7,10}),"Q1","Q2","Q3","Q4")</f>
        <v>Q2</v>
      </c>
      <c r="Q618" t="str">
        <f t="shared" si="66"/>
        <v>North → Central</v>
      </c>
      <c r="R618" t="str">
        <f t="shared" si="67"/>
        <v>80-100%</v>
      </c>
      <c r="AA618">
        <f t="shared" si="68"/>
        <v>11</v>
      </c>
      <c r="AD618">
        <f t="shared" si="69"/>
        <v>9</v>
      </c>
      <c r="AL618">
        <f t="shared" si="70"/>
        <v>0</v>
      </c>
    </row>
    <row r="619" spans="1:38" ht="15.75" customHeight="1" x14ac:dyDescent="0.3">
      <c r="A619" s="3" t="s">
        <v>682</v>
      </c>
      <c r="B619" s="3" t="s">
        <v>66</v>
      </c>
      <c r="C619" s="6">
        <v>45412</v>
      </c>
      <c r="D619" s="4">
        <v>2456</v>
      </c>
      <c r="E619" s="3" t="s">
        <v>56</v>
      </c>
      <c r="F619" s="3" t="s">
        <v>61</v>
      </c>
      <c r="G619" s="3" t="s">
        <v>70</v>
      </c>
      <c r="H619" s="4">
        <v>41811</v>
      </c>
      <c r="I619" s="4">
        <v>1.9</v>
      </c>
      <c r="J619" s="4">
        <v>54.44</v>
      </c>
      <c r="K619" s="6">
        <v>45412</v>
      </c>
      <c r="L619" s="6">
        <v>45416</v>
      </c>
      <c r="M619" s="3" t="s">
        <v>71</v>
      </c>
      <c r="N619">
        <f t="shared" si="64"/>
        <v>4</v>
      </c>
      <c r="O619" t="str">
        <f t="shared" si="65"/>
        <v>Apr-2024</v>
      </c>
      <c r="P619" t="str">
        <f>CHOOSE(MATCH(MONTH(C619),{1,4,7,10}),"Q1","Q2","Q3","Q4")</f>
        <v>Q2</v>
      </c>
      <c r="Q619" t="str">
        <f t="shared" si="66"/>
        <v>Central → North</v>
      </c>
      <c r="R619" t="str">
        <f t="shared" si="67"/>
        <v>40-60%</v>
      </c>
      <c r="AA619">
        <f t="shared" si="68"/>
        <v>4</v>
      </c>
      <c r="AD619">
        <f t="shared" si="69"/>
        <v>4</v>
      </c>
      <c r="AL619">
        <f t="shared" si="70"/>
        <v>0</v>
      </c>
    </row>
    <row r="620" spans="1:38" ht="15.75" customHeight="1" x14ac:dyDescent="0.3">
      <c r="A620" s="3" t="s">
        <v>683</v>
      </c>
      <c r="B620" s="3" t="s">
        <v>49</v>
      </c>
      <c r="C620" s="6">
        <v>45448</v>
      </c>
      <c r="D620" s="4">
        <v>794</v>
      </c>
      <c r="E620" s="3" t="s">
        <v>63</v>
      </c>
      <c r="F620" s="3" t="s">
        <v>52</v>
      </c>
      <c r="G620" s="3" t="s">
        <v>51</v>
      </c>
      <c r="H620" s="4">
        <v>10416</v>
      </c>
      <c r="I620" s="4">
        <v>2.8</v>
      </c>
      <c r="J620" s="4">
        <v>84.62</v>
      </c>
      <c r="K620" s="6">
        <v>45451</v>
      </c>
      <c r="L620" s="6">
        <v>45453</v>
      </c>
      <c r="M620" s="3" t="s">
        <v>53</v>
      </c>
      <c r="N620">
        <f t="shared" si="64"/>
        <v>2</v>
      </c>
      <c r="O620" t="str">
        <f t="shared" si="65"/>
        <v>Jun-2024</v>
      </c>
      <c r="P620" t="str">
        <f>CHOOSE(MATCH(MONTH(C620),{1,4,7,10}),"Q1","Q2","Q3","Q4")</f>
        <v>Q2</v>
      </c>
      <c r="Q620" t="str">
        <f t="shared" si="66"/>
        <v>East → West</v>
      </c>
      <c r="R620" t="str">
        <f t="shared" si="67"/>
        <v>80-100%</v>
      </c>
      <c r="AA620">
        <f t="shared" si="68"/>
        <v>5</v>
      </c>
      <c r="AD620">
        <f t="shared" si="69"/>
        <v>2</v>
      </c>
      <c r="AL620">
        <f t="shared" si="70"/>
        <v>1</v>
      </c>
    </row>
    <row r="621" spans="1:38" ht="15.75" customHeight="1" x14ac:dyDescent="0.3">
      <c r="A621" s="3" t="s">
        <v>684</v>
      </c>
      <c r="B621" s="3" t="s">
        <v>49</v>
      </c>
      <c r="C621" s="6">
        <v>45314</v>
      </c>
      <c r="D621" s="4">
        <v>2435</v>
      </c>
      <c r="E621" s="3" t="s">
        <v>50</v>
      </c>
      <c r="F621" s="3" t="s">
        <v>70</v>
      </c>
      <c r="G621" s="3" t="s">
        <v>61</v>
      </c>
      <c r="H621" s="4">
        <v>10643</v>
      </c>
      <c r="I621" s="4">
        <v>4.5999999999999996</v>
      </c>
      <c r="J621" s="4">
        <v>85.02</v>
      </c>
      <c r="K621" s="6">
        <v>45314</v>
      </c>
      <c r="L621" s="6">
        <v>45319</v>
      </c>
      <c r="M621" s="3" t="s">
        <v>53</v>
      </c>
      <c r="N621">
        <f t="shared" si="64"/>
        <v>5</v>
      </c>
      <c r="O621" t="str">
        <f t="shared" si="65"/>
        <v>Jan-2024</v>
      </c>
      <c r="P621" t="str">
        <f>CHOOSE(MATCH(MONTH(C621),{1,4,7,10}),"Q1","Q2","Q3","Q4")</f>
        <v>Q1</v>
      </c>
      <c r="Q621" t="str">
        <f t="shared" si="66"/>
        <v>North → Central</v>
      </c>
      <c r="R621" t="str">
        <f t="shared" si="67"/>
        <v>80-100%</v>
      </c>
      <c r="AA621">
        <f t="shared" si="68"/>
        <v>5</v>
      </c>
      <c r="AD621">
        <f t="shared" si="69"/>
        <v>5</v>
      </c>
      <c r="AL621">
        <f t="shared" si="70"/>
        <v>1</v>
      </c>
    </row>
    <row r="622" spans="1:38" ht="15.75" customHeight="1" x14ac:dyDescent="0.3">
      <c r="A622" s="3" t="s">
        <v>685</v>
      </c>
      <c r="B622" s="3" t="s">
        <v>55</v>
      </c>
      <c r="C622" s="6">
        <v>45467</v>
      </c>
      <c r="D622" s="4">
        <v>406</v>
      </c>
      <c r="E622" s="3" t="s">
        <v>63</v>
      </c>
      <c r="F622" s="3" t="s">
        <v>70</v>
      </c>
      <c r="G622" s="3" t="s">
        <v>61</v>
      </c>
      <c r="H622" s="4">
        <v>26355</v>
      </c>
      <c r="I622" s="4">
        <v>1.5</v>
      </c>
      <c r="J622" s="4">
        <v>59.04</v>
      </c>
      <c r="K622" s="6">
        <v>45468</v>
      </c>
      <c r="L622" s="6">
        <v>45478</v>
      </c>
      <c r="M622" s="3" t="s">
        <v>53</v>
      </c>
      <c r="N622">
        <f t="shared" si="64"/>
        <v>10</v>
      </c>
      <c r="O622" t="str">
        <f t="shared" si="65"/>
        <v>Jun-2024</v>
      </c>
      <c r="P622" t="str">
        <f>CHOOSE(MATCH(MONTH(C622),{1,4,7,10}),"Q1","Q2","Q3","Q4")</f>
        <v>Q2</v>
      </c>
      <c r="Q622" t="str">
        <f t="shared" si="66"/>
        <v>North → Central</v>
      </c>
      <c r="R622" t="str">
        <f t="shared" si="67"/>
        <v>40-60%</v>
      </c>
      <c r="AA622">
        <f t="shared" si="68"/>
        <v>11</v>
      </c>
      <c r="AD622">
        <f t="shared" si="69"/>
        <v>10</v>
      </c>
      <c r="AL622">
        <f t="shared" si="70"/>
        <v>0</v>
      </c>
    </row>
    <row r="623" spans="1:38" ht="15.75" customHeight="1" x14ac:dyDescent="0.3">
      <c r="A623" s="3" t="s">
        <v>686</v>
      </c>
      <c r="B623" s="3" t="s">
        <v>66</v>
      </c>
      <c r="C623" s="6">
        <v>45457</v>
      </c>
      <c r="D623" s="4">
        <v>2089</v>
      </c>
      <c r="E623" s="3" t="s">
        <v>63</v>
      </c>
      <c r="F623" s="3" t="s">
        <v>51</v>
      </c>
      <c r="G623" s="3" t="s">
        <v>57</v>
      </c>
      <c r="H623" s="4">
        <v>16081</v>
      </c>
      <c r="I623" s="4">
        <v>2.5</v>
      </c>
      <c r="J623" s="4">
        <v>69.02</v>
      </c>
      <c r="K623" s="6">
        <v>45460</v>
      </c>
      <c r="L623" s="6">
        <v>45468</v>
      </c>
      <c r="M623" s="3" t="s">
        <v>53</v>
      </c>
      <c r="N623">
        <f t="shared" si="64"/>
        <v>8</v>
      </c>
      <c r="O623" t="str">
        <f t="shared" si="65"/>
        <v>Jun-2024</v>
      </c>
      <c r="P623" t="str">
        <f>CHOOSE(MATCH(MONTH(C623),{1,4,7,10}),"Q1","Q2","Q3","Q4")</f>
        <v>Q2</v>
      </c>
      <c r="Q623" t="str">
        <f t="shared" si="66"/>
        <v>West → South</v>
      </c>
      <c r="R623" t="str">
        <f t="shared" si="67"/>
        <v>60-80%</v>
      </c>
      <c r="AA623">
        <f t="shared" si="68"/>
        <v>11</v>
      </c>
      <c r="AD623">
        <f t="shared" si="69"/>
        <v>8</v>
      </c>
      <c r="AL623">
        <f t="shared" si="70"/>
        <v>0</v>
      </c>
    </row>
    <row r="624" spans="1:38" ht="15.75" customHeight="1" x14ac:dyDescent="0.3">
      <c r="A624" s="3" t="s">
        <v>687</v>
      </c>
      <c r="B624" s="3" t="s">
        <v>49</v>
      </c>
      <c r="C624" s="6">
        <v>45325</v>
      </c>
      <c r="D624" s="4">
        <v>761</v>
      </c>
      <c r="E624" s="3" t="s">
        <v>56</v>
      </c>
      <c r="F624" s="3" t="s">
        <v>51</v>
      </c>
      <c r="G624" s="3" t="s">
        <v>51</v>
      </c>
      <c r="H624" s="4">
        <v>2407</v>
      </c>
      <c r="I624" s="4">
        <v>4.3</v>
      </c>
      <c r="J624" s="4">
        <v>57.68</v>
      </c>
      <c r="K624" s="6">
        <v>45328</v>
      </c>
      <c r="L624" s="6">
        <v>45338</v>
      </c>
      <c r="M624" s="3" t="s">
        <v>71</v>
      </c>
      <c r="N624">
        <f t="shared" si="64"/>
        <v>10</v>
      </c>
      <c r="O624" t="str">
        <f t="shared" si="65"/>
        <v>Feb-2024</v>
      </c>
      <c r="P624" t="str">
        <f>CHOOSE(MATCH(MONTH(C624),{1,4,7,10}),"Q1","Q2","Q3","Q4")</f>
        <v>Q1</v>
      </c>
      <c r="Q624" t="str">
        <f t="shared" si="66"/>
        <v>West → West</v>
      </c>
      <c r="R624" t="str">
        <f t="shared" si="67"/>
        <v>40-60%</v>
      </c>
      <c r="AA624">
        <f t="shared" si="68"/>
        <v>13</v>
      </c>
      <c r="AD624">
        <f t="shared" si="69"/>
        <v>10</v>
      </c>
      <c r="AL624">
        <f t="shared" si="70"/>
        <v>0</v>
      </c>
    </row>
    <row r="625" spans="1:38" ht="15.75" customHeight="1" x14ac:dyDescent="0.3">
      <c r="A625" s="3" t="s">
        <v>688</v>
      </c>
      <c r="B625" s="3" t="s">
        <v>49</v>
      </c>
      <c r="C625" s="6">
        <v>45342</v>
      </c>
      <c r="D625" s="4">
        <v>648</v>
      </c>
      <c r="E625" s="3" t="s">
        <v>63</v>
      </c>
      <c r="F625" s="3" t="s">
        <v>70</v>
      </c>
      <c r="G625" s="3" t="s">
        <v>51</v>
      </c>
      <c r="H625" s="4">
        <v>29924</v>
      </c>
      <c r="I625" s="4">
        <v>4.9000000000000004</v>
      </c>
      <c r="J625" s="4">
        <v>55.52</v>
      </c>
      <c r="K625" s="6">
        <v>45345</v>
      </c>
      <c r="L625" s="6">
        <v>45352</v>
      </c>
      <c r="M625" s="3" t="s">
        <v>53</v>
      </c>
      <c r="N625">
        <f t="shared" si="64"/>
        <v>7</v>
      </c>
      <c r="O625" t="str">
        <f t="shared" si="65"/>
        <v>Feb-2024</v>
      </c>
      <c r="P625" t="str">
        <f>CHOOSE(MATCH(MONTH(C625),{1,4,7,10}),"Q1","Q2","Q3","Q4")</f>
        <v>Q1</v>
      </c>
      <c r="Q625" t="str">
        <f t="shared" si="66"/>
        <v>North → West</v>
      </c>
      <c r="R625" t="str">
        <f t="shared" si="67"/>
        <v>40-60%</v>
      </c>
      <c r="AA625">
        <f t="shared" si="68"/>
        <v>10</v>
      </c>
      <c r="AD625">
        <f t="shared" si="69"/>
        <v>7</v>
      </c>
      <c r="AL625">
        <f t="shared" si="70"/>
        <v>0</v>
      </c>
    </row>
    <row r="626" spans="1:38" ht="15.75" customHeight="1" x14ac:dyDescent="0.3">
      <c r="A626" s="3" t="s">
        <v>689</v>
      </c>
      <c r="B626" s="3" t="s">
        <v>66</v>
      </c>
      <c r="C626" s="6">
        <v>45459</v>
      </c>
      <c r="D626" s="4">
        <v>411</v>
      </c>
      <c r="E626" s="3" t="s">
        <v>63</v>
      </c>
      <c r="F626" s="3" t="s">
        <v>61</v>
      </c>
      <c r="G626" s="3" t="s">
        <v>61</v>
      </c>
      <c r="H626" s="4">
        <v>23808</v>
      </c>
      <c r="I626" s="4">
        <v>2.8</v>
      </c>
      <c r="J626" s="4">
        <v>41.55</v>
      </c>
      <c r="K626" s="6">
        <v>45460</v>
      </c>
      <c r="L626" s="6">
        <v>45468</v>
      </c>
      <c r="M626" s="3" t="s">
        <v>53</v>
      </c>
      <c r="N626">
        <f t="shared" si="64"/>
        <v>8</v>
      </c>
      <c r="O626" t="str">
        <f t="shared" si="65"/>
        <v>Jun-2024</v>
      </c>
      <c r="P626" t="str">
        <f>CHOOSE(MATCH(MONTH(C626),{1,4,7,10}),"Q1","Q2","Q3","Q4")</f>
        <v>Q2</v>
      </c>
      <c r="Q626" t="str">
        <f t="shared" si="66"/>
        <v>Central → Central</v>
      </c>
      <c r="R626" t="str">
        <f t="shared" si="67"/>
        <v>40-60%</v>
      </c>
      <c r="AA626">
        <f t="shared" si="68"/>
        <v>9</v>
      </c>
      <c r="AD626">
        <f t="shared" si="69"/>
        <v>8</v>
      </c>
      <c r="AL626">
        <f t="shared" si="70"/>
        <v>0</v>
      </c>
    </row>
    <row r="627" spans="1:38" ht="15.75" customHeight="1" x14ac:dyDescent="0.3">
      <c r="A627" s="3" t="s">
        <v>690</v>
      </c>
      <c r="B627" s="3" t="s">
        <v>66</v>
      </c>
      <c r="C627" s="6">
        <v>45400</v>
      </c>
      <c r="D627" s="4">
        <v>1182</v>
      </c>
      <c r="E627" s="3" t="s">
        <v>63</v>
      </c>
      <c r="F627" s="3" t="s">
        <v>70</v>
      </c>
      <c r="G627" s="3" t="s">
        <v>51</v>
      </c>
      <c r="H627" s="4">
        <v>42484</v>
      </c>
      <c r="I627" s="4">
        <v>3</v>
      </c>
      <c r="J627" s="4">
        <v>57.11</v>
      </c>
      <c r="K627" s="6">
        <v>45400</v>
      </c>
      <c r="L627" s="6">
        <v>45410</v>
      </c>
      <c r="M627" s="3" t="s">
        <v>53</v>
      </c>
      <c r="N627">
        <f t="shared" si="64"/>
        <v>10</v>
      </c>
      <c r="O627" t="str">
        <f t="shared" si="65"/>
        <v>Apr-2024</v>
      </c>
      <c r="P627" t="str">
        <f>CHOOSE(MATCH(MONTH(C627),{1,4,7,10}),"Q1","Q2","Q3","Q4")</f>
        <v>Q2</v>
      </c>
      <c r="Q627" t="str">
        <f t="shared" si="66"/>
        <v>North → West</v>
      </c>
      <c r="R627" t="str">
        <f t="shared" si="67"/>
        <v>40-60%</v>
      </c>
      <c r="AA627">
        <f t="shared" si="68"/>
        <v>10</v>
      </c>
      <c r="AD627">
        <f t="shared" si="69"/>
        <v>10</v>
      </c>
      <c r="AL627">
        <f t="shared" si="70"/>
        <v>0</v>
      </c>
    </row>
    <row r="628" spans="1:38" ht="15.75" customHeight="1" x14ac:dyDescent="0.3">
      <c r="A628" s="3" t="s">
        <v>691</v>
      </c>
      <c r="B628" s="3" t="s">
        <v>49</v>
      </c>
      <c r="C628" s="6">
        <v>45351</v>
      </c>
      <c r="D628" s="4">
        <v>1837</v>
      </c>
      <c r="E628" s="3" t="s">
        <v>63</v>
      </c>
      <c r="F628" s="3" t="s">
        <v>57</v>
      </c>
      <c r="G628" s="3" t="s">
        <v>61</v>
      </c>
      <c r="H628" s="4">
        <v>42005</v>
      </c>
      <c r="I628" s="4">
        <v>3.3</v>
      </c>
      <c r="J628" s="4">
        <v>73.239999999999995</v>
      </c>
      <c r="K628" s="6">
        <v>45354</v>
      </c>
      <c r="L628" s="6">
        <v>45357</v>
      </c>
      <c r="M628" s="3" t="s">
        <v>53</v>
      </c>
      <c r="N628">
        <f t="shared" si="64"/>
        <v>3</v>
      </c>
      <c r="O628" t="str">
        <f t="shared" si="65"/>
        <v>Feb-2024</v>
      </c>
      <c r="P628" t="str">
        <f>CHOOSE(MATCH(MONTH(C628),{1,4,7,10}),"Q1","Q2","Q3","Q4")</f>
        <v>Q1</v>
      </c>
      <c r="Q628" t="str">
        <f t="shared" si="66"/>
        <v>South → Central</v>
      </c>
      <c r="R628" t="str">
        <f t="shared" si="67"/>
        <v>60-80%</v>
      </c>
      <c r="AA628">
        <f t="shared" si="68"/>
        <v>6</v>
      </c>
      <c r="AD628">
        <f t="shared" si="69"/>
        <v>3</v>
      </c>
      <c r="AL628">
        <f t="shared" si="70"/>
        <v>1</v>
      </c>
    </row>
    <row r="629" spans="1:38" ht="15.75" customHeight="1" x14ac:dyDescent="0.3">
      <c r="A629" s="3" t="s">
        <v>692</v>
      </c>
      <c r="B629" s="3" t="s">
        <v>66</v>
      </c>
      <c r="C629" s="6">
        <v>45379</v>
      </c>
      <c r="D629" s="4">
        <v>854</v>
      </c>
      <c r="E629" s="3" t="s">
        <v>56</v>
      </c>
      <c r="F629" s="3" t="s">
        <v>52</v>
      </c>
      <c r="G629" s="3" t="s">
        <v>57</v>
      </c>
      <c r="H629" s="4">
        <v>47025</v>
      </c>
      <c r="I629" s="4">
        <v>4.7</v>
      </c>
      <c r="J629" s="4">
        <v>40.1</v>
      </c>
      <c r="K629" s="6">
        <v>45382</v>
      </c>
      <c r="L629" s="6">
        <v>45388</v>
      </c>
      <c r="M629" s="3" t="s">
        <v>53</v>
      </c>
      <c r="N629">
        <f t="shared" si="64"/>
        <v>6</v>
      </c>
      <c r="O629" t="str">
        <f t="shared" si="65"/>
        <v>Mar-2024</v>
      </c>
      <c r="P629" t="str">
        <f>CHOOSE(MATCH(MONTH(C629),{1,4,7,10}),"Q1","Q2","Q3","Q4")</f>
        <v>Q1</v>
      </c>
      <c r="Q629" t="str">
        <f t="shared" si="66"/>
        <v>East → South</v>
      </c>
      <c r="R629" t="str">
        <f t="shared" si="67"/>
        <v>40-60%</v>
      </c>
      <c r="AA629">
        <f t="shared" si="68"/>
        <v>9</v>
      </c>
      <c r="AD629">
        <f t="shared" si="69"/>
        <v>6</v>
      </c>
      <c r="AL629">
        <f t="shared" si="70"/>
        <v>0</v>
      </c>
    </row>
    <row r="630" spans="1:38" ht="15.75" customHeight="1" x14ac:dyDescent="0.3">
      <c r="A630" s="3" t="s">
        <v>693</v>
      </c>
      <c r="B630" s="3" t="s">
        <v>49</v>
      </c>
      <c r="C630" s="6">
        <v>45374</v>
      </c>
      <c r="D630" s="4">
        <v>134</v>
      </c>
      <c r="E630" s="3" t="s">
        <v>56</v>
      </c>
      <c r="F630" s="3" t="s">
        <v>61</v>
      </c>
      <c r="G630" s="3" t="s">
        <v>61</v>
      </c>
      <c r="H630" s="4">
        <v>37442</v>
      </c>
      <c r="I630" s="4">
        <v>4.4000000000000004</v>
      </c>
      <c r="J630" s="4">
        <v>56.99</v>
      </c>
      <c r="K630" s="6">
        <v>45377</v>
      </c>
      <c r="L630" s="6">
        <v>45380</v>
      </c>
      <c r="M630" s="3" t="s">
        <v>53</v>
      </c>
      <c r="N630">
        <f t="shared" si="64"/>
        <v>3</v>
      </c>
      <c r="O630" t="str">
        <f t="shared" si="65"/>
        <v>Mar-2024</v>
      </c>
      <c r="P630" t="str">
        <f>CHOOSE(MATCH(MONTH(C630),{1,4,7,10}),"Q1","Q2","Q3","Q4")</f>
        <v>Q1</v>
      </c>
      <c r="Q630" t="str">
        <f t="shared" si="66"/>
        <v>Central → Central</v>
      </c>
      <c r="R630" t="str">
        <f t="shared" si="67"/>
        <v>40-60%</v>
      </c>
      <c r="AA630">
        <f t="shared" si="68"/>
        <v>6</v>
      </c>
      <c r="AD630">
        <f t="shared" si="69"/>
        <v>3</v>
      </c>
      <c r="AL630">
        <f t="shared" si="70"/>
        <v>1</v>
      </c>
    </row>
    <row r="631" spans="1:38" ht="15.75" customHeight="1" x14ac:dyDescent="0.3">
      <c r="A631" s="3" t="s">
        <v>694</v>
      </c>
      <c r="B631" s="3" t="s">
        <v>49</v>
      </c>
      <c r="C631" s="6">
        <v>45447</v>
      </c>
      <c r="D631" s="4">
        <v>544</v>
      </c>
      <c r="E631" s="3" t="s">
        <v>63</v>
      </c>
      <c r="F631" s="3" t="s">
        <v>57</v>
      </c>
      <c r="G631" s="3" t="s">
        <v>51</v>
      </c>
      <c r="H631" s="4">
        <v>27457</v>
      </c>
      <c r="I631" s="4">
        <v>1.7</v>
      </c>
      <c r="J631" s="4">
        <v>92.88</v>
      </c>
      <c r="K631" s="6">
        <v>45450</v>
      </c>
      <c r="L631" s="6">
        <v>45456</v>
      </c>
      <c r="M631" s="3" t="s">
        <v>71</v>
      </c>
      <c r="N631">
        <f t="shared" si="64"/>
        <v>6</v>
      </c>
      <c r="O631" t="str">
        <f t="shared" si="65"/>
        <v>Jun-2024</v>
      </c>
      <c r="P631" t="str">
        <f>CHOOSE(MATCH(MONTH(C631),{1,4,7,10}),"Q1","Q2","Q3","Q4")</f>
        <v>Q2</v>
      </c>
      <c r="Q631" t="str">
        <f t="shared" si="66"/>
        <v>South → West</v>
      </c>
      <c r="R631" t="str">
        <f t="shared" si="67"/>
        <v>80-100%</v>
      </c>
      <c r="AA631">
        <f t="shared" si="68"/>
        <v>9</v>
      </c>
      <c r="AD631">
        <f t="shared" si="69"/>
        <v>6</v>
      </c>
      <c r="AL631">
        <f t="shared" si="70"/>
        <v>0</v>
      </c>
    </row>
    <row r="632" spans="1:38" ht="15.75" customHeight="1" x14ac:dyDescent="0.3">
      <c r="A632" s="3" t="s">
        <v>695</v>
      </c>
      <c r="B632" s="3" t="s">
        <v>55</v>
      </c>
      <c r="C632" s="6">
        <v>45420</v>
      </c>
      <c r="D632" s="4">
        <v>2240</v>
      </c>
      <c r="E632" s="3" t="s">
        <v>56</v>
      </c>
      <c r="F632" s="3" t="s">
        <v>61</v>
      </c>
      <c r="G632" s="3" t="s">
        <v>51</v>
      </c>
      <c r="H632" s="4">
        <v>25964</v>
      </c>
      <c r="I632" s="4">
        <v>2.7</v>
      </c>
      <c r="J632" s="4">
        <v>75.62</v>
      </c>
      <c r="K632" s="6">
        <v>45422</v>
      </c>
      <c r="L632" s="6">
        <v>45432</v>
      </c>
      <c r="M632" s="3" t="s">
        <v>53</v>
      </c>
      <c r="N632">
        <f t="shared" si="64"/>
        <v>10</v>
      </c>
      <c r="O632" t="str">
        <f t="shared" si="65"/>
        <v>May-2024</v>
      </c>
      <c r="P632" t="str">
        <f>CHOOSE(MATCH(MONTH(C632),{1,4,7,10}),"Q1","Q2","Q3","Q4")</f>
        <v>Q2</v>
      </c>
      <c r="Q632" t="str">
        <f t="shared" si="66"/>
        <v>Central → West</v>
      </c>
      <c r="R632" t="str">
        <f t="shared" si="67"/>
        <v>60-80%</v>
      </c>
      <c r="AA632">
        <f t="shared" si="68"/>
        <v>12</v>
      </c>
      <c r="AD632">
        <f t="shared" si="69"/>
        <v>10</v>
      </c>
      <c r="AL632">
        <f t="shared" si="70"/>
        <v>0</v>
      </c>
    </row>
    <row r="633" spans="1:38" ht="15.75" customHeight="1" x14ac:dyDescent="0.3">
      <c r="A633" s="3" t="s">
        <v>696</v>
      </c>
      <c r="B633" s="3" t="s">
        <v>82</v>
      </c>
      <c r="C633" s="6">
        <v>45355</v>
      </c>
      <c r="D633" s="4">
        <v>2082</v>
      </c>
      <c r="E633" s="3" t="s">
        <v>56</v>
      </c>
      <c r="F633" s="3" t="s">
        <v>57</v>
      </c>
      <c r="G633" s="3" t="s">
        <v>61</v>
      </c>
      <c r="H633" s="4">
        <v>48976</v>
      </c>
      <c r="I633" s="4">
        <v>2.9</v>
      </c>
      <c r="J633" s="4">
        <v>76.47</v>
      </c>
      <c r="K633" s="6">
        <v>45356</v>
      </c>
      <c r="L633" s="6">
        <v>45365</v>
      </c>
      <c r="M633" s="3" t="s">
        <v>53</v>
      </c>
      <c r="N633">
        <f t="shared" si="64"/>
        <v>9</v>
      </c>
      <c r="O633" t="str">
        <f t="shared" si="65"/>
        <v>Mar-2024</v>
      </c>
      <c r="P633" t="str">
        <f>CHOOSE(MATCH(MONTH(C633),{1,4,7,10}),"Q1","Q2","Q3","Q4")</f>
        <v>Q1</v>
      </c>
      <c r="Q633" t="str">
        <f t="shared" si="66"/>
        <v>South → Central</v>
      </c>
      <c r="R633" t="str">
        <f t="shared" si="67"/>
        <v>60-80%</v>
      </c>
      <c r="AA633">
        <f t="shared" si="68"/>
        <v>10</v>
      </c>
      <c r="AD633">
        <f t="shared" si="69"/>
        <v>9</v>
      </c>
      <c r="AL633">
        <f t="shared" si="70"/>
        <v>0</v>
      </c>
    </row>
    <row r="634" spans="1:38" ht="15.75" customHeight="1" x14ac:dyDescent="0.3">
      <c r="A634" s="3" t="s">
        <v>697</v>
      </c>
      <c r="B634" s="3" t="s">
        <v>49</v>
      </c>
      <c r="C634" s="6">
        <v>45438</v>
      </c>
      <c r="D634" s="4">
        <v>1330</v>
      </c>
      <c r="E634" s="3" t="s">
        <v>63</v>
      </c>
      <c r="F634" s="3" t="s">
        <v>52</v>
      </c>
      <c r="G634" s="3" t="s">
        <v>61</v>
      </c>
      <c r="H634" s="4">
        <v>24149</v>
      </c>
      <c r="I634" s="4">
        <v>4.2</v>
      </c>
      <c r="J634" s="4">
        <v>64.2</v>
      </c>
      <c r="K634" s="6">
        <v>45439</v>
      </c>
      <c r="L634" s="6">
        <v>45448</v>
      </c>
      <c r="M634" s="3" t="s">
        <v>53</v>
      </c>
      <c r="N634">
        <f t="shared" si="64"/>
        <v>9</v>
      </c>
      <c r="O634" t="str">
        <f t="shared" si="65"/>
        <v>May-2024</v>
      </c>
      <c r="P634" t="str">
        <f>CHOOSE(MATCH(MONTH(C634),{1,4,7,10}),"Q1","Q2","Q3","Q4")</f>
        <v>Q2</v>
      </c>
      <c r="Q634" t="str">
        <f t="shared" si="66"/>
        <v>East → Central</v>
      </c>
      <c r="R634" t="str">
        <f t="shared" si="67"/>
        <v>60-80%</v>
      </c>
      <c r="AA634">
        <f t="shared" si="68"/>
        <v>10</v>
      </c>
      <c r="AD634">
        <f t="shared" si="69"/>
        <v>9</v>
      </c>
      <c r="AL634">
        <f t="shared" si="70"/>
        <v>0</v>
      </c>
    </row>
    <row r="635" spans="1:38" ht="15.75" customHeight="1" x14ac:dyDescent="0.3">
      <c r="A635" s="3" t="s">
        <v>698</v>
      </c>
      <c r="B635" s="3" t="s">
        <v>59</v>
      </c>
      <c r="C635" s="6">
        <v>45328</v>
      </c>
      <c r="D635" s="4">
        <v>452</v>
      </c>
      <c r="E635" s="3" t="s">
        <v>60</v>
      </c>
      <c r="F635" s="3" t="s">
        <v>52</v>
      </c>
      <c r="G635" s="3" t="s">
        <v>61</v>
      </c>
      <c r="H635" s="4">
        <v>42565</v>
      </c>
      <c r="I635" s="4">
        <v>3.4</v>
      </c>
      <c r="J635" s="4">
        <v>80.59</v>
      </c>
      <c r="K635" s="6">
        <v>45331</v>
      </c>
      <c r="L635" s="6">
        <v>45336</v>
      </c>
      <c r="M635" s="3" t="s">
        <v>53</v>
      </c>
      <c r="N635">
        <f t="shared" si="64"/>
        <v>5</v>
      </c>
      <c r="O635" t="str">
        <f t="shared" si="65"/>
        <v>Feb-2024</v>
      </c>
      <c r="P635" t="str">
        <f>CHOOSE(MATCH(MONTH(C635),{1,4,7,10}),"Q1","Q2","Q3","Q4")</f>
        <v>Q1</v>
      </c>
      <c r="Q635" t="str">
        <f t="shared" si="66"/>
        <v>East → Central</v>
      </c>
      <c r="R635" t="str">
        <f t="shared" si="67"/>
        <v>80-100%</v>
      </c>
      <c r="AA635">
        <f t="shared" si="68"/>
        <v>8</v>
      </c>
      <c r="AD635">
        <f t="shared" si="69"/>
        <v>5</v>
      </c>
      <c r="AL635">
        <f t="shared" si="70"/>
        <v>0</v>
      </c>
    </row>
    <row r="636" spans="1:38" ht="15.75" customHeight="1" x14ac:dyDescent="0.3">
      <c r="A636" s="3" t="s">
        <v>699</v>
      </c>
      <c r="B636" s="3" t="s">
        <v>82</v>
      </c>
      <c r="C636" s="6">
        <v>45387</v>
      </c>
      <c r="D636" s="4">
        <v>1002</v>
      </c>
      <c r="E636" s="3" t="s">
        <v>63</v>
      </c>
      <c r="F636" s="3" t="s">
        <v>51</v>
      </c>
      <c r="G636" s="3" t="s">
        <v>52</v>
      </c>
      <c r="H636" s="4">
        <v>27625</v>
      </c>
      <c r="I636" s="4">
        <v>3.6</v>
      </c>
      <c r="J636" s="4">
        <v>51.4</v>
      </c>
      <c r="K636" s="6">
        <v>45390</v>
      </c>
      <c r="L636" s="6">
        <v>45393</v>
      </c>
      <c r="M636" s="3" t="s">
        <v>53</v>
      </c>
      <c r="N636">
        <f t="shared" si="64"/>
        <v>3</v>
      </c>
      <c r="O636" t="str">
        <f t="shared" si="65"/>
        <v>Apr-2024</v>
      </c>
      <c r="P636" t="str">
        <f>CHOOSE(MATCH(MONTH(C636),{1,4,7,10}),"Q1","Q2","Q3","Q4")</f>
        <v>Q2</v>
      </c>
      <c r="Q636" t="str">
        <f t="shared" si="66"/>
        <v>West → East</v>
      </c>
      <c r="R636" t="str">
        <f t="shared" si="67"/>
        <v>40-60%</v>
      </c>
      <c r="AA636">
        <f t="shared" si="68"/>
        <v>6</v>
      </c>
      <c r="AD636">
        <f t="shared" si="69"/>
        <v>3</v>
      </c>
      <c r="AL636">
        <f t="shared" si="70"/>
        <v>1</v>
      </c>
    </row>
    <row r="637" spans="1:38" ht="15.75" customHeight="1" x14ac:dyDescent="0.3">
      <c r="A637" s="3" t="s">
        <v>700</v>
      </c>
      <c r="B637" s="3" t="s">
        <v>82</v>
      </c>
      <c r="C637" s="6">
        <v>45326</v>
      </c>
      <c r="D637" s="4">
        <v>1455</v>
      </c>
      <c r="E637" s="3" t="s">
        <v>63</v>
      </c>
      <c r="F637" s="3" t="s">
        <v>57</v>
      </c>
      <c r="G637" s="3" t="s">
        <v>51</v>
      </c>
      <c r="H637" s="4">
        <v>35258</v>
      </c>
      <c r="I637" s="4">
        <v>5</v>
      </c>
      <c r="J637" s="4">
        <v>89.12</v>
      </c>
      <c r="K637" s="6">
        <v>45328</v>
      </c>
      <c r="L637" s="6">
        <v>45330</v>
      </c>
      <c r="M637" s="3" t="s">
        <v>53</v>
      </c>
      <c r="N637">
        <f t="shared" si="64"/>
        <v>2</v>
      </c>
      <c r="O637" t="str">
        <f t="shared" si="65"/>
        <v>Feb-2024</v>
      </c>
      <c r="P637" t="str">
        <f>CHOOSE(MATCH(MONTH(C637),{1,4,7,10}),"Q1","Q2","Q3","Q4")</f>
        <v>Q1</v>
      </c>
      <c r="Q637" t="str">
        <f t="shared" si="66"/>
        <v>South → West</v>
      </c>
      <c r="R637" t="str">
        <f t="shared" si="67"/>
        <v>80-100%</v>
      </c>
      <c r="AA637">
        <f t="shared" si="68"/>
        <v>4</v>
      </c>
      <c r="AD637">
        <f t="shared" si="69"/>
        <v>2</v>
      </c>
      <c r="AL637">
        <f t="shared" si="70"/>
        <v>1</v>
      </c>
    </row>
    <row r="638" spans="1:38" ht="15.75" customHeight="1" x14ac:dyDescent="0.3">
      <c r="A638" s="3" t="s">
        <v>701</v>
      </c>
      <c r="B638" s="3" t="s">
        <v>82</v>
      </c>
      <c r="C638" s="6">
        <v>45301</v>
      </c>
      <c r="D638" s="4">
        <v>1848</v>
      </c>
      <c r="E638" s="3" t="s">
        <v>63</v>
      </c>
      <c r="F638" s="3" t="s">
        <v>51</v>
      </c>
      <c r="G638" s="3" t="s">
        <v>51</v>
      </c>
      <c r="H638" s="4">
        <v>6096</v>
      </c>
      <c r="I638" s="4">
        <v>1.3</v>
      </c>
      <c r="J638" s="4">
        <v>47</v>
      </c>
      <c r="K638" s="6">
        <v>45303</v>
      </c>
      <c r="L638" s="6">
        <v>45313</v>
      </c>
      <c r="M638" s="3" t="s">
        <v>71</v>
      </c>
      <c r="N638">
        <f t="shared" si="64"/>
        <v>10</v>
      </c>
      <c r="O638" t="str">
        <f t="shared" si="65"/>
        <v>Jan-2024</v>
      </c>
      <c r="P638" t="str">
        <f>CHOOSE(MATCH(MONTH(C638),{1,4,7,10}),"Q1","Q2","Q3","Q4")</f>
        <v>Q1</v>
      </c>
      <c r="Q638" t="str">
        <f t="shared" si="66"/>
        <v>West → West</v>
      </c>
      <c r="R638" t="str">
        <f t="shared" si="67"/>
        <v>40-60%</v>
      </c>
      <c r="AA638">
        <f t="shared" si="68"/>
        <v>12</v>
      </c>
      <c r="AD638">
        <f t="shared" si="69"/>
        <v>10</v>
      </c>
      <c r="AL638">
        <f t="shared" si="70"/>
        <v>0</v>
      </c>
    </row>
    <row r="639" spans="1:38" ht="15.75" customHeight="1" x14ac:dyDescent="0.3">
      <c r="A639" s="3" t="s">
        <v>702</v>
      </c>
      <c r="B639" s="3" t="s">
        <v>55</v>
      </c>
      <c r="C639" s="6">
        <v>45430</v>
      </c>
      <c r="D639" s="4">
        <v>258</v>
      </c>
      <c r="E639" s="3" t="s">
        <v>50</v>
      </c>
      <c r="F639" s="3" t="s">
        <v>57</v>
      </c>
      <c r="G639" s="3" t="s">
        <v>52</v>
      </c>
      <c r="H639" s="4">
        <v>16874</v>
      </c>
      <c r="I639" s="4">
        <v>1.9</v>
      </c>
      <c r="J639" s="4">
        <v>79.36</v>
      </c>
      <c r="K639" s="6">
        <v>45432</v>
      </c>
      <c r="L639" s="6">
        <v>45436</v>
      </c>
      <c r="M639" s="3" t="s">
        <v>53</v>
      </c>
      <c r="N639">
        <f t="shared" si="64"/>
        <v>4</v>
      </c>
      <c r="O639" t="str">
        <f t="shared" si="65"/>
        <v>May-2024</v>
      </c>
      <c r="P639" t="str">
        <f>CHOOSE(MATCH(MONTH(C639),{1,4,7,10}),"Q1","Q2","Q3","Q4")</f>
        <v>Q2</v>
      </c>
      <c r="Q639" t="str">
        <f t="shared" si="66"/>
        <v>South → East</v>
      </c>
      <c r="R639" t="str">
        <f t="shared" si="67"/>
        <v>60-80%</v>
      </c>
      <c r="AA639">
        <f t="shared" si="68"/>
        <v>6</v>
      </c>
      <c r="AD639">
        <f t="shared" si="69"/>
        <v>4</v>
      </c>
      <c r="AL639">
        <f t="shared" si="70"/>
        <v>1</v>
      </c>
    </row>
    <row r="640" spans="1:38" ht="15.75" customHeight="1" x14ac:dyDescent="0.3">
      <c r="A640" s="3" t="s">
        <v>703</v>
      </c>
      <c r="B640" s="3" t="s">
        <v>49</v>
      </c>
      <c r="C640" s="6">
        <v>45440</v>
      </c>
      <c r="D640" s="4">
        <v>2077</v>
      </c>
      <c r="E640" s="3" t="s">
        <v>63</v>
      </c>
      <c r="F640" s="3" t="s">
        <v>51</v>
      </c>
      <c r="G640" s="3" t="s">
        <v>61</v>
      </c>
      <c r="H640" s="4">
        <v>4275</v>
      </c>
      <c r="I640" s="4">
        <v>2.6</v>
      </c>
      <c r="J640" s="4">
        <v>60.47</v>
      </c>
      <c r="K640" s="6">
        <v>45443</v>
      </c>
      <c r="L640" s="6">
        <v>45445</v>
      </c>
      <c r="M640" s="3" t="s">
        <v>53</v>
      </c>
      <c r="N640">
        <f t="shared" si="64"/>
        <v>2</v>
      </c>
      <c r="O640" t="str">
        <f t="shared" si="65"/>
        <v>May-2024</v>
      </c>
      <c r="P640" t="str">
        <f>CHOOSE(MATCH(MONTH(C640),{1,4,7,10}),"Q1","Q2","Q3","Q4")</f>
        <v>Q2</v>
      </c>
      <c r="Q640" t="str">
        <f t="shared" si="66"/>
        <v>West → Central</v>
      </c>
      <c r="R640" t="str">
        <f t="shared" si="67"/>
        <v>60-80%</v>
      </c>
      <c r="AA640">
        <f t="shared" si="68"/>
        <v>5</v>
      </c>
      <c r="AD640">
        <f t="shared" si="69"/>
        <v>2</v>
      </c>
      <c r="AL640">
        <f t="shared" si="70"/>
        <v>1</v>
      </c>
    </row>
    <row r="641" spans="1:38" ht="15.75" customHeight="1" x14ac:dyDescent="0.3">
      <c r="A641" s="3" t="s">
        <v>704</v>
      </c>
      <c r="B641" s="3" t="s">
        <v>55</v>
      </c>
      <c r="C641" s="6">
        <v>45388</v>
      </c>
      <c r="D641" s="4">
        <v>1056</v>
      </c>
      <c r="E641" s="3" t="s">
        <v>56</v>
      </c>
      <c r="F641" s="3" t="s">
        <v>52</v>
      </c>
      <c r="G641" s="3" t="s">
        <v>57</v>
      </c>
      <c r="H641" s="4">
        <v>27888</v>
      </c>
      <c r="I641" s="4">
        <v>2.4</v>
      </c>
      <c r="J641" s="4">
        <v>84.85</v>
      </c>
      <c r="K641" s="6">
        <v>45389</v>
      </c>
      <c r="L641" s="6">
        <v>45398</v>
      </c>
      <c r="M641" s="3" t="s">
        <v>53</v>
      </c>
      <c r="N641">
        <f t="shared" si="64"/>
        <v>9</v>
      </c>
      <c r="O641" t="str">
        <f t="shared" si="65"/>
        <v>Apr-2024</v>
      </c>
      <c r="P641" t="str">
        <f>CHOOSE(MATCH(MONTH(C641),{1,4,7,10}),"Q1","Q2","Q3","Q4")</f>
        <v>Q2</v>
      </c>
      <c r="Q641" t="str">
        <f t="shared" si="66"/>
        <v>East → South</v>
      </c>
      <c r="R641" t="str">
        <f t="shared" si="67"/>
        <v>80-100%</v>
      </c>
      <c r="AA641">
        <f t="shared" si="68"/>
        <v>10</v>
      </c>
      <c r="AD641">
        <f t="shared" si="69"/>
        <v>9</v>
      </c>
      <c r="AL641">
        <f t="shared" si="70"/>
        <v>0</v>
      </c>
    </row>
    <row r="642" spans="1:38" ht="15.75" customHeight="1" x14ac:dyDescent="0.3">
      <c r="A642" s="3" t="s">
        <v>705</v>
      </c>
      <c r="B642" s="3" t="s">
        <v>49</v>
      </c>
      <c r="C642" s="6">
        <v>45385</v>
      </c>
      <c r="D642" s="4">
        <v>2171</v>
      </c>
      <c r="E642" s="3" t="s">
        <v>63</v>
      </c>
      <c r="F642" s="3" t="s">
        <v>61</v>
      </c>
      <c r="G642" s="3" t="s">
        <v>61</v>
      </c>
      <c r="H642" s="4">
        <v>21529</v>
      </c>
      <c r="I642" s="4">
        <v>1.1000000000000001</v>
      </c>
      <c r="J642" s="4">
        <v>72.989999999999995</v>
      </c>
      <c r="K642" s="6">
        <v>45388</v>
      </c>
      <c r="L642" s="6">
        <v>45393</v>
      </c>
      <c r="M642" s="3" t="s">
        <v>83</v>
      </c>
      <c r="N642">
        <f t="shared" si="64"/>
        <v>5</v>
      </c>
      <c r="O642" t="str">
        <f t="shared" si="65"/>
        <v>Apr-2024</v>
      </c>
      <c r="P642" t="str">
        <f>CHOOSE(MATCH(MONTH(C642),{1,4,7,10}),"Q1","Q2","Q3","Q4")</f>
        <v>Q2</v>
      </c>
      <c r="Q642" t="str">
        <f t="shared" si="66"/>
        <v>Central → Central</v>
      </c>
      <c r="R642" t="str">
        <f t="shared" si="67"/>
        <v>60-80%</v>
      </c>
      <c r="AA642">
        <f t="shared" si="68"/>
        <v>8</v>
      </c>
      <c r="AD642">
        <f t="shared" si="69"/>
        <v>5</v>
      </c>
      <c r="AL642">
        <f t="shared" si="70"/>
        <v>0</v>
      </c>
    </row>
    <row r="643" spans="1:38" ht="15.75" customHeight="1" x14ac:dyDescent="0.3">
      <c r="A643" s="3" t="s">
        <v>706</v>
      </c>
      <c r="B643" s="3" t="s">
        <v>55</v>
      </c>
      <c r="C643" s="6">
        <v>45378</v>
      </c>
      <c r="D643" s="4">
        <v>503</v>
      </c>
      <c r="E643" s="3" t="s">
        <v>56</v>
      </c>
      <c r="F643" s="3" t="s">
        <v>51</v>
      </c>
      <c r="G643" s="3" t="s">
        <v>61</v>
      </c>
      <c r="H643" s="4">
        <v>18945</v>
      </c>
      <c r="I643" s="4">
        <v>1.4</v>
      </c>
      <c r="J643" s="4">
        <v>67.14</v>
      </c>
      <c r="K643" s="6">
        <v>45380</v>
      </c>
      <c r="L643" s="6">
        <v>45383</v>
      </c>
      <c r="M643" s="3" t="s">
        <v>53</v>
      </c>
      <c r="N643">
        <f t="shared" ref="N643:N706" si="71">L643-K643</f>
        <v>3</v>
      </c>
      <c r="O643" t="str">
        <f t="shared" ref="O643:O706" si="72">TEXT(C643,"MMM-YYYY")</f>
        <v>Mar-2024</v>
      </c>
      <c r="P643" t="str">
        <f>CHOOSE(MATCH(MONTH(C643),{1,4,7,10}),"Q1","Q2","Q3","Q4")</f>
        <v>Q1</v>
      </c>
      <c r="Q643" t="str">
        <f t="shared" ref="Q643:Q706" si="73">F643 &amp; " → " &amp; G643</f>
        <v>West → Central</v>
      </c>
      <c r="R643" t="str">
        <f t="shared" ref="R643:R706" si="74">IF(J643&lt;=60,"40-60%",IF(J643&lt;=80,"60-80%","80-100%"))</f>
        <v>60-80%</v>
      </c>
      <c r="AA643">
        <f t="shared" ref="AA643:AA706" si="75">L643-C643</f>
        <v>5</v>
      </c>
      <c r="AD643">
        <f t="shared" ref="AD643:AD706" si="76">L643-K643</f>
        <v>3</v>
      </c>
      <c r="AL643">
        <f t="shared" ref="AL643:AL706" si="77">IF(AND(M643="Delivered",(L643-C643)&lt;7),1,0)</f>
        <v>1</v>
      </c>
    </row>
    <row r="644" spans="1:38" ht="15.75" customHeight="1" x14ac:dyDescent="0.3">
      <c r="A644" s="3" t="s">
        <v>707</v>
      </c>
      <c r="B644" s="3" t="s">
        <v>55</v>
      </c>
      <c r="C644" s="6">
        <v>45299</v>
      </c>
      <c r="D644" s="4">
        <v>615</v>
      </c>
      <c r="E644" s="3" t="s">
        <v>63</v>
      </c>
      <c r="F644" s="3" t="s">
        <v>57</v>
      </c>
      <c r="G644" s="3" t="s">
        <v>52</v>
      </c>
      <c r="H644" s="4">
        <v>48974</v>
      </c>
      <c r="I644" s="4">
        <v>3.7</v>
      </c>
      <c r="J644" s="4">
        <v>50.17</v>
      </c>
      <c r="K644" s="6">
        <v>45300</v>
      </c>
      <c r="L644" s="6">
        <v>45306</v>
      </c>
      <c r="M644" s="3" t="s">
        <v>53</v>
      </c>
      <c r="N644">
        <f t="shared" si="71"/>
        <v>6</v>
      </c>
      <c r="O644" t="str">
        <f t="shared" si="72"/>
        <v>Jan-2024</v>
      </c>
      <c r="P644" t="str">
        <f>CHOOSE(MATCH(MONTH(C644),{1,4,7,10}),"Q1","Q2","Q3","Q4")</f>
        <v>Q1</v>
      </c>
      <c r="Q644" t="str">
        <f t="shared" si="73"/>
        <v>South → East</v>
      </c>
      <c r="R644" t="str">
        <f t="shared" si="74"/>
        <v>40-60%</v>
      </c>
      <c r="AA644">
        <f t="shared" si="75"/>
        <v>7</v>
      </c>
      <c r="AD644">
        <f t="shared" si="76"/>
        <v>6</v>
      </c>
      <c r="AL644">
        <f t="shared" si="77"/>
        <v>0</v>
      </c>
    </row>
    <row r="645" spans="1:38" ht="15.75" customHeight="1" x14ac:dyDescent="0.3">
      <c r="A645" s="3" t="s">
        <v>708</v>
      </c>
      <c r="B645" s="3" t="s">
        <v>59</v>
      </c>
      <c r="C645" s="6">
        <v>45346</v>
      </c>
      <c r="D645" s="4">
        <v>1487</v>
      </c>
      <c r="E645" s="3" t="s">
        <v>63</v>
      </c>
      <c r="F645" s="3" t="s">
        <v>57</v>
      </c>
      <c r="G645" s="3" t="s">
        <v>51</v>
      </c>
      <c r="H645" s="4">
        <v>15145</v>
      </c>
      <c r="I645" s="4">
        <v>4.5</v>
      </c>
      <c r="J645" s="4">
        <v>78.209999999999994</v>
      </c>
      <c r="K645" s="6">
        <v>45348</v>
      </c>
      <c r="L645" s="6">
        <v>45352</v>
      </c>
      <c r="M645" s="3" t="s">
        <v>53</v>
      </c>
      <c r="N645">
        <f t="shared" si="71"/>
        <v>4</v>
      </c>
      <c r="O645" t="str">
        <f t="shared" si="72"/>
        <v>Feb-2024</v>
      </c>
      <c r="P645" t="str">
        <f>CHOOSE(MATCH(MONTH(C645),{1,4,7,10}),"Q1","Q2","Q3","Q4")</f>
        <v>Q1</v>
      </c>
      <c r="Q645" t="str">
        <f t="shared" si="73"/>
        <v>South → West</v>
      </c>
      <c r="R645" t="str">
        <f t="shared" si="74"/>
        <v>60-80%</v>
      </c>
      <c r="AA645">
        <f t="shared" si="75"/>
        <v>6</v>
      </c>
      <c r="AD645">
        <f t="shared" si="76"/>
        <v>4</v>
      </c>
      <c r="AL645">
        <f t="shared" si="77"/>
        <v>1</v>
      </c>
    </row>
    <row r="646" spans="1:38" ht="15.75" customHeight="1" x14ac:dyDescent="0.3">
      <c r="A646" s="3" t="s">
        <v>709</v>
      </c>
      <c r="B646" s="3" t="s">
        <v>55</v>
      </c>
      <c r="C646" s="6">
        <v>45336</v>
      </c>
      <c r="D646" s="4">
        <v>1055</v>
      </c>
      <c r="E646" s="3" t="s">
        <v>60</v>
      </c>
      <c r="F646" s="3" t="s">
        <v>52</v>
      </c>
      <c r="G646" s="3" t="s">
        <v>61</v>
      </c>
      <c r="H646" s="4">
        <v>31605</v>
      </c>
      <c r="I646" s="4">
        <v>3.1</v>
      </c>
      <c r="J646" s="4">
        <v>98.49</v>
      </c>
      <c r="K646" s="6">
        <v>45337</v>
      </c>
      <c r="L646" s="6">
        <v>45341</v>
      </c>
      <c r="M646" s="3" t="s">
        <v>53</v>
      </c>
      <c r="N646">
        <f t="shared" si="71"/>
        <v>4</v>
      </c>
      <c r="O646" t="str">
        <f t="shared" si="72"/>
        <v>Feb-2024</v>
      </c>
      <c r="P646" t="str">
        <f>CHOOSE(MATCH(MONTH(C646),{1,4,7,10}),"Q1","Q2","Q3","Q4")</f>
        <v>Q1</v>
      </c>
      <c r="Q646" t="str">
        <f t="shared" si="73"/>
        <v>East → Central</v>
      </c>
      <c r="R646" t="str">
        <f t="shared" si="74"/>
        <v>80-100%</v>
      </c>
      <c r="AA646">
        <f t="shared" si="75"/>
        <v>5</v>
      </c>
      <c r="AD646">
        <f t="shared" si="76"/>
        <v>4</v>
      </c>
      <c r="AL646">
        <f t="shared" si="77"/>
        <v>1</v>
      </c>
    </row>
    <row r="647" spans="1:38" ht="15.75" customHeight="1" x14ac:dyDescent="0.3">
      <c r="A647" s="3" t="s">
        <v>710</v>
      </c>
      <c r="B647" s="3" t="s">
        <v>66</v>
      </c>
      <c r="C647" s="6">
        <v>45297</v>
      </c>
      <c r="D647" s="4">
        <v>2299</v>
      </c>
      <c r="E647" s="3" t="s">
        <v>63</v>
      </c>
      <c r="F647" s="3" t="s">
        <v>57</v>
      </c>
      <c r="G647" s="3" t="s">
        <v>51</v>
      </c>
      <c r="H647" s="4">
        <v>14168</v>
      </c>
      <c r="I647" s="4">
        <v>3.2</v>
      </c>
      <c r="J647" s="4">
        <v>89.54</v>
      </c>
      <c r="K647" s="6">
        <v>45297</v>
      </c>
      <c r="L647" s="6">
        <v>45301</v>
      </c>
      <c r="M647" s="3" t="s">
        <v>53</v>
      </c>
      <c r="N647">
        <f t="shared" si="71"/>
        <v>4</v>
      </c>
      <c r="O647" t="str">
        <f t="shared" si="72"/>
        <v>Jan-2024</v>
      </c>
      <c r="P647" t="str">
        <f>CHOOSE(MATCH(MONTH(C647),{1,4,7,10}),"Q1","Q2","Q3","Q4")</f>
        <v>Q1</v>
      </c>
      <c r="Q647" t="str">
        <f t="shared" si="73"/>
        <v>South → West</v>
      </c>
      <c r="R647" t="str">
        <f t="shared" si="74"/>
        <v>80-100%</v>
      </c>
      <c r="AA647">
        <f t="shared" si="75"/>
        <v>4</v>
      </c>
      <c r="AD647">
        <f t="shared" si="76"/>
        <v>4</v>
      </c>
      <c r="AL647">
        <f t="shared" si="77"/>
        <v>1</v>
      </c>
    </row>
    <row r="648" spans="1:38" ht="15.75" customHeight="1" x14ac:dyDescent="0.3">
      <c r="A648" s="3" t="s">
        <v>711</v>
      </c>
      <c r="B648" s="3" t="s">
        <v>59</v>
      </c>
      <c r="C648" s="6">
        <v>45296</v>
      </c>
      <c r="D648" s="4">
        <v>1812</v>
      </c>
      <c r="E648" s="3" t="s">
        <v>60</v>
      </c>
      <c r="F648" s="3" t="s">
        <v>70</v>
      </c>
      <c r="G648" s="3" t="s">
        <v>70</v>
      </c>
      <c r="H648" s="4">
        <v>16460</v>
      </c>
      <c r="I648" s="4">
        <v>2</v>
      </c>
      <c r="J648" s="4">
        <v>43.6</v>
      </c>
      <c r="K648" s="6">
        <v>45299</v>
      </c>
      <c r="L648" s="6">
        <v>45307</v>
      </c>
      <c r="M648" s="3" t="s">
        <v>71</v>
      </c>
      <c r="N648">
        <f t="shared" si="71"/>
        <v>8</v>
      </c>
      <c r="O648" t="str">
        <f t="shared" si="72"/>
        <v>Jan-2024</v>
      </c>
      <c r="P648" t="str">
        <f>CHOOSE(MATCH(MONTH(C648),{1,4,7,10}),"Q1","Q2","Q3","Q4")</f>
        <v>Q1</v>
      </c>
      <c r="Q648" t="str">
        <f t="shared" si="73"/>
        <v>North → North</v>
      </c>
      <c r="R648" t="str">
        <f t="shared" si="74"/>
        <v>40-60%</v>
      </c>
      <c r="AA648">
        <f t="shared" si="75"/>
        <v>11</v>
      </c>
      <c r="AD648">
        <f t="shared" si="76"/>
        <v>8</v>
      </c>
      <c r="AL648">
        <f t="shared" si="77"/>
        <v>0</v>
      </c>
    </row>
    <row r="649" spans="1:38" ht="15.75" customHeight="1" x14ac:dyDescent="0.3">
      <c r="A649" s="3" t="s">
        <v>712</v>
      </c>
      <c r="B649" s="3" t="s">
        <v>55</v>
      </c>
      <c r="C649" s="6">
        <v>45416</v>
      </c>
      <c r="D649" s="4">
        <v>707</v>
      </c>
      <c r="E649" s="3" t="s">
        <v>50</v>
      </c>
      <c r="F649" s="3" t="s">
        <v>61</v>
      </c>
      <c r="G649" s="3" t="s">
        <v>51</v>
      </c>
      <c r="H649" s="4">
        <v>11857</v>
      </c>
      <c r="I649" s="4">
        <v>4.0999999999999996</v>
      </c>
      <c r="J649" s="4">
        <v>62.57</v>
      </c>
      <c r="K649" s="6">
        <v>45417</v>
      </c>
      <c r="L649" s="6">
        <v>45420</v>
      </c>
      <c r="M649" s="3" t="s">
        <v>53</v>
      </c>
      <c r="N649">
        <f t="shared" si="71"/>
        <v>3</v>
      </c>
      <c r="O649" t="str">
        <f t="shared" si="72"/>
        <v>May-2024</v>
      </c>
      <c r="P649" t="str">
        <f>CHOOSE(MATCH(MONTH(C649),{1,4,7,10}),"Q1","Q2","Q3","Q4")</f>
        <v>Q2</v>
      </c>
      <c r="Q649" t="str">
        <f t="shared" si="73"/>
        <v>Central → West</v>
      </c>
      <c r="R649" t="str">
        <f t="shared" si="74"/>
        <v>60-80%</v>
      </c>
      <c r="AA649">
        <f t="shared" si="75"/>
        <v>4</v>
      </c>
      <c r="AD649">
        <f t="shared" si="76"/>
        <v>3</v>
      </c>
      <c r="AL649">
        <f t="shared" si="77"/>
        <v>1</v>
      </c>
    </row>
    <row r="650" spans="1:38" ht="15.75" customHeight="1" x14ac:dyDescent="0.3">
      <c r="A650" s="3" t="s">
        <v>713</v>
      </c>
      <c r="B650" s="3" t="s">
        <v>82</v>
      </c>
      <c r="C650" s="6">
        <v>45466</v>
      </c>
      <c r="D650" s="4">
        <v>1373</v>
      </c>
      <c r="E650" s="3" t="s">
        <v>56</v>
      </c>
      <c r="F650" s="3" t="s">
        <v>51</v>
      </c>
      <c r="G650" s="3" t="s">
        <v>57</v>
      </c>
      <c r="H650" s="4">
        <v>37703</v>
      </c>
      <c r="I650" s="4">
        <v>4</v>
      </c>
      <c r="J650" s="4">
        <v>95.53</v>
      </c>
      <c r="K650" s="6">
        <v>45469</v>
      </c>
      <c r="L650" s="6">
        <v>45473</v>
      </c>
      <c r="M650" s="3" t="s">
        <v>53</v>
      </c>
      <c r="N650">
        <f t="shared" si="71"/>
        <v>4</v>
      </c>
      <c r="O650" t="str">
        <f t="shared" si="72"/>
        <v>Jun-2024</v>
      </c>
      <c r="P650" t="str">
        <f>CHOOSE(MATCH(MONTH(C650),{1,4,7,10}),"Q1","Q2","Q3","Q4")</f>
        <v>Q2</v>
      </c>
      <c r="Q650" t="str">
        <f t="shared" si="73"/>
        <v>West → South</v>
      </c>
      <c r="R650" t="str">
        <f t="shared" si="74"/>
        <v>80-100%</v>
      </c>
      <c r="AA650">
        <f t="shared" si="75"/>
        <v>7</v>
      </c>
      <c r="AD650">
        <f t="shared" si="76"/>
        <v>4</v>
      </c>
      <c r="AL650">
        <f t="shared" si="77"/>
        <v>0</v>
      </c>
    </row>
    <row r="651" spans="1:38" ht="15.75" customHeight="1" x14ac:dyDescent="0.3">
      <c r="A651" s="3" t="s">
        <v>714</v>
      </c>
      <c r="B651" s="3" t="s">
        <v>66</v>
      </c>
      <c r="C651" s="6">
        <v>45441</v>
      </c>
      <c r="D651" s="4">
        <v>1635</v>
      </c>
      <c r="E651" s="3" t="s">
        <v>63</v>
      </c>
      <c r="F651" s="3" t="s">
        <v>61</v>
      </c>
      <c r="G651" s="3" t="s">
        <v>57</v>
      </c>
      <c r="H651" s="4">
        <v>16304</v>
      </c>
      <c r="I651" s="4">
        <v>3.4</v>
      </c>
      <c r="J651" s="4">
        <v>70.180000000000007</v>
      </c>
      <c r="K651" s="6">
        <v>45443</v>
      </c>
      <c r="L651" s="6">
        <v>45448</v>
      </c>
      <c r="M651" s="3" t="s">
        <v>53</v>
      </c>
      <c r="N651">
        <f t="shared" si="71"/>
        <v>5</v>
      </c>
      <c r="O651" t="str">
        <f t="shared" si="72"/>
        <v>May-2024</v>
      </c>
      <c r="P651" t="str">
        <f>CHOOSE(MATCH(MONTH(C651),{1,4,7,10}),"Q1","Q2","Q3","Q4")</f>
        <v>Q2</v>
      </c>
      <c r="Q651" t="str">
        <f t="shared" si="73"/>
        <v>Central → South</v>
      </c>
      <c r="R651" t="str">
        <f t="shared" si="74"/>
        <v>60-80%</v>
      </c>
      <c r="AA651">
        <f t="shared" si="75"/>
        <v>7</v>
      </c>
      <c r="AD651">
        <f t="shared" si="76"/>
        <v>5</v>
      </c>
      <c r="AL651">
        <f t="shared" si="77"/>
        <v>0</v>
      </c>
    </row>
    <row r="652" spans="1:38" ht="15.75" customHeight="1" x14ac:dyDescent="0.3">
      <c r="A652" s="3" t="s">
        <v>715</v>
      </c>
      <c r="B652" s="3" t="s">
        <v>66</v>
      </c>
      <c r="C652" s="6">
        <v>45301</v>
      </c>
      <c r="D652" s="4">
        <v>2482</v>
      </c>
      <c r="E652" s="3" t="s">
        <v>63</v>
      </c>
      <c r="F652" s="3" t="s">
        <v>52</v>
      </c>
      <c r="G652" s="3" t="s">
        <v>61</v>
      </c>
      <c r="H652" s="4">
        <v>15126</v>
      </c>
      <c r="I652" s="4">
        <v>1.9</v>
      </c>
      <c r="J652" s="4">
        <v>79.73</v>
      </c>
      <c r="K652" s="6">
        <v>45302</v>
      </c>
      <c r="L652" s="6">
        <v>45310</v>
      </c>
      <c r="M652" s="3" t="s">
        <v>53</v>
      </c>
      <c r="N652">
        <f t="shared" si="71"/>
        <v>8</v>
      </c>
      <c r="O652" t="str">
        <f t="shared" si="72"/>
        <v>Jan-2024</v>
      </c>
      <c r="P652" t="str">
        <f>CHOOSE(MATCH(MONTH(C652),{1,4,7,10}),"Q1","Q2","Q3","Q4")</f>
        <v>Q1</v>
      </c>
      <c r="Q652" t="str">
        <f t="shared" si="73"/>
        <v>East → Central</v>
      </c>
      <c r="R652" t="str">
        <f t="shared" si="74"/>
        <v>60-80%</v>
      </c>
      <c r="AA652">
        <f t="shared" si="75"/>
        <v>9</v>
      </c>
      <c r="AD652">
        <f t="shared" si="76"/>
        <v>8</v>
      </c>
      <c r="AL652">
        <f t="shared" si="77"/>
        <v>0</v>
      </c>
    </row>
    <row r="653" spans="1:38" ht="15.75" customHeight="1" x14ac:dyDescent="0.3">
      <c r="A653" s="3" t="s">
        <v>716</v>
      </c>
      <c r="B653" s="3" t="s">
        <v>66</v>
      </c>
      <c r="C653" s="6">
        <v>45447</v>
      </c>
      <c r="D653" s="4">
        <v>1541</v>
      </c>
      <c r="E653" s="3" t="s">
        <v>63</v>
      </c>
      <c r="F653" s="3" t="s">
        <v>51</v>
      </c>
      <c r="G653" s="3" t="s">
        <v>51</v>
      </c>
      <c r="H653" s="4">
        <v>28632</v>
      </c>
      <c r="I653" s="4">
        <v>1.4</v>
      </c>
      <c r="J653" s="4">
        <v>94.76</v>
      </c>
      <c r="K653" s="6">
        <v>45449</v>
      </c>
      <c r="L653" s="6">
        <v>45457</v>
      </c>
      <c r="M653" s="3" t="s">
        <v>53</v>
      </c>
      <c r="N653">
        <f t="shared" si="71"/>
        <v>8</v>
      </c>
      <c r="O653" t="str">
        <f t="shared" si="72"/>
        <v>Jun-2024</v>
      </c>
      <c r="P653" t="str">
        <f>CHOOSE(MATCH(MONTH(C653),{1,4,7,10}),"Q1","Q2","Q3","Q4")</f>
        <v>Q2</v>
      </c>
      <c r="Q653" t="str">
        <f t="shared" si="73"/>
        <v>West → West</v>
      </c>
      <c r="R653" t="str">
        <f t="shared" si="74"/>
        <v>80-100%</v>
      </c>
      <c r="AA653">
        <f t="shared" si="75"/>
        <v>10</v>
      </c>
      <c r="AD653">
        <f t="shared" si="76"/>
        <v>8</v>
      </c>
      <c r="AL653">
        <f t="shared" si="77"/>
        <v>0</v>
      </c>
    </row>
    <row r="654" spans="1:38" ht="15.75" customHeight="1" x14ac:dyDescent="0.3">
      <c r="A654" s="3" t="s">
        <v>717</v>
      </c>
      <c r="B654" s="3" t="s">
        <v>59</v>
      </c>
      <c r="C654" s="6">
        <v>45358</v>
      </c>
      <c r="D654" s="4">
        <v>1897</v>
      </c>
      <c r="E654" s="3" t="s">
        <v>63</v>
      </c>
      <c r="F654" s="3" t="s">
        <v>51</v>
      </c>
      <c r="G654" s="3" t="s">
        <v>61</v>
      </c>
      <c r="H654" s="4">
        <v>8451</v>
      </c>
      <c r="I654" s="4">
        <v>1.3</v>
      </c>
      <c r="J654" s="4">
        <v>92.43</v>
      </c>
      <c r="K654" s="6">
        <v>45359</v>
      </c>
      <c r="L654" s="6">
        <v>45368</v>
      </c>
      <c r="M654" s="3" t="s">
        <v>53</v>
      </c>
      <c r="N654">
        <f t="shared" si="71"/>
        <v>9</v>
      </c>
      <c r="O654" t="str">
        <f t="shared" si="72"/>
        <v>Mar-2024</v>
      </c>
      <c r="P654" t="str">
        <f>CHOOSE(MATCH(MONTH(C654),{1,4,7,10}),"Q1","Q2","Q3","Q4")</f>
        <v>Q1</v>
      </c>
      <c r="Q654" t="str">
        <f t="shared" si="73"/>
        <v>West → Central</v>
      </c>
      <c r="R654" t="str">
        <f t="shared" si="74"/>
        <v>80-100%</v>
      </c>
      <c r="AA654">
        <f t="shared" si="75"/>
        <v>10</v>
      </c>
      <c r="AD654">
        <f t="shared" si="76"/>
        <v>9</v>
      </c>
      <c r="AL654">
        <f t="shared" si="77"/>
        <v>0</v>
      </c>
    </row>
    <row r="655" spans="1:38" ht="15.75" customHeight="1" x14ac:dyDescent="0.3">
      <c r="A655" s="3" t="s">
        <v>718</v>
      </c>
      <c r="B655" s="3" t="s">
        <v>55</v>
      </c>
      <c r="C655" s="6">
        <v>45387</v>
      </c>
      <c r="D655" s="4">
        <v>394</v>
      </c>
      <c r="E655" s="3" t="s">
        <v>50</v>
      </c>
      <c r="F655" s="3" t="s">
        <v>70</v>
      </c>
      <c r="G655" s="3" t="s">
        <v>52</v>
      </c>
      <c r="H655" s="4">
        <v>6949</v>
      </c>
      <c r="I655" s="4">
        <v>3.4</v>
      </c>
      <c r="J655" s="4">
        <v>70.11</v>
      </c>
      <c r="K655" s="6">
        <v>45387</v>
      </c>
      <c r="L655" s="6">
        <v>45396</v>
      </c>
      <c r="M655" s="3" t="s">
        <v>53</v>
      </c>
      <c r="N655">
        <f t="shared" si="71"/>
        <v>9</v>
      </c>
      <c r="O655" t="str">
        <f t="shared" si="72"/>
        <v>Apr-2024</v>
      </c>
      <c r="P655" t="str">
        <f>CHOOSE(MATCH(MONTH(C655),{1,4,7,10}),"Q1","Q2","Q3","Q4")</f>
        <v>Q2</v>
      </c>
      <c r="Q655" t="str">
        <f t="shared" si="73"/>
        <v>North → East</v>
      </c>
      <c r="R655" t="str">
        <f t="shared" si="74"/>
        <v>60-80%</v>
      </c>
      <c r="AA655">
        <f t="shared" si="75"/>
        <v>9</v>
      </c>
      <c r="AD655">
        <f t="shared" si="76"/>
        <v>9</v>
      </c>
      <c r="AL655">
        <f t="shared" si="77"/>
        <v>0</v>
      </c>
    </row>
    <row r="656" spans="1:38" ht="15.75" customHeight="1" x14ac:dyDescent="0.3">
      <c r="A656" s="3" t="s">
        <v>719</v>
      </c>
      <c r="B656" s="3" t="s">
        <v>55</v>
      </c>
      <c r="C656" s="6">
        <v>45374</v>
      </c>
      <c r="D656" s="4">
        <v>854</v>
      </c>
      <c r="E656" s="3" t="s">
        <v>60</v>
      </c>
      <c r="F656" s="3" t="s">
        <v>52</v>
      </c>
      <c r="G656" s="3" t="s">
        <v>57</v>
      </c>
      <c r="H656" s="4">
        <v>19565</v>
      </c>
      <c r="I656" s="4">
        <v>4.3</v>
      </c>
      <c r="J656" s="4">
        <v>66.260000000000005</v>
      </c>
      <c r="K656" s="6">
        <v>45375</v>
      </c>
      <c r="L656" s="6">
        <v>45377</v>
      </c>
      <c r="M656" s="3" t="s">
        <v>53</v>
      </c>
      <c r="N656">
        <f t="shared" si="71"/>
        <v>2</v>
      </c>
      <c r="O656" t="str">
        <f t="shared" si="72"/>
        <v>Mar-2024</v>
      </c>
      <c r="P656" t="str">
        <f>CHOOSE(MATCH(MONTH(C656),{1,4,7,10}),"Q1","Q2","Q3","Q4")</f>
        <v>Q1</v>
      </c>
      <c r="Q656" t="str">
        <f t="shared" si="73"/>
        <v>East → South</v>
      </c>
      <c r="R656" t="str">
        <f t="shared" si="74"/>
        <v>60-80%</v>
      </c>
      <c r="AA656">
        <f t="shared" si="75"/>
        <v>3</v>
      </c>
      <c r="AD656">
        <f t="shared" si="76"/>
        <v>2</v>
      </c>
      <c r="AL656">
        <f t="shared" si="77"/>
        <v>1</v>
      </c>
    </row>
    <row r="657" spans="1:38" ht="15.75" customHeight="1" x14ac:dyDescent="0.3">
      <c r="A657" s="3" t="s">
        <v>720</v>
      </c>
      <c r="B657" s="3" t="s">
        <v>82</v>
      </c>
      <c r="C657" s="6">
        <v>45414</v>
      </c>
      <c r="D657" s="4">
        <v>1494</v>
      </c>
      <c r="E657" s="3" t="s">
        <v>63</v>
      </c>
      <c r="F657" s="3" t="s">
        <v>57</v>
      </c>
      <c r="G657" s="3" t="s">
        <v>61</v>
      </c>
      <c r="H657" s="4">
        <v>36467</v>
      </c>
      <c r="I657" s="4">
        <v>4.4000000000000004</v>
      </c>
      <c r="J657" s="4">
        <v>60.38</v>
      </c>
      <c r="K657" s="6">
        <v>45416</v>
      </c>
      <c r="L657" s="6">
        <v>45419</v>
      </c>
      <c r="M657" s="3" t="s">
        <v>53</v>
      </c>
      <c r="N657">
        <f t="shared" si="71"/>
        <v>3</v>
      </c>
      <c r="O657" t="str">
        <f t="shared" si="72"/>
        <v>May-2024</v>
      </c>
      <c r="P657" t="str">
        <f>CHOOSE(MATCH(MONTH(C657),{1,4,7,10}),"Q1","Q2","Q3","Q4")</f>
        <v>Q2</v>
      </c>
      <c r="Q657" t="str">
        <f t="shared" si="73"/>
        <v>South → Central</v>
      </c>
      <c r="R657" t="str">
        <f t="shared" si="74"/>
        <v>60-80%</v>
      </c>
      <c r="AA657">
        <f t="shared" si="75"/>
        <v>5</v>
      </c>
      <c r="AD657">
        <f t="shared" si="76"/>
        <v>3</v>
      </c>
      <c r="AL657">
        <f t="shared" si="77"/>
        <v>1</v>
      </c>
    </row>
    <row r="658" spans="1:38" ht="15.75" customHeight="1" x14ac:dyDescent="0.3">
      <c r="A658" s="3" t="s">
        <v>721</v>
      </c>
      <c r="B658" s="3" t="s">
        <v>82</v>
      </c>
      <c r="C658" s="6">
        <v>45298</v>
      </c>
      <c r="D658" s="4">
        <v>285</v>
      </c>
      <c r="E658" s="3" t="s">
        <v>63</v>
      </c>
      <c r="F658" s="3" t="s">
        <v>70</v>
      </c>
      <c r="G658" s="3" t="s">
        <v>52</v>
      </c>
      <c r="H658" s="4">
        <v>40036</v>
      </c>
      <c r="I658" s="4">
        <v>2.9</v>
      </c>
      <c r="J658" s="4">
        <v>83.14</v>
      </c>
      <c r="K658" s="6">
        <v>45301</v>
      </c>
      <c r="L658" s="6">
        <v>45310</v>
      </c>
      <c r="M658" s="3" t="s">
        <v>53</v>
      </c>
      <c r="N658">
        <f t="shared" si="71"/>
        <v>9</v>
      </c>
      <c r="O658" t="str">
        <f t="shared" si="72"/>
        <v>Jan-2024</v>
      </c>
      <c r="P658" t="str">
        <f>CHOOSE(MATCH(MONTH(C658),{1,4,7,10}),"Q1","Q2","Q3","Q4")</f>
        <v>Q1</v>
      </c>
      <c r="Q658" t="str">
        <f t="shared" si="73"/>
        <v>North → East</v>
      </c>
      <c r="R658" t="str">
        <f t="shared" si="74"/>
        <v>80-100%</v>
      </c>
      <c r="AA658">
        <f t="shared" si="75"/>
        <v>12</v>
      </c>
      <c r="AD658">
        <f t="shared" si="76"/>
        <v>9</v>
      </c>
      <c r="AL658">
        <f t="shared" si="77"/>
        <v>0</v>
      </c>
    </row>
    <row r="659" spans="1:38" ht="15.75" customHeight="1" x14ac:dyDescent="0.3">
      <c r="A659" s="3" t="s">
        <v>722</v>
      </c>
      <c r="B659" s="3" t="s">
        <v>66</v>
      </c>
      <c r="C659" s="6">
        <v>45466</v>
      </c>
      <c r="D659" s="4">
        <v>1369</v>
      </c>
      <c r="E659" s="3" t="s">
        <v>60</v>
      </c>
      <c r="F659" s="3" t="s">
        <v>70</v>
      </c>
      <c r="G659" s="3" t="s">
        <v>61</v>
      </c>
      <c r="H659" s="4">
        <v>9630</v>
      </c>
      <c r="I659" s="4">
        <v>4.0999999999999996</v>
      </c>
      <c r="J659" s="4">
        <v>57.22</v>
      </c>
      <c r="K659" s="6">
        <v>45467</v>
      </c>
      <c r="L659" s="6">
        <v>45476</v>
      </c>
      <c r="M659" s="3" t="s">
        <v>71</v>
      </c>
      <c r="N659">
        <f t="shared" si="71"/>
        <v>9</v>
      </c>
      <c r="O659" t="str">
        <f t="shared" si="72"/>
        <v>Jun-2024</v>
      </c>
      <c r="P659" t="str">
        <f>CHOOSE(MATCH(MONTH(C659),{1,4,7,10}),"Q1","Q2","Q3","Q4")</f>
        <v>Q2</v>
      </c>
      <c r="Q659" t="str">
        <f t="shared" si="73"/>
        <v>North → Central</v>
      </c>
      <c r="R659" t="str">
        <f t="shared" si="74"/>
        <v>40-60%</v>
      </c>
      <c r="AA659">
        <f t="shared" si="75"/>
        <v>10</v>
      </c>
      <c r="AD659">
        <f t="shared" si="76"/>
        <v>9</v>
      </c>
      <c r="AL659">
        <f t="shared" si="77"/>
        <v>0</v>
      </c>
    </row>
    <row r="660" spans="1:38" ht="15.75" customHeight="1" x14ac:dyDescent="0.3">
      <c r="A660" s="3" t="s">
        <v>723</v>
      </c>
      <c r="B660" s="3" t="s">
        <v>82</v>
      </c>
      <c r="C660" s="6">
        <v>45440</v>
      </c>
      <c r="D660" s="4">
        <v>736</v>
      </c>
      <c r="E660" s="3" t="s">
        <v>50</v>
      </c>
      <c r="F660" s="3" t="s">
        <v>61</v>
      </c>
      <c r="G660" s="3" t="s">
        <v>51</v>
      </c>
      <c r="H660" s="4">
        <v>24324</v>
      </c>
      <c r="I660" s="4">
        <v>4.8</v>
      </c>
      <c r="J660" s="4">
        <v>54.99</v>
      </c>
      <c r="K660" s="6">
        <v>45443</v>
      </c>
      <c r="L660" s="6">
        <v>45447</v>
      </c>
      <c r="M660" s="3" t="s">
        <v>53</v>
      </c>
      <c r="N660">
        <f t="shared" si="71"/>
        <v>4</v>
      </c>
      <c r="O660" t="str">
        <f t="shared" si="72"/>
        <v>May-2024</v>
      </c>
      <c r="P660" t="str">
        <f>CHOOSE(MATCH(MONTH(C660),{1,4,7,10}),"Q1","Q2","Q3","Q4")</f>
        <v>Q2</v>
      </c>
      <c r="Q660" t="str">
        <f t="shared" si="73"/>
        <v>Central → West</v>
      </c>
      <c r="R660" t="str">
        <f t="shared" si="74"/>
        <v>40-60%</v>
      </c>
      <c r="AA660">
        <f t="shared" si="75"/>
        <v>7</v>
      </c>
      <c r="AD660">
        <f t="shared" si="76"/>
        <v>4</v>
      </c>
      <c r="AL660">
        <f t="shared" si="77"/>
        <v>0</v>
      </c>
    </row>
    <row r="661" spans="1:38" ht="15.75" customHeight="1" x14ac:dyDescent="0.3">
      <c r="A661" s="3" t="s">
        <v>724</v>
      </c>
      <c r="B661" s="3" t="s">
        <v>59</v>
      </c>
      <c r="C661" s="6">
        <v>45335</v>
      </c>
      <c r="D661" s="4">
        <v>1391</v>
      </c>
      <c r="E661" s="3" t="s">
        <v>60</v>
      </c>
      <c r="F661" s="3" t="s">
        <v>61</v>
      </c>
      <c r="G661" s="3" t="s">
        <v>51</v>
      </c>
      <c r="H661" s="4">
        <v>41901</v>
      </c>
      <c r="I661" s="4">
        <v>2.1</v>
      </c>
      <c r="J661" s="4">
        <v>61.37</v>
      </c>
      <c r="K661" s="6">
        <v>45337</v>
      </c>
      <c r="L661" s="6">
        <v>45341</v>
      </c>
      <c r="M661" s="3" t="s">
        <v>53</v>
      </c>
      <c r="N661">
        <f t="shared" si="71"/>
        <v>4</v>
      </c>
      <c r="O661" t="str">
        <f t="shared" si="72"/>
        <v>Feb-2024</v>
      </c>
      <c r="P661" t="str">
        <f>CHOOSE(MATCH(MONTH(C661),{1,4,7,10}),"Q1","Q2","Q3","Q4")</f>
        <v>Q1</v>
      </c>
      <c r="Q661" t="str">
        <f t="shared" si="73"/>
        <v>Central → West</v>
      </c>
      <c r="R661" t="str">
        <f t="shared" si="74"/>
        <v>60-80%</v>
      </c>
      <c r="AA661">
        <f t="shared" si="75"/>
        <v>6</v>
      </c>
      <c r="AD661">
        <f t="shared" si="76"/>
        <v>4</v>
      </c>
      <c r="AL661">
        <f t="shared" si="77"/>
        <v>1</v>
      </c>
    </row>
    <row r="662" spans="1:38" ht="15.75" customHeight="1" x14ac:dyDescent="0.3">
      <c r="A662" s="3" t="s">
        <v>725</v>
      </c>
      <c r="B662" s="3" t="s">
        <v>55</v>
      </c>
      <c r="C662" s="6">
        <v>45407</v>
      </c>
      <c r="D662" s="4">
        <v>629</v>
      </c>
      <c r="E662" s="3" t="s">
        <v>56</v>
      </c>
      <c r="F662" s="3" t="s">
        <v>61</v>
      </c>
      <c r="G662" s="3" t="s">
        <v>51</v>
      </c>
      <c r="H662" s="4">
        <v>37493</v>
      </c>
      <c r="I662" s="4">
        <v>2.6</v>
      </c>
      <c r="J662" s="4">
        <v>50.63</v>
      </c>
      <c r="K662" s="6">
        <v>45409</v>
      </c>
      <c r="L662" s="6">
        <v>45415</v>
      </c>
      <c r="M662" s="3" t="s">
        <v>71</v>
      </c>
      <c r="N662">
        <f t="shared" si="71"/>
        <v>6</v>
      </c>
      <c r="O662" t="str">
        <f t="shared" si="72"/>
        <v>Apr-2024</v>
      </c>
      <c r="P662" t="str">
        <f>CHOOSE(MATCH(MONTH(C662),{1,4,7,10}),"Q1","Q2","Q3","Q4")</f>
        <v>Q2</v>
      </c>
      <c r="Q662" t="str">
        <f t="shared" si="73"/>
        <v>Central → West</v>
      </c>
      <c r="R662" t="str">
        <f t="shared" si="74"/>
        <v>40-60%</v>
      </c>
      <c r="AA662">
        <f t="shared" si="75"/>
        <v>8</v>
      </c>
      <c r="AD662">
        <f t="shared" si="76"/>
        <v>6</v>
      </c>
      <c r="AL662">
        <f t="shared" si="77"/>
        <v>0</v>
      </c>
    </row>
    <row r="663" spans="1:38" ht="15.75" customHeight="1" x14ac:dyDescent="0.3">
      <c r="A663" s="3" t="s">
        <v>726</v>
      </c>
      <c r="B663" s="3" t="s">
        <v>66</v>
      </c>
      <c r="C663" s="6">
        <v>45419</v>
      </c>
      <c r="D663" s="4">
        <v>2168</v>
      </c>
      <c r="E663" s="3" t="s">
        <v>63</v>
      </c>
      <c r="F663" s="3" t="s">
        <v>70</v>
      </c>
      <c r="G663" s="3" t="s">
        <v>51</v>
      </c>
      <c r="H663" s="4">
        <v>32375</v>
      </c>
      <c r="I663" s="4">
        <v>4.7</v>
      </c>
      <c r="J663" s="4">
        <v>81.709999999999994</v>
      </c>
      <c r="K663" s="6">
        <v>45420</v>
      </c>
      <c r="L663" s="6">
        <v>45422</v>
      </c>
      <c r="M663" s="3" t="s">
        <v>53</v>
      </c>
      <c r="N663">
        <f t="shared" si="71"/>
        <v>2</v>
      </c>
      <c r="O663" t="str">
        <f t="shared" si="72"/>
        <v>May-2024</v>
      </c>
      <c r="P663" t="str">
        <f>CHOOSE(MATCH(MONTH(C663),{1,4,7,10}),"Q1","Q2","Q3","Q4")</f>
        <v>Q2</v>
      </c>
      <c r="Q663" t="str">
        <f t="shared" si="73"/>
        <v>North → West</v>
      </c>
      <c r="R663" t="str">
        <f t="shared" si="74"/>
        <v>80-100%</v>
      </c>
      <c r="AA663">
        <f t="shared" si="75"/>
        <v>3</v>
      </c>
      <c r="AD663">
        <f t="shared" si="76"/>
        <v>2</v>
      </c>
      <c r="AL663">
        <f t="shared" si="77"/>
        <v>1</v>
      </c>
    </row>
    <row r="664" spans="1:38" ht="15.75" customHeight="1" x14ac:dyDescent="0.3">
      <c r="A664" s="3" t="s">
        <v>727</v>
      </c>
      <c r="B664" s="3" t="s">
        <v>82</v>
      </c>
      <c r="C664" s="6">
        <v>45366</v>
      </c>
      <c r="D664" s="4">
        <v>893</v>
      </c>
      <c r="E664" s="3" t="s">
        <v>56</v>
      </c>
      <c r="F664" s="3" t="s">
        <v>57</v>
      </c>
      <c r="G664" s="3" t="s">
        <v>70</v>
      </c>
      <c r="H664" s="4">
        <v>6554</v>
      </c>
      <c r="I664" s="4">
        <v>2.4</v>
      </c>
      <c r="J664" s="4">
        <v>76.97</v>
      </c>
      <c r="K664" s="6">
        <v>45369</v>
      </c>
      <c r="L664" s="6">
        <v>45375</v>
      </c>
      <c r="M664" s="3" t="s">
        <v>71</v>
      </c>
      <c r="N664">
        <f t="shared" si="71"/>
        <v>6</v>
      </c>
      <c r="O664" t="str">
        <f t="shared" si="72"/>
        <v>Mar-2024</v>
      </c>
      <c r="P664" t="str">
        <f>CHOOSE(MATCH(MONTH(C664),{1,4,7,10}),"Q1","Q2","Q3","Q4")</f>
        <v>Q1</v>
      </c>
      <c r="Q664" t="str">
        <f t="shared" si="73"/>
        <v>South → North</v>
      </c>
      <c r="R664" t="str">
        <f t="shared" si="74"/>
        <v>60-80%</v>
      </c>
      <c r="AA664">
        <f t="shared" si="75"/>
        <v>9</v>
      </c>
      <c r="AD664">
        <f t="shared" si="76"/>
        <v>6</v>
      </c>
      <c r="AL664">
        <f t="shared" si="77"/>
        <v>0</v>
      </c>
    </row>
    <row r="665" spans="1:38" ht="15.75" customHeight="1" x14ac:dyDescent="0.3">
      <c r="A665" s="3" t="s">
        <v>728</v>
      </c>
      <c r="B665" s="3" t="s">
        <v>59</v>
      </c>
      <c r="C665" s="6">
        <v>45376</v>
      </c>
      <c r="D665" s="4">
        <v>2247</v>
      </c>
      <c r="E665" s="3" t="s">
        <v>63</v>
      </c>
      <c r="F665" s="3" t="s">
        <v>51</v>
      </c>
      <c r="G665" s="3" t="s">
        <v>52</v>
      </c>
      <c r="H665" s="4">
        <v>34773</v>
      </c>
      <c r="I665" s="4">
        <v>4.7</v>
      </c>
      <c r="J665" s="4">
        <v>68.97</v>
      </c>
      <c r="K665" s="6">
        <v>45379</v>
      </c>
      <c r="L665" s="6">
        <v>45385</v>
      </c>
      <c r="M665" s="3" t="s">
        <v>83</v>
      </c>
      <c r="N665">
        <f t="shared" si="71"/>
        <v>6</v>
      </c>
      <c r="O665" t="str">
        <f t="shared" si="72"/>
        <v>Mar-2024</v>
      </c>
      <c r="P665" t="str">
        <f>CHOOSE(MATCH(MONTH(C665),{1,4,7,10}),"Q1","Q2","Q3","Q4")</f>
        <v>Q1</v>
      </c>
      <c r="Q665" t="str">
        <f t="shared" si="73"/>
        <v>West → East</v>
      </c>
      <c r="R665" t="str">
        <f t="shared" si="74"/>
        <v>60-80%</v>
      </c>
      <c r="AA665">
        <f t="shared" si="75"/>
        <v>9</v>
      </c>
      <c r="AD665">
        <f t="shared" si="76"/>
        <v>6</v>
      </c>
      <c r="AL665">
        <f t="shared" si="77"/>
        <v>0</v>
      </c>
    </row>
    <row r="666" spans="1:38" ht="15.75" customHeight="1" x14ac:dyDescent="0.3">
      <c r="A666" s="3" t="s">
        <v>729</v>
      </c>
      <c r="B666" s="3" t="s">
        <v>59</v>
      </c>
      <c r="C666" s="6">
        <v>45314</v>
      </c>
      <c r="D666" s="4">
        <v>577</v>
      </c>
      <c r="E666" s="3" t="s">
        <v>56</v>
      </c>
      <c r="F666" s="3" t="s">
        <v>61</v>
      </c>
      <c r="G666" s="3" t="s">
        <v>52</v>
      </c>
      <c r="H666" s="4">
        <v>42321</v>
      </c>
      <c r="I666" s="4">
        <v>4.9000000000000004</v>
      </c>
      <c r="J666" s="4">
        <v>63.42</v>
      </c>
      <c r="K666" s="6">
        <v>45314</v>
      </c>
      <c r="L666" s="6">
        <v>45317</v>
      </c>
      <c r="M666" s="3" t="s">
        <v>71</v>
      </c>
      <c r="N666">
        <f t="shared" si="71"/>
        <v>3</v>
      </c>
      <c r="O666" t="str">
        <f t="shared" si="72"/>
        <v>Jan-2024</v>
      </c>
      <c r="P666" t="str">
        <f>CHOOSE(MATCH(MONTH(C666),{1,4,7,10}),"Q1","Q2","Q3","Q4")</f>
        <v>Q1</v>
      </c>
      <c r="Q666" t="str">
        <f t="shared" si="73"/>
        <v>Central → East</v>
      </c>
      <c r="R666" t="str">
        <f t="shared" si="74"/>
        <v>60-80%</v>
      </c>
      <c r="AA666">
        <f t="shared" si="75"/>
        <v>3</v>
      </c>
      <c r="AD666">
        <f t="shared" si="76"/>
        <v>3</v>
      </c>
      <c r="AL666">
        <f t="shared" si="77"/>
        <v>0</v>
      </c>
    </row>
    <row r="667" spans="1:38" ht="15.75" customHeight="1" x14ac:dyDescent="0.3">
      <c r="A667" s="3" t="s">
        <v>730</v>
      </c>
      <c r="B667" s="3" t="s">
        <v>82</v>
      </c>
      <c r="C667" s="6">
        <v>45302</v>
      </c>
      <c r="D667" s="4">
        <v>1722</v>
      </c>
      <c r="E667" s="3" t="s">
        <v>63</v>
      </c>
      <c r="F667" s="3" t="s">
        <v>57</v>
      </c>
      <c r="G667" s="3" t="s">
        <v>51</v>
      </c>
      <c r="H667" s="4">
        <v>49017</v>
      </c>
      <c r="I667" s="4">
        <v>3.6</v>
      </c>
      <c r="J667" s="4">
        <v>94.54</v>
      </c>
      <c r="K667" s="6">
        <v>45303</v>
      </c>
      <c r="L667" s="6">
        <v>45308</v>
      </c>
      <c r="M667" s="3" t="s">
        <v>71</v>
      </c>
      <c r="N667">
        <f t="shared" si="71"/>
        <v>5</v>
      </c>
      <c r="O667" t="str">
        <f t="shared" si="72"/>
        <v>Jan-2024</v>
      </c>
      <c r="P667" t="str">
        <f>CHOOSE(MATCH(MONTH(C667),{1,4,7,10}),"Q1","Q2","Q3","Q4")</f>
        <v>Q1</v>
      </c>
      <c r="Q667" t="str">
        <f t="shared" si="73"/>
        <v>South → West</v>
      </c>
      <c r="R667" t="str">
        <f t="shared" si="74"/>
        <v>80-100%</v>
      </c>
      <c r="AA667">
        <f t="shared" si="75"/>
        <v>6</v>
      </c>
      <c r="AD667">
        <f t="shared" si="76"/>
        <v>5</v>
      </c>
      <c r="AL667">
        <f t="shared" si="77"/>
        <v>0</v>
      </c>
    </row>
    <row r="668" spans="1:38" ht="15.75" customHeight="1" x14ac:dyDescent="0.3">
      <c r="A668" s="3" t="s">
        <v>731</v>
      </c>
      <c r="B668" s="3" t="s">
        <v>55</v>
      </c>
      <c r="C668" s="6">
        <v>45351</v>
      </c>
      <c r="D668" s="4">
        <v>1039</v>
      </c>
      <c r="E668" s="3" t="s">
        <v>63</v>
      </c>
      <c r="F668" s="3" t="s">
        <v>52</v>
      </c>
      <c r="G668" s="3" t="s">
        <v>70</v>
      </c>
      <c r="H668" s="4">
        <v>11332</v>
      </c>
      <c r="I668" s="4">
        <v>4.3</v>
      </c>
      <c r="J668" s="4">
        <v>41.75</v>
      </c>
      <c r="K668" s="6">
        <v>45352</v>
      </c>
      <c r="L668" s="6">
        <v>45357</v>
      </c>
      <c r="M668" s="3" t="s">
        <v>53</v>
      </c>
      <c r="N668">
        <f t="shared" si="71"/>
        <v>5</v>
      </c>
      <c r="O668" t="str">
        <f t="shared" si="72"/>
        <v>Feb-2024</v>
      </c>
      <c r="P668" t="str">
        <f>CHOOSE(MATCH(MONTH(C668),{1,4,7,10}),"Q1","Q2","Q3","Q4")</f>
        <v>Q1</v>
      </c>
      <c r="Q668" t="str">
        <f t="shared" si="73"/>
        <v>East → North</v>
      </c>
      <c r="R668" t="str">
        <f t="shared" si="74"/>
        <v>40-60%</v>
      </c>
      <c r="AA668">
        <f t="shared" si="75"/>
        <v>6</v>
      </c>
      <c r="AD668">
        <f t="shared" si="76"/>
        <v>5</v>
      </c>
      <c r="AL668">
        <f t="shared" si="77"/>
        <v>1</v>
      </c>
    </row>
    <row r="669" spans="1:38" ht="15.75" customHeight="1" x14ac:dyDescent="0.3">
      <c r="A669" s="3" t="s">
        <v>732</v>
      </c>
      <c r="B669" s="3" t="s">
        <v>82</v>
      </c>
      <c r="C669" s="6">
        <v>45303</v>
      </c>
      <c r="D669" s="4">
        <v>625</v>
      </c>
      <c r="E669" s="3" t="s">
        <v>56</v>
      </c>
      <c r="F669" s="3" t="s">
        <v>61</v>
      </c>
      <c r="G669" s="3" t="s">
        <v>51</v>
      </c>
      <c r="H669" s="4">
        <v>30170</v>
      </c>
      <c r="I669" s="4">
        <v>4</v>
      </c>
      <c r="J669" s="4">
        <v>86.15</v>
      </c>
      <c r="K669" s="6">
        <v>45303</v>
      </c>
      <c r="L669" s="6">
        <v>45311</v>
      </c>
      <c r="M669" s="3" t="s">
        <v>53</v>
      </c>
      <c r="N669">
        <f t="shared" si="71"/>
        <v>8</v>
      </c>
      <c r="O669" t="str">
        <f t="shared" si="72"/>
        <v>Jan-2024</v>
      </c>
      <c r="P669" t="str">
        <f>CHOOSE(MATCH(MONTH(C669),{1,4,7,10}),"Q1","Q2","Q3","Q4")</f>
        <v>Q1</v>
      </c>
      <c r="Q669" t="str">
        <f t="shared" si="73"/>
        <v>Central → West</v>
      </c>
      <c r="R669" t="str">
        <f t="shared" si="74"/>
        <v>80-100%</v>
      </c>
      <c r="AA669">
        <f t="shared" si="75"/>
        <v>8</v>
      </c>
      <c r="AD669">
        <f t="shared" si="76"/>
        <v>8</v>
      </c>
      <c r="AL669">
        <f t="shared" si="77"/>
        <v>0</v>
      </c>
    </row>
    <row r="670" spans="1:38" ht="15.75" customHeight="1" x14ac:dyDescent="0.3">
      <c r="A670" s="3" t="s">
        <v>733</v>
      </c>
      <c r="B670" s="3" t="s">
        <v>66</v>
      </c>
      <c r="C670" s="6">
        <v>45356</v>
      </c>
      <c r="D670" s="4">
        <v>2481</v>
      </c>
      <c r="E670" s="3" t="s">
        <v>63</v>
      </c>
      <c r="F670" s="3" t="s">
        <v>51</v>
      </c>
      <c r="G670" s="3" t="s">
        <v>70</v>
      </c>
      <c r="H670" s="4">
        <v>49612</v>
      </c>
      <c r="I670" s="4">
        <v>3.8</v>
      </c>
      <c r="J670" s="4">
        <v>94.11</v>
      </c>
      <c r="K670" s="6">
        <v>45357</v>
      </c>
      <c r="L670" s="6">
        <v>45361</v>
      </c>
      <c r="M670" s="3" t="s">
        <v>53</v>
      </c>
      <c r="N670">
        <f t="shared" si="71"/>
        <v>4</v>
      </c>
      <c r="O670" t="str">
        <f t="shared" si="72"/>
        <v>Mar-2024</v>
      </c>
      <c r="P670" t="str">
        <f>CHOOSE(MATCH(MONTH(C670),{1,4,7,10}),"Q1","Q2","Q3","Q4")</f>
        <v>Q1</v>
      </c>
      <c r="Q670" t="str">
        <f t="shared" si="73"/>
        <v>West → North</v>
      </c>
      <c r="R670" t="str">
        <f t="shared" si="74"/>
        <v>80-100%</v>
      </c>
      <c r="AA670">
        <f t="shared" si="75"/>
        <v>5</v>
      </c>
      <c r="AD670">
        <f t="shared" si="76"/>
        <v>4</v>
      </c>
      <c r="AL670">
        <f t="shared" si="77"/>
        <v>1</v>
      </c>
    </row>
    <row r="671" spans="1:38" ht="15.75" customHeight="1" x14ac:dyDescent="0.3">
      <c r="A671" s="3" t="s">
        <v>734</v>
      </c>
      <c r="B671" s="3" t="s">
        <v>82</v>
      </c>
      <c r="C671" s="6">
        <v>45312</v>
      </c>
      <c r="D671" s="4">
        <v>101</v>
      </c>
      <c r="E671" s="3" t="s">
        <v>63</v>
      </c>
      <c r="F671" s="3" t="s">
        <v>52</v>
      </c>
      <c r="G671" s="3" t="s">
        <v>51</v>
      </c>
      <c r="H671" s="4">
        <v>23352</v>
      </c>
      <c r="I671" s="4">
        <v>2.2000000000000002</v>
      </c>
      <c r="J671" s="4">
        <v>66.78</v>
      </c>
      <c r="K671" s="6">
        <v>45315</v>
      </c>
      <c r="L671" s="6">
        <v>45320</v>
      </c>
      <c r="M671" s="3" t="s">
        <v>53</v>
      </c>
      <c r="N671">
        <f t="shared" si="71"/>
        <v>5</v>
      </c>
      <c r="O671" t="str">
        <f t="shared" si="72"/>
        <v>Jan-2024</v>
      </c>
      <c r="P671" t="str">
        <f>CHOOSE(MATCH(MONTH(C671),{1,4,7,10}),"Q1","Q2","Q3","Q4")</f>
        <v>Q1</v>
      </c>
      <c r="Q671" t="str">
        <f t="shared" si="73"/>
        <v>East → West</v>
      </c>
      <c r="R671" t="str">
        <f t="shared" si="74"/>
        <v>60-80%</v>
      </c>
      <c r="AA671">
        <f t="shared" si="75"/>
        <v>8</v>
      </c>
      <c r="AD671">
        <f t="shared" si="76"/>
        <v>5</v>
      </c>
      <c r="AL671">
        <f t="shared" si="77"/>
        <v>0</v>
      </c>
    </row>
    <row r="672" spans="1:38" ht="15.75" customHeight="1" x14ac:dyDescent="0.3">
      <c r="A672" s="3" t="s">
        <v>735</v>
      </c>
      <c r="B672" s="3" t="s">
        <v>59</v>
      </c>
      <c r="C672" s="6">
        <v>45380</v>
      </c>
      <c r="D672" s="4">
        <v>474</v>
      </c>
      <c r="E672" s="3" t="s">
        <v>63</v>
      </c>
      <c r="F672" s="3" t="s">
        <v>52</v>
      </c>
      <c r="G672" s="3" t="s">
        <v>57</v>
      </c>
      <c r="H672" s="4">
        <v>24120</v>
      </c>
      <c r="I672" s="4">
        <v>1.2</v>
      </c>
      <c r="J672" s="4">
        <v>73.040000000000006</v>
      </c>
      <c r="K672" s="6">
        <v>45382</v>
      </c>
      <c r="L672" s="6">
        <v>45385</v>
      </c>
      <c r="M672" s="3" t="s">
        <v>53</v>
      </c>
      <c r="N672">
        <f t="shared" si="71"/>
        <v>3</v>
      </c>
      <c r="O672" t="str">
        <f t="shared" si="72"/>
        <v>Mar-2024</v>
      </c>
      <c r="P672" t="str">
        <f>CHOOSE(MATCH(MONTH(C672),{1,4,7,10}),"Q1","Q2","Q3","Q4")</f>
        <v>Q1</v>
      </c>
      <c r="Q672" t="str">
        <f t="shared" si="73"/>
        <v>East → South</v>
      </c>
      <c r="R672" t="str">
        <f t="shared" si="74"/>
        <v>60-80%</v>
      </c>
      <c r="AA672">
        <f t="shared" si="75"/>
        <v>5</v>
      </c>
      <c r="AD672">
        <f t="shared" si="76"/>
        <v>3</v>
      </c>
      <c r="AL672">
        <f t="shared" si="77"/>
        <v>1</v>
      </c>
    </row>
    <row r="673" spans="1:38" ht="15.75" customHeight="1" x14ac:dyDescent="0.3">
      <c r="A673" s="3" t="s">
        <v>736</v>
      </c>
      <c r="B673" s="3" t="s">
        <v>82</v>
      </c>
      <c r="C673" s="6">
        <v>45387</v>
      </c>
      <c r="D673" s="4">
        <v>2440</v>
      </c>
      <c r="E673" s="3" t="s">
        <v>56</v>
      </c>
      <c r="F673" s="3" t="s">
        <v>51</v>
      </c>
      <c r="G673" s="3" t="s">
        <v>57</v>
      </c>
      <c r="H673" s="4">
        <v>28807</v>
      </c>
      <c r="I673" s="4">
        <v>2.4</v>
      </c>
      <c r="J673" s="4">
        <v>96.67</v>
      </c>
      <c r="K673" s="6">
        <v>45390</v>
      </c>
      <c r="L673" s="6">
        <v>45395</v>
      </c>
      <c r="M673" s="3" t="s">
        <v>71</v>
      </c>
      <c r="N673">
        <f t="shared" si="71"/>
        <v>5</v>
      </c>
      <c r="O673" t="str">
        <f t="shared" si="72"/>
        <v>Apr-2024</v>
      </c>
      <c r="P673" t="str">
        <f>CHOOSE(MATCH(MONTH(C673),{1,4,7,10}),"Q1","Q2","Q3","Q4")</f>
        <v>Q2</v>
      </c>
      <c r="Q673" t="str">
        <f t="shared" si="73"/>
        <v>West → South</v>
      </c>
      <c r="R673" t="str">
        <f t="shared" si="74"/>
        <v>80-100%</v>
      </c>
      <c r="AA673">
        <f t="shared" si="75"/>
        <v>8</v>
      </c>
      <c r="AD673">
        <f t="shared" si="76"/>
        <v>5</v>
      </c>
      <c r="AL673">
        <f t="shared" si="77"/>
        <v>0</v>
      </c>
    </row>
    <row r="674" spans="1:38" ht="15.75" customHeight="1" x14ac:dyDescent="0.3">
      <c r="A674" s="3" t="s">
        <v>737</v>
      </c>
      <c r="B674" s="3" t="s">
        <v>55</v>
      </c>
      <c r="C674" s="6">
        <v>45428</v>
      </c>
      <c r="D674" s="4">
        <v>652</v>
      </c>
      <c r="E674" s="3" t="s">
        <v>63</v>
      </c>
      <c r="F674" s="3" t="s">
        <v>61</v>
      </c>
      <c r="G674" s="3" t="s">
        <v>61</v>
      </c>
      <c r="H674" s="4">
        <v>48051</v>
      </c>
      <c r="I674" s="4">
        <v>3.7</v>
      </c>
      <c r="J674" s="4">
        <v>52.74</v>
      </c>
      <c r="K674" s="6">
        <v>45430</v>
      </c>
      <c r="L674" s="6">
        <v>45432</v>
      </c>
      <c r="M674" s="3" t="s">
        <v>53</v>
      </c>
      <c r="N674">
        <f t="shared" si="71"/>
        <v>2</v>
      </c>
      <c r="O674" t="str">
        <f t="shared" si="72"/>
        <v>May-2024</v>
      </c>
      <c r="P674" t="str">
        <f>CHOOSE(MATCH(MONTH(C674),{1,4,7,10}),"Q1","Q2","Q3","Q4")</f>
        <v>Q2</v>
      </c>
      <c r="Q674" t="str">
        <f t="shared" si="73"/>
        <v>Central → Central</v>
      </c>
      <c r="R674" t="str">
        <f t="shared" si="74"/>
        <v>40-60%</v>
      </c>
      <c r="AA674">
        <f t="shared" si="75"/>
        <v>4</v>
      </c>
      <c r="AD674">
        <f t="shared" si="76"/>
        <v>2</v>
      </c>
      <c r="AL674">
        <f t="shared" si="77"/>
        <v>1</v>
      </c>
    </row>
    <row r="675" spans="1:38" ht="15.75" customHeight="1" x14ac:dyDescent="0.3">
      <c r="A675" s="3" t="s">
        <v>738</v>
      </c>
      <c r="B675" s="3" t="s">
        <v>49</v>
      </c>
      <c r="C675" s="6">
        <v>45467</v>
      </c>
      <c r="D675" s="4">
        <v>2465</v>
      </c>
      <c r="E675" s="3" t="s">
        <v>60</v>
      </c>
      <c r="F675" s="3" t="s">
        <v>70</v>
      </c>
      <c r="G675" s="3" t="s">
        <v>51</v>
      </c>
      <c r="H675" s="4">
        <v>2051</v>
      </c>
      <c r="I675" s="4">
        <v>1.4</v>
      </c>
      <c r="J675" s="4">
        <v>71.209999999999994</v>
      </c>
      <c r="K675" s="6">
        <v>45467</v>
      </c>
      <c r="L675" s="6">
        <v>45470</v>
      </c>
      <c r="M675" s="3" t="s">
        <v>71</v>
      </c>
      <c r="N675">
        <f t="shared" si="71"/>
        <v>3</v>
      </c>
      <c r="O675" t="str">
        <f t="shared" si="72"/>
        <v>Jun-2024</v>
      </c>
      <c r="P675" t="str">
        <f>CHOOSE(MATCH(MONTH(C675),{1,4,7,10}),"Q1","Q2","Q3","Q4")</f>
        <v>Q2</v>
      </c>
      <c r="Q675" t="str">
        <f t="shared" si="73"/>
        <v>North → West</v>
      </c>
      <c r="R675" t="str">
        <f t="shared" si="74"/>
        <v>60-80%</v>
      </c>
      <c r="AA675">
        <f t="shared" si="75"/>
        <v>3</v>
      </c>
      <c r="AD675">
        <f t="shared" si="76"/>
        <v>3</v>
      </c>
      <c r="AL675">
        <f t="shared" si="77"/>
        <v>0</v>
      </c>
    </row>
    <row r="676" spans="1:38" ht="15.75" customHeight="1" x14ac:dyDescent="0.3">
      <c r="A676" s="3" t="s">
        <v>739</v>
      </c>
      <c r="B676" s="3" t="s">
        <v>82</v>
      </c>
      <c r="C676" s="6">
        <v>45321</v>
      </c>
      <c r="D676" s="4">
        <v>1625</v>
      </c>
      <c r="E676" s="3" t="s">
        <v>56</v>
      </c>
      <c r="F676" s="3" t="s">
        <v>51</v>
      </c>
      <c r="G676" s="3" t="s">
        <v>52</v>
      </c>
      <c r="H676" s="4">
        <v>48422</v>
      </c>
      <c r="I676" s="4">
        <v>1</v>
      </c>
      <c r="J676" s="4">
        <v>68.48</v>
      </c>
      <c r="K676" s="6">
        <v>45324</v>
      </c>
      <c r="L676" s="6">
        <v>45327</v>
      </c>
      <c r="M676" s="3" t="s">
        <v>71</v>
      </c>
      <c r="N676">
        <f t="shared" si="71"/>
        <v>3</v>
      </c>
      <c r="O676" t="str">
        <f t="shared" si="72"/>
        <v>Jan-2024</v>
      </c>
      <c r="P676" t="str">
        <f>CHOOSE(MATCH(MONTH(C676),{1,4,7,10}),"Q1","Q2","Q3","Q4")</f>
        <v>Q1</v>
      </c>
      <c r="Q676" t="str">
        <f t="shared" si="73"/>
        <v>West → East</v>
      </c>
      <c r="R676" t="str">
        <f t="shared" si="74"/>
        <v>60-80%</v>
      </c>
      <c r="AA676">
        <f t="shared" si="75"/>
        <v>6</v>
      </c>
      <c r="AD676">
        <f t="shared" si="76"/>
        <v>3</v>
      </c>
      <c r="AL676">
        <f t="shared" si="77"/>
        <v>0</v>
      </c>
    </row>
    <row r="677" spans="1:38" ht="15.75" customHeight="1" x14ac:dyDescent="0.3">
      <c r="A677" s="3" t="s">
        <v>740</v>
      </c>
      <c r="B677" s="3" t="s">
        <v>55</v>
      </c>
      <c r="C677" s="6">
        <v>45439</v>
      </c>
      <c r="D677" s="4">
        <v>1951</v>
      </c>
      <c r="E677" s="3" t="s">
        <v>56</v>
      </c>
      <c r="F677" s="3" t="s">
        <v>51</v>
      </c>
      <c r="G677" s="3" t="s">
        <v>61</v>
      </c>
      <c r="H677" s="4">
        <v>28312</v>
      </c>
      <c r="I677" s="4">
        <v>1.6</v>
      </c>
      <c r="J677" s="4">
        <v>55.5</v>
      </c>
      <c r="K677" s="6">
        <v>45442</v>
      </c>
      <c r="L677" s="6">
        <v>45446</v>
      </c>
      <c r="M677" s="3" t="s">
        <v>71</v>
      </c>
      <c r="N677">
        <f t="shared" si="71"/>
        <v>4</v>
      </c>
      <c r="O677" t="str">
        <f t="shared" si="72"/>
        <v>May-2024</v>
      </c>
      <c r="P677" t="str">
        <f>CHOOSE(MATCH(MONTH(C677),{1,4,7,10}),"Q1","Q2","Q3","Q4")</f>
        <v>Q2</v>
      </c>
      <c r="Q677" t="str">
        <f t="shared" si="73"/>
        <v>West → Central</v>
      </c>
      <c r="R677" t="str">
        <f t="shared" si="74"/>
        <v>40-60%</v>
      </c>
      <c r="AA677">
        <f t="shared" si="75"/>
        <v>7</v>
      </c>
      <c r="AD677">
        <f t="shared" si="76"/>
        <v>4</v>
      </c>
      <c r="AL677">
        <f t="shared" si="77"/>
        <v>0</v>
      </c>
    </row>
    <row r="678" spans="1:38" ht="15.75" customHeight="1" x14ac:dyDescent="0.3">
      <c r="A678" s="3" t="s">
        <v>741</v>
      </c>
      <c r="B678" s="3" t="s">
        <v>55</v>
      </c>
      <c r="C678" s="6">
        <v>45415</v>
      </c>
      <c r="D678" s="4">
        <v>480</v>
      </c>
      <c r="E678" s="3" t="s">
        <v>63</v>
      </c>
      <c r="F678" s="3" t="s">
        <v>51</v>
      </c>
      <c r="G678" s="3" t="s">
        <v>57</v>
      </c>
      <c r="H678" s="4">
        <v>14299</v>
      </c>
      <c r="I678" s="4">
        <v>3.9</v>
      </c>
      <c r="J678" s="4">
        <v>89.12</v>
      </c>
      <c r="K678" s="6">
        <v>45417</v>
      </c>
      <c r="L678" s="6">
        <v>45421</v>
      </c>
      <c r="M678" s="3" t="s">
        <v>71</v>
      </c>
      <c r="N678">
        <f t="shared" si="71"/>
        <v>4</v>
      </c>
      <c r="O678" t="str">
        <f t="shared" si="72"/>
        <v>May-2024</v>
      </c>
      <c r="P678" t="str">
        <f>CHOOSE(MATCH(MONTH(C678),{1,4,7,10}),"Q1","Q2","Q3","Q4")</f>
        <v>Q2</v>
      </c>
      <c r="Q678" t="str">
        <f t="shared" si="73"/>
        <v>West → South</v>
      </c>
      <c r="R678" t="str">
        <f t="shared" si="74"/>
        <v>80-100%</v>
      </c>
      <c r="AA678">
        <f t="shared" si="75"/>
        <v>6</v>
      </c>
      <c r="AD678">
        <f t="shared" si="76"/>
        <v>4</v>
      </c>
      <c r="AL678">
        <f t="shared" si="77"/>
        <v>0</v>
      </c>
    </row>
    <row r="679" spans="1:38" ht="15.75" customHeight="1" x14ac:dyDescent="0.3">
      <c r="A679" s="3" t="s">
        <v>742</v>
      </c>
      <c r="B679" s="3" t="s">
        <v>59</v>
      </c>
      <c r="C679" s="6">
        <v>45430</v>
      </c>
      <c r="D679" s="4">
        <v>1746</v>
      </c>
      <c r="E679" s="3" t="s">
        <v>50</v>
      </c>
      <c r="F679" s="3" t="s">
        <v>52</v>
      </c>
      <c r="G679" s="3" t="s">
        <v>51</v>
      </c>
      <c r="H679" s="4">
        <v>26812</v>
      </c>
      <c r="I679" s="4">
        <v>4.9000000000000004</v>
      </c>
      <c r="J679" s="4">
        <v>93.98</v>
      </c>
      <c r="K679" s="6">
        <v>45430</v>
      </c>
      <c r="L679" s="6">
        <v>45432</v>
      </c>
      <c r="M679" s="3" t="s">
        <v>71</v>
      </c>
      <c r="N679">
        <f t="shared" si="71"/>
        <v>2</v>
      </c>
      <c r="O679" t="str">
        <f t="shared" si="72"/>
        <v>May-2024</v>
      </c>
      <c r="P679" t="str">
        <f>CHOOSE(MATCH(MONTH(C679),{1,4,7,10}),"Q1","Q2","Q3","Q4")</f>
        <v>Q2</v>
      </c>
      <c r="Q679" t="str">
        <f t="shared" si="73"/>
        <v>East → West</v>
      </c>
      <c r="R679" t="str">
        <f t="shared" si="74"/>
        <v>80-100%</v>
      </c>
      <c r="AA679">
        <f t="shared" si="75"/>
        <v>2</v>
      </c>
      <c r="AD679">
        <f t="shared" si="76"/>
        <v>2</v>
      </c>
      <c r="AL679">
        <f t="shared" si="77"/>
        <v>0</v>
      </c>
    </row>
    <row r="680" spans="1:38" ht="15.75" customHeight="1" x14ac:dyDescent="0.3">
      <c r="A680" s="3" t="s">
        <v>743</v>
      </c>
      <c r="B680" s="3" t="s">
        <v>55</v>
      </c>
      <c r="C680" s="6">
        <v>45433</v>
      </c>
      <c r="D680" s="4">
        <v>113</v>
      </c>
      <c r="E680" s="3" t="s">
        <v>63</v>
      </c>
      <c r="F680" s="3" t="s">
        <v>57</v>
      </c>
      <c r="G680" s="3" t="s">
        <v>61</v>
      </c>
      <c r="H680" s="4">
        <v>40120</v>
      </c>
      <c r="I680" s="4">
        <v>4.9000000000000004</v>
      </c>
      <c r="J680" s="4">
        <v>86.92</v>
      </c>
      <c r="K680" s="6">
        <v>45436</v>
      </c>
      <c r="L680" s="6">
        <v>45439</v>
      </c>
      <c r="M680" s="3" t="s">
        <v>71</v>
      </c>
      <c r="N680">
        <f t="shared" si="71"/>
        <v>3</v>
      </c>
      <c r="O680" t="str">
        <f t="shared" si="72"/>
        <v>May-2024</v>
      </c>
      <c r="P680" t="str">
        <f>CHOOSE(MATCH(MONTH(C680),{1,4,7,10}),"Q1","Q2","Q3","Q4")</f>
        <v>Q2</v>
      </c>
      <c r="Q680" t="str">
        <f t="shared" si="73"/>
        <v>South → Central</v>
      </c>
      <c r="R680" t="str">
        <f t="shared" si="74"/>
        <v>80-100%</v>
      </c>
      <c r="AA680">
        <f t="shared" si="75"/>
        <v>6</v>
      </c>
      <c r="AD680">
        <f t="shared" si="76"/>
        <v>3</v>
      </c>
      <c r="AL680">
        <f t="shared" si="77"/>
        <v>0</v>
      </c>
    </row>
    <row r="681" spans="1:38" ht="15.75" customHeight="1" x14ac:dyDescent="0.3">
      <c r="A681" s="3" t="s">
        <v>744</v>
      </c>
      <c r="B681" s="3" t="s">
        <v>55</v>
      </c>
      <c r="C681" s="6">
        <v>45432</v>
      </c>
      <c r="D681" s="4">
        <v>603</v>
      </c>
      <c r="E681" s="3" t="s">
        <v>63</v>
      </c>
      <c r="F681" s="3" t="s">
        <v>70</v>
      </c>
      <c r="G681" s="3" t="s">
        <v>51</v>
      </c>
      <c r="H681" s="4">
        <v>1949</v>
      </c>
      <c r="I681" s="4">
        <v>3</v>
      </c>
      <c r="J681" s="4">
        <v>51.72</v>
      </c>
      <c r="K681" s="6">
        <v>45432</v>
      </c>
      <c r="L681" s="6">
        <v>45442</v>
      </c>
      <c r="M681" s="3" t="s">
        <v>53</v>
      </c>
      <c r="N681">
        <f t="shared" si="71"/>
        <v>10</v>
      </c>
      <c r="O681" t="str">
        <f t="shared" si="72"/>
        <v>May-2024</v>
      </c>
      <c r="P681" t="str">
        <f>CHOOSE(MATCH(MONTH(C681),{1,4,7,10}),"Q1","Q2","Q3","Q4")</f>
        <v>Q2</v>
      </c>
      <c r="Q681" t="str">
        <f t="shared" si="73"/>
        <v>North → West</v>
      </c>
      <c r="R681" t="str">
        <f t="shared" si="74"/>
        <v>40-60%</v>
      </c>
      <c r="AA681">
        <f t="shared" si="75"/>
        <v>10</v>
      </c>
      <c r="AD681">
        <f t="shared" si="76"/>
        <v>10</v>
      </c>
      <c r="AL681">
        <f t="shared" si="77"/>
        <v>0</v>
      </c>
    </row>
    <row r="682" spans="1:38" ht="15.75" customHeight="1" x14ac:dyDescent="0.3">
      <c r="A682" s="3" t="s">
        <v>745</v>
      </c>
      <c r="B682" s="3" t="s">
        <v>55</v>
      </c>
      <c r="C682" s="6">
        <v>45308</v>
      </c>
      <c r="D682" s="4">
        <v>2378</v>
      </c>
      <c r="E682" s="3" t="s">
        <v>63</v>
      </c>
      <c r="F682" s="3" t="s">
        <v>61</v>
      </c>
      <c r="G682" s="3" t="s">
        <v>57</v>
      </c>
      <c r="H682" s="4">
        <v>24926</v>
      </c>
      <c r="I682" s="4">
        <v>4.5</v>
      </c>
      <c r="J682" s="4">
        <v>45.2</v>
      </c>
      <c r="K682" s="6">
        <v>45310</v>
      </c>
      <c r="L682" s="6">
        <v>45320</v>
      </c>
      <c r="M682" s="3" t="s">
        <v>53</v>
      </c>
      <c r="N682">
        <f t="shared" si="71"/>
        <v>10</v>
      </c>
      <c r="O682" t="str">
        <f t="shared" si="72"/>
        <v>Jan-2024</v>
      </c>
      <c r="P682" t="str">
        <f>CHOOSE(MATCH(MONTH(C682),{1,4,7,10}),"Q1","Q2","Q3","Q4")</f>
        <v>Q1</v>
      </c>
      <c r="Q682" t="str">
        <f t="shared" si="73"/>
        <v>Central → South</v>
      </c>
      <c r="R682" t="str">
        <f t="shared" si="74"/>
        <v>40-60%</v>
      </c>
      <c r="AA682">
        <f t="shared" si="75"/>
        <v>12</v>
      </c>
      <c r="AD682">
        <f t="shared" si="76"/>
        <v>10</v>
      </c>
      <c r="AL682">
        <f t="shared" si="77"/>
        <v>0</v>
      </c>
    </row>
    <row r="683" spans="1:38" ht="15.75" customHeight="1" x14ac:dyDescent="0.3">
      <c r="A683" s="3" t="s">
        <v>746</v>
      </c>
      <c r="B683" s="3" t="s">
        <v>55</v>
      </c>
      <c r="C683" s="6">
        <v>45438</v>
      </c>
      <c r="D683" s="4">
        <v>2108</v>
      </c>
      <c r="E683" s="3" t="s">
        <v>63</v>
      </c>
      <c r="F683" s="3" t="s">
        <v>61</v>
      </c>
      <c r="G683" s="3" t="s">
        <v>61</v>
      </c>
      <c r="H683" s="4">
        <v>35927</v>
      </c>
      <c r="I683" s="4">
        <v>3.9</v>
      </c>
      <c r="J683" s="4">
        <v>76.33</v>
      </c>
      <c r="K683" s="6">
        <v>45439</v>
      </c>
      <c r="L683" s="6">
        <v>45441</v>
      </c>
      <c r="M683" s="3" t="s">
        <v>71</v>
      </c>
      <c r="N683">
        <f t="shared" si="71"/>
        <v>2</v>
      </c>
      <c r="O683" t="str">
        <f t="shared" si="72"/>
        <v>May-2024</v>
      </c>
      <c r="P683" t="str">
        <f>CHOOSE(MATCH(MONTH(C683),{1,4,7,10}),"Q1","Q2","Q3","Q4")</f>
        <v>Q2</v>
      </c>
      <c r="Q683" t="str">
        <f t="shared" si="73"/>
        <v>Central → Central</v>
      </c>
      <c r="R683" t="str">
        <f t="shared" si="74"/>
        <v>60-80%</v>
      </c>
      <c r="AA683">
        <f t="shared" si="75"/>
        <v>3</v>
      </c>
      <c r="AD683">
        <f t="shared" si="76"/>
        <v>2</v>
      </c>
      <c r="AL683">
        <f t="shared" si="77"/>
        <v>0</v>
      </c>
    </row>
    <row r="684" spans="1:38" ht="15.75" customHeight="1" x14ac:dyDescent="0.3">
      <c r="A684" s="3" t="s">
        <v>747</v>
      </c>
      <c r="B684" s="3" t="s">
        <v>66</v>
      </c>
      <c r="C684" s="6">
        <v>45308</v>
      </c>
      <c r="D684" s="4">
        <v>229</v>
      </c>
      <c r="E684" s="3" t="s">
        <v>56</v>
      </c>
      <c r="F684" s="3" t="s">
        <v>57</v>
      </c>
      <c r="G684" s="3" t="s">
        <v>57</v>
      </c>
      <c r="H684" s="4">
        <v>40777</v>
      </c>
      <c r="I684" s="4">
        <v>3</v>
      </c>
      <c r="J684" s="4">
        <v>43.43</v>
      </c>
      <c r="K684" s="6">
        <v>45309</v>
      </c>
      <c r="L684" s="6">
        <v>45316</v>
      </c>
      <c r="M684" s="3" t="s">
        <v>71</v>
      </c>
      <c r="N684">
        <f t="shared" si="71"/>
        <v>7</v>
      </c>
      <c r="O684" t="str">
        <f t="shared" si="72"/>
        <v>Jan-2024</v>
      </c>
      <c r="P684" t="str">
        <f>CHOOSE(MATCH(MONTH(C684),{1,4,7,10}),"Q1","Q2","Q3","Q4")</f>
        <v>Q1</v>
      </c>
      <c r="Q684" t="str">
        <f t="shared" si="73"/>
        <v>South → South</v>
      </c>
      <c r="R684" t="str">
        <f t="shared" si="74"/>
        <v>40-60%</v>
      </c>
      <c r="AA684">
        <f t="shared" si="75"/>
        <v>8</v>
      </c>
      <c r="AD684">
        <f t="shared" si="76"/>
        <v>7</v>
      </c>
      <c r="AL684">
        <f t="shared" si="77"/>
        <v>0</v>
      </c>
    </row>
    <row r="685" spans="1:38" ht="15.75" customHeight="1" x14ac:dyDescent="0.3">
      <c r="A685" s="3" t="s">
        <v>748</v>
      </c>
      <c r="B685" s="3" t="s">
        <v>66</v>
      </c>
      <c r="C685" s="6">
        <v>45377</v>
      </c>
      <c r="D685" s="4">
        <v>937</v>
      </c>
      <c r="E685" s="3" t="s">
        <v>63</v>
      </c>
      <c r="F685" s="3" t="s">
        <v>51</v>
      </c>
      <c r="G685" s="3" t="s">
        <v>70</v>
      </c>
      <c r="H685" s="4">
        <v>32051</v>
      </c>
      <c r="I685" s="4">
        <v>3.3</v>
      </c>
      <c r="J685" s="4">
        <v>80.37</v>
      </c>
      <c r="K685" s="6">
        <v>45378</v>
      </c>
      <c r="L685" s="6">
        <v>45388</v>
      </c>
      <c r="M685" s="3" t="s">
        <v>53</v>
      </c>
      <c r="N685">
        <f t="shared" si="71"/>
        <v>10</v>
      </c>
      <c r="O685" t="str">
        <f t="shared" si="72"/>
        <v>Mar-2024</v>
      </c>
      <c r="P685" t="str">
        <f>CHOOSE(MATCH(MONTH(C685),{1,4,7,10}),"Q1","Q2","Q3","Q4")</f>
        <v>Q1</v>
      </c>
      <c r="Q685" t="str">
        <f t="shared" si="73"/>
        <v>West → North</v>
      </c>
      <c r="R685" t="str">
        <f t="shared" si="74"/>
        <v>80-100%</v>
      </c>
      <c r="AA685">
        <f t="shared" si="75"/>
        <v>11</v>
      </c>
      <c r="AD685">
        <f t="shared" si="76"/>
        <v>10</v>
      </c>
      <c r="AL685">
        <f t="shared" si="77"/>
        <v>0</v>
      </c>
    </row>
    <row r="686" spans="1:38" ht="15.75" customHeight="1" x14ac:dyDescent="0.3">
      <c r="A686" s="3" t="s">
        <v>749</v>
      </c>
      <c r="B686" s="3" t="s">
        <v>59</v>
      </c>
      <c r="C686" s="6">
        <v>45467</v>
      </c>
      <c r="D686" s="4">
        <v>2140</v>
      </c>
      <c r="E686" s="3" t="s">
        <v>50</v>
      </c>
      <c r="F686" s="3" t="s">
        <v>70</v>
      </c>
      <c r="G686" s="3" t="s">
        <v>57</v>
      </c>
      <c r="H686" s="4">
        <v>24777</v>
      </c>
      <c r="I686" s="4">
        <v>1.5</v>
      </c>
      <c r="J686" s="4">
        <v>71.83</v>
      </c>
      <c r="K686" s="6">
        <v>45470</v>
      </c>
      <c r="L686" s="6">
        <v>45476</v>
      </c>
      <c r="M686" s="3" t="s">
        <v>53</v>
      </c>
      <c r="N686">
        <f t="shared" si="71"/>
        <v>6</v>
      </c>
      <c r="O686" t="str">
        <f t="shared" si="72"/>
        <v>Jun-2024</v>
      </c>
      <c r="P686" t="str">
        <f>CHOOSE(MATCH(MONTH(C686),{1,4,7,10}),"Q1","Q2","Q3","Q4")</f>
        <v>Q2</v>
      </c>
      <c r="Q686" t="str">
        <f t="shared" si="73"/>
        <v>North → South</v>
      </c>
      <c r="R686" t="str">
        <f t="shared" si="74"/>
        <v>60-80%</v>
      </c>
      <c r="AA686">
        <f t="shared" si="75"/>
        <v>9</v>
      </c>
      <c r="AD686">
        <f t="shared" si="76"/>
        <v>6</v>
      </c>
      <c r="AL686">
        <f t="shared" si="77"/>
        <v>0</v>
      </c>
    </row>
    <row r="687" spans="1:38" ht="15.75" customHeight="1" x14ac:dyDescent="0.3">
      <c r="A687" s="3" t="s">
        <v>750</v>
      </c>
      <c r="B687" s="3" t="s">
        <v>82</v>
      </c>
      <c r="C687" s="6">
        <v>45445</v>
      </c>
      <c r="D687" s="4">
        <v>127</v>
      </c>
      <c r="E687" s="3" t="s">
        <v>63</v>
      </c>
      <c r="F687" s="3" t="s">
        <v>61</v>
      </c>
      <c r="G687" s="3" t="s">
        <v>51</v>
      </c>
      <c r="H687" s="4">
        <v>35989</v>
      </c>
      <c r="I687" s="4">
        <v>4.8</v>
      </c>
      <c r="J687" s="4">
        <v>79.77</v>
      </c>
      <c r="K687" s="6">
        <v>45448</v>
      </c>
      <c r="L687" s="6">
        <v>45455</v>
      </c>
      <c r="M687" s="3" t="s">
        <v>53</v>
      </c>
      <c r="N687">
        <f t="shared" si="71"/>
        <v>7</v>
      </c>
      <c r="O687" t="str">
        <f t="shared" si="72"/>
        <v>Jun-2024</v>
      </c>
      <c r="P687" t="str">
        <f>CHOOSE(MATCH(MONTH(C687),{1,4,7,10}),"Q1","Q2","Q3","Q4")</f>
        <v>Q2</v>
      </c>
      <c r="Q687" t="str">
        <f t="shared" si="73"/>
        <v>Central → West</v>
      </c>
      <c r="R687" t="str">
        <f t="shared" si="74"/>
        <v>60-80%</v>
      </c>
      <c r="AA687">
        <f t="shared" si="75"/>
        <v>10</v>
      </c>
      <c r="AD687">
        <f t="shared" si="76"/>
        <v>7</v>
      </c>
      <c r="AL687">
        <f t="shared" si="77"/>
        <v>0</v>
      </c>
    </row>
    <row r="688" spans="1:38" ht="15.75" customHeight="1" x14ac:dyDescent="0.3">
      <c r="A688" s="3" t="s">
        <v>751</v>
      </c>
      <c r="B688" s="3" t="s">
        <v>55</v>
      </c>
      <c r="C688" s="6">
        <v>45344</v>
      </c>
      <c r="D688" s="4">
        <v>2213</v>
      </c>
      <c r="E688" s="3" t="s">
        <v>60</v>
      </c>
      <c r="F688" s="3" t="s">
        <v>61</v>
      </c>
      <c r="G688" s="3" t="s">
        <v>52</v>
      </c>
      <c r="H688" s="4">
        <v>45712</v>
      </c>
      <c r="I688" s="4">
        <v>2.4</v>
      </c>
      <c r="J688" s="4">
        <v>75.41</v>
      </c>
      <c r="K688" s="6">
        <v>45347</v>
      </c>
      <c r="L688" s="6">
        <v>45350</v>
      </c>
      <c r="M688" s="3" t="s">
        <v>53</v>
      </c>
      <c r="N688">
        <f t="shared" si="71"/>
        <v>3</v>
      </c>
      <c r="O688" t="str">
        <f t="shared" si="72"/>
        <v>Feb-2024</v>
      </c>
      <c r="P688" t="str">
        <f>CHOOSE(MATCH(MONTH(C688),{1,4,7,10}),"Q1","Q2","Q3","Q4")</f>
        <v>Q1</v>
      </c>
      <c r="Q688" t="str">
        <f t="shared" si="73"/>
        <v>Central → East</v>
      </c>
      <c r="R688" t="str">
        <f t="shared" si="74"/>
        <v>60-80%</v>
      </c>
      <c r="AA688">
        <f t="shared" si="75"/>
        <v>6</v>
      </c>
      <c r="AD688">
        <f t="shared" si="76"/>
        <v>3</v>
      </c>
      <c r="AL688">
        <f t="shared" si="77"/>
        <v>1</v>
      </c>
    </row>
    <row r="689" spans="1:38" ht="15.75" customHeight="1" x14ac:dyDescent="0.3">
      <c r="A689" s="3" t="s">
        <v>752</v>
      </c>
      <c r="B689" s="3" t="s">
        <v>82</v>
      </c>
      <c r="C689" s="6">
        <v>45392</v>
      </c>
      <c r="D689" s="4">
        <v>1352</v>
      </c>
      <c r="E689" s="3" t="s">
        <v>60</v>
      </c>
      <c r="F689" s="3" t="s">
        <v>51</v>
      </c>
      <c r="G689" s="3" t="s">
        <v>57</v>
      </c>
      <c r="H689" s="4">
        <v>10137</v>
      </c>
      <c r="I689" s="4">
        <v>2.8</v>
      </c>
      <c r="J689" s="4">
        <v>65.36</v>
      </c>
      <c r="K689" s="6">
        <v>45393</v>
      </c>
      <c r="L689" s="6">
        <v>45401</v>
      </c>
      <c r="M689" s="3" t="s">
        <v>71</v>
      </c>
      <c r="N689">
        <f t="shared" si="71"/>
        <v>8</v>
      </c>
      <c r="O689" t="str">
        <f t="shared" si="72"/>
        <v>Apr-2024</v>
      </c>
      <c r="P689" t="str">
        <f>CHOOSE(MATCH(MONTH(C689),{1,4,7,10}),"Q1","Q2","Q3","Q4")</f>
        <v>Q2</v>
      </c>
      <c r="Q689" t="str">
        <f t="shared" si="73"/>
        <v>West → South</v>
      </c>
      <c r="R689" t="str">
        <f t="shared" si="74"/>
        <v>60-80%</v>
      </c>
      <c r="AA689">
        <f t="shared" si="75"/>
        <v>9</v>
      </c>
      <c r="AD689">
        <f t="shared" si="76"/>
        <v>8</v>
      </c>
      <c r="AL689">
        <f t="shared" si="77"/>
        <v>0</v>
      </c>
    </row>
    <row r="690" spans="1:38" ht="15.75" customHeight="1" x14ac:dyDescent="0.3">
      <c r="A690" s="3" t="s">
        <v>753</v>
      </c>
      <c r="B690" s="3" t="s">
        <v>82</v>
      </c>
      <c r="C690" s="6">
        <v>45392</v>
      </c>
      <c r="D690" s="4">
        <v>360</v>
      </c>
      <c r="E690" s="3" t="s">
        <v>56</v>
      </c>
      <c r="F690" s="3" t="s">
        <v>57</v>
      </c>
      <c r="G690" s="3" t="s">
        <v>52</v>
      </c>
      <c r="H690" s="4">
        <v>43758</v>
      </c>
      <c r="I690" s="4">
        <v>3.7</v>
      </c>
      <c r="J690" s="4">
        <v>52.05</v>
      </c>
      <c r="K690" s="6">
        <v>45393</v>
      </c>
      <c r="L690" s="6">
        <v>45398</v>
      </c>
      <c r="M690" s="3" t="s">
        <v>83</v>
      </c>
      <c r="N690">
        <f t="shared" si="71"/>
        <v>5</v>
      </c>
      <c r="O690" t="str">
        <f t="shared" si="72"/>
        <v>Apr-2024</v>
      </c>
      <c r="P690" t="str">
        <f>CHOOSE(MATCH(MONTH(C690),{1,4,7,10}),"Q1","Q2","Q3","Q4")</f>
        <v>Q2</v>
      </c>
      <c r="Q690" t="str">
        <f t="shared" si="73"/>
        <v>South → East</v>
      </c>
      <c r="R690" t="str">
        <f t="shared" si="74"/>
        <v>40-60%</v>
      </c>
      <c r="AA690">
        <f t="shared" si="75"/>
        <v>6</v>
      </c>
      <c r="AD690">
        <f t="shared" si="76"/>
        <v>5</v>
      </c>
      <c r="AL690">
        <f t="shared" si="77"/>
        <v>0</v>
      </c>
    </row>
    <row r="691" spans="1:38" ht="15.75" customHeight="1" x14ac:dyDescent="0.3">
      <c r="A691" s="3" t="s">
        <v>754</v>
      </c>
      <c r="B691" s="3" t="s">
        <v>59</v>
      </c>
      <c r="C691" s="6">
        <v>45409</v>
      </c>
      <c r="D691" s="4">
        <v>2146</v>
      </c>
      <c r="E691" s="3" t="s">
        <v>50</v>
      </c>
      <c r="F691" s="3" t="s">
        <v>70</v>
      </c>
      <c r="G691" s="3" t="s">
        <v>70</v>
      </c>
      <c r="H691" s="4">
        <v>36193</v>
      </c>
      <c r="I691" s="4">
        <v>2.2999999999999998</v>
      </c>
      <c r="J691" s="4">
        <v>58.34</v>
      </c>
      <c r="K691" s="6">
        <v>45409</v>
      </c>
      <c r="L691" s="6">
        <v>45417</v>
      </c>
      <c r="M691" s="3" t="s">
        <v>53</v>
      </c>
      <c r="N691">
        <f t="shared" si="71"/>
        <v>8</v>
      </c>
      <c r="O691" t="str">
        <f t="shared" si="72"/>
        <v>Apr-2024</v>
      </c>
      <c r="P691" t="str">
        <f>CHOOSE(MATCH(MONTH(C691),{1,4,7,10}),"Q1","Q2","Q3","Q4")</f>
        <v>Q2</v>
      </c>
      <c r="Q691" t="str">
        <f t="shared" si="73"/>
        <v>North → North</v>
      </c>
      <c r="R691" t="str">
        <f t="shared" si="74"/>
        <v>40-60%</v>
      </c>
      <c r="AA691">
        <f t="shared" si="75"/>
        <v>8</v>
      </c>
      <c r="AD691">
        <f t="shared" si="76"/>
        <v>8</v>
      </c>
      <c r="AL691">
        <f t="shared" si="77"/>
        <v>0</v>
      </c>
    </row>
    <row r="692" spans="1:38" ht="15.75" customHeight="1" x14ac:dyDescent="0.3">
      <c r="A692" s="3" t="s">
        <v>755</v>
      </c>
      <c r="B692" s="3" t="s">
        <v>55</v>
      </c>
      <c r="C692" s="6">
        <v>45403</v>
      </c>
      <c r="D692" s="4">
        <v>1572</v>
      </c>
      <c r="E692" s="3" t="s">
        <v>56</v>
      </c>
      <c r="F692" s="3" t="s">
        <v>57</v>
      </c>
      <c r="G692" s="3" t="s">
        <v>61</v>
      </c>
      <c r="H692" s="4">
        <v>10324</v>
      </c>
      <c r="I692" s="4">
        <v>2</v>
      </c>
      <c r="J692" s="4">
        <v>71.47</v>
      </c>
      <c r="K692" s="6">
        <v>45404</v>
      </c>
      <c r="L692" s="6">
        <v>45408</v>
      </c>
      <c r="M692" s="3" t="s">
        <v>53</v>
      </c>
      <c r="N692">
        <f t="shared" si="71"/>
        <v>4</v>
      </c>
      <c r="O692" t="str">
        <f t="shared" si="72"/>
        <v>Apr-2024</v>
      </c>
      <c r="P692" t="str">
        <f>CHOOSE(MATCH(MONTH(C692),{1,4,7,10}),"Q1","Q2","Q3","Q4")</f>
        <v>Q2</v>
      </c>
      <c r="Q692" t="str">
        <f t="shared" si="73"/>
        <v>South → Central</v>
      </c>
      <c r="R692" t="str">
        <f t="shared" si="74"/>
        <v>60-80%</v>
      </c>
      <c r="AA692">
        <f t="shared" si="75"/>
        <v>5</v>
      </c>
      <c r="AD692">
        <f t="shared" si="76"/>
        <v>4</v>
      </c>
      <c r="AL692">
        <f t="shared" si="77"/>
        <v>1</v>
      </c>
    </row>
    <row r="693" spans="1:38" ht="15.75" customHeight="1" x14ac:dyDescent="0.3">
      <c r="A693" s="3" t="s">
        <v>756</v>
      </c>
      <c r="B693" s="3" t="s">
        <v>55</v>
      </c>
      <c r="C693" s="6">
        <v>45356</v>
      </c>
      <c r="D693" s="4">
        <v>1547</v>
      </c>
      <c r="E693" s="3" t="s">
        <v>63</v>
      </c>
      <c r="F693" s="3" t="s">
        <v>57</v>
      </c>
      <c r="G693" s="3" t="s">
        <v>61</v>
      </c>
      <c r="H693" s="4">
        <v>27450</v>
      </c>
      <c r="I693" s="4">
        <v>3.5</v>
      </c>
      <c r="J693" s="4">
        <v>79.11</v>
      </c>
      <c r="K693" s="6">
        <v>45359</v>
      </c>
      <c r="L693" s="6">
        <v>45368</v>
      </c>
      <c r="M693" s="3" t="s">
        <v>53</v>
      </c>
      <c r="N693">
        <f t="shared" si="71"/>
        <v>9</v>
      </c>
      <c r="O693" t="str">
        <f t="shared" si="72"/>
        <v>Mar-2024</v>
      </c>
      <c r="P693" t="str">
        <f>CHOOSE(MATCH(MONTH(C693),{1,4,7,10}),"Q1","Q2","Q3","Q4")</f>
        <v>Q1</v>
      </c>
      <c r="Q693" t="str">
        <f t="shared" si="73"/>
        <v>South → Central</v>
      </c>
      <c r="R693" t="str">
        <f t="shared" si="74"/>
        <v>60-80%</v>
      </c>
      <c r="AA693">
        <f t="shared" si="75"/>
        <v>12</v>
      </c>
      <c r="AD693">
        <f t="shared" si="76"/>
        <v>9</v>
      </c>
      <c r="AL693">
        <f t="shared" si="77"/>
        <v>0</v>
      </c>
    </row>
    <row r="694" spans="1:38" ht="15.75" customHeight="1" x14ac:dyDescent="0.3">
      <c r="A694" s="3" t="s">
        <v>757</v>
      </c>
      <c r="B694" s="3" t="s">
        <v>49</v>
      </c>
      <c r="C694" s="6">
        <v>45459</v>
      </c>
      <c r="D694" s="4">
        <v>559</v>
      </c>
      <c r="E694" s="3" t="s">
        <v>56</v>
      </c>
      <c r="F694" s="3" t="s">
        <v>70</v>
      </c>
      <c r="G694" s="3" t="s">
        <v>52</v>
      </c>
      <c r="H694" s="4">
        <v>23988</v>
      </c>
      <c r="I694" s="4">
        <v>1.1000000000000001</v>
      </c>
      <c r="J694" s="4">
        <v>86.77</v>
      </c>
      <c r="K694" s="6">
        <v>45461</v>
      </c>
      <c r="L694" s="6">
        <v>45466</v>
      </c>
      <c r="M694" s="3" t="s">
        <v>53</v>
      </c>
      <c r="N694">
        <f t="shared" si="71"/>
        <v>5</v>
      </c>
      <c r="O694" t="str">
        <f t="shared" si="72"/>
        <v>Jun-2024</v>
      </c>
      <c r="P694" t="str">
        <f>CHOOSE(MATCH(MONTH(C694),{1,4,7,10}),"Q1","Q2","Q3","Q4")</f>
        <v>Q2</v>
      </c>
      <c r="Q694" t="str">
        <f t="shared" si="73"/>
        <v>North → East</v>
      </c>
      <c r="R694" t="str">
        <f t="shared" si="74"/>
        <v>80-100%</v>
      </c>
      <c r="AA694">
        <f t="shared" si="75"/>
        <v>7</v>
      </c>
      <c r="AD694">
        <f t="shared" si="76"/>
        <v>5</v>
      </c>
      <c r="AL694">
        <f t="shared" si="77"/>
        <v>0</v>
      </c>
    </row>
    <row r="695" spans="1:38" ht="15.75" customHeight="1" x14ac:dyDescent="0.3">
      <c r="A695" s="3" t="s">
        <v>758</v>
      </c>
      <c r="B695" s="3" t="s">
        <v>82</v>
      </c>
      <c r="C695" s="6">
        <v>45310</v>
      </c>
      <c r="D695" s="4">
        <v>400</v>
      </c>
      <c r="E695" s="3" t="s">
        <v>56</v>
      </c>
      <c r="F695" s="3" t="s">
        <v>70</v>
      </c>
      <c r="G695" s="3" t="s">
        <v>61</v>
      </c>
      <c r="H695" s="4">
        <v>39508</v>
      </c>
      <c r="I695" s="4">
        <v>3.9</v>
      </c>
      <c r="J695" s="4">
        <v>86.03</v>
      </c>
      <c r="K695" s="6">
        <v>45312</v>
      </c>
      <c r="L695" s="6">
        <v>45320</v>
      </c>
      <c r="M695" s="3" t="s">
        <v>53</v>
      </c>
      <c r="N695">
        <f t="shared" si="71"/>
        <v>8</v>
      </c>
      <c r="O695" t="str">
        <f t="shared" si="72"/>
        <v>Jan-2024</v>
      </c>
      <c r="P695" t="str">
        <f>CHOOSE(MATCH(MONTH(C695),{1,4,7,10}),"Q1","Q2","Q3","Q4")</f>
        <v>Q1</v>
      </c>
      <c r="Q695" t="str">
        <f t="shared" si="73"/>
        <v>North → Central</v>
      </c>
      <c r="R695" t="str">
        <f t="shared" si="74"/>
        <v>80-100%</v>
      </c>
      <c r="AA695">
        <f t="shared" si="75"/>
        <v>10</v>
      </c>
      <c r="AD695">
        <f t="shared" si="76"/>
        <v>8</v>
      </c>
      <c r="AL695">
        <f t="shared" si="77"/>
        <v>0</v>
      </c>
    </row>
    <row r="696" spans="1:38" ht="15.75" customHeight="1" x14ac:dyDescent="0.3">
      <c r="A696" s="3" t="s">
        <v>759</v>
      </c>
      <c r="B696" s="3" t="s">
        <v>82</v>
      </c>
      <c r="C696" s="6">
        <v>45345</v>
      </c>
      <c r="D696" s="4">
        <v>2434</v>
      </c>
      <c r="E696" s="3" t="s">
        <v>63</v>
      </c>
      <c r="F696" s="3" t="s">
        <v>61</v>
      </c>
      <c r="G696" s="3" t="s">
        <v>57</v>
      </c>
      <c r="H696" s="4">
        <v>715</v>
      </c>
      <c r="I696" s="4">
        <v>3.1</v>
      </c>
      <c r="J696" s="4">
        <v>98.36</v>
      </c>
      <c r="K696" s="6">
        <v>45346</v>
      </c>
      <c r="L696" s="6">
        <v>45350</v>
      </c>
      <c r="M696" s="3" t="s">
        <v>53</v>
      </c>
      <c r="N696">
        <f t="shared" si="71"/>
        <v>4</v>
      </c>
      <c r="O696" t="str">
        <f t="shared" si="72"/>
        <v>Feb-2024</v>
      </c>
      <c r="P696" t="str">
        <f>CHOOSE(MATCH(MONTH(C696),{1,4,7,10}),"Q1","Q2","Q3","Q4")</f>
        <v>Q1</v>
      </c>
      <c r="Q696" t="str">
        <f t="shared" si="73"/>
        <v>Central → South</v>
      </c>
      <c r="R696" t="str">
        <f t="shared" si="74"/>
        <v>80-100%</v>
      </c>
      <c r="AA696">
        <f t="shared" si="75"/>
        <v>5</v>
      </c>
      <c r="AD696">
        <f t="shared" si="76"/>
        <v>4</v>
      </c>
      <c r="AL696">
        <f t="shared" si="77"/>
        <v>1</v>
      </c>
    </row>
    <row r="697" spans="1:38" ht="15.75" customHeight="1" x14ac:dyDescent="0.3">
      <c r="A697" s="3" t="s">
        <v>760</v>
      </c>
      <c r="B697" s="3" t="s">
        <v>66</v>
      </c>
      <c r="C697" s="6">
        <v>45314</v>
      </c>
      <c r="D697" s="4">
        <v>729</v>
      </c>
      <c r="E697" s="3" t="s">
        <v>63</v>
      </c>
      <c r="F697" s="3" t="s">
        <v>61</v>
      </c>
      <c r="G697" s="3" t="s">
        <v>52</v>
      </c>
      <c r="H697" s="4">
        <v>40567</v>
      </c>
      <c r="I697" s="4">
        <v>3.4</v>
      </c>
      <c r="J697" s="4">
        <v>57.15</v>
      </c>
      <c r="K697" s="6">
        <v>45314</v>
      </c>
      <c r="L697" s="6">
        <v>45320</v>
      </c>
      <c r="M697" s="3" t="s">
        <v>53</v>
      </c>
      <c r="N697">
        <f t="shared" si="71"/>
        <v>6</v>
      </c>
      <c r="O697" t="str">
        <f t="shared" si="72"/>
        <v>Jan-2024</v>
      </c>
      <c r="P697" t="str">
        <f>CHOOSE(MATCH(MONTH(C697),{1,4,7,10}),"Q1","Q2","Q3","Q4")</f>
        <v>Q1</v>
      </c>
      <c r="Q697" t="str">
        <f t="shared" si="73"/>
        <v>Central → East</v>
      </c>
      <c r="R697" t="str">
        <f t="shared" si="74"/>
        <v>40-60%</v>
      </c>
      <c r="AA697">
        <f t="shared" si="75"/>
        <v>6</v>
      </c>
      <c r="AD697">
        <f t="shared" si="76"/>
        <v>6</v>
      </c>
      <c r="AL697">
        <f t="shared" si="77"/>
        <v>1</v>
      </c>
    </row>
    <row r="698" spans="1:38" ht="15.75" customHeight="1" x14ac:dyDescent="0.3">
      <c r="A698" s="3" t="s">
        <v>761</v>
      </c>
      <c r="B698" s="3" t="s">
        <v>49</v>
      </c>
      <c r="C698" s="6">
        <v>45358</v>
      </c>
      <c r="D698" s="4">
        <v>369</v>
      </c>
      <c r="E698" s="3" t="s">
        <v>63</v>
      </c>
      <c r="F698" s="3" t="s">
        <v>70</v>
      </c>
      <c r="G698" s="3" t="s">
        <v>51</v>
      </c>
      <c r="H698" s="4">
        <v>12023</v>
      </c>
      <c r="I698" s="4">
        <v>3.5</v>
      </c>
      <c r="J698" s="4">
        <v>44.27</v>
      </c>
      <c r="K698" s="6">
        <v>45358</v>
      </c>
      <c r="L698" s="6">
        <v>45360</v>
      </c>
      <c r="M698" s="3" t="s">
        <v>53</v>
      </c>
      <c r="N698">
        <f t="shared" si="71"/>
        <v>2</v>
      </c>
      <c r="O698" t="str">
        <f t="shared" si="72"/>
        <v>Mar-2024</v>
      </c>
      <c r="P698" t="str">
        <f>CHOOSE(MATCH(MONTH(C698),{1,4,7,10}),"Q1","Q2","Q3","Q4")</f>
        <v>Q1</v>
      </c>
      <c r="Q698" t="str">
        <f t="shared" si="73"/>
        <v>North → West</v>
      </c>
      <c r="R698" t="str">
        <f t="shared" si="74"/>
        <v>40-60%</v>
      </c>
      <c r="AA698">
        <f t="shared" si="75"/>
        <v>2</v>
      </c>
      <c r="AD698">
        <f t="shared" si="76"/>
        <v>2</v>
      </c>
      <c r="AL698">
        <f t="shared" si="77"/>
        <v>1</v>
      </c>
    </row>
    <row r="699" spans="1:38" ht="15.75" customHeight="1" x14ac:dyDescent="0.3">
      <c r="A699" s="3" t="s">
        <v>762</v>
      </c>
      <c r="B699" s="3" t="s">
        <v>66</v>
      </c>
      <c r="C699" s="6">
        <v>45470</v>
      </c>
      <c r="D699" s="4">
        <v>2093</v>
      </c>
      <c r="E699" s="3" t="s">
        <v>63</v>
      </c>
      <c r="F699" s="3" t="s">
        <v>52</v>
      </c>
      <c r="G699" s="3" t="s">
        <v>57</v>
      </c>
      <c r="H699" s="4">
        <v>10864</v>
      </c>
      <c r="I699" s="4">
        <v>3.1</v>
      </c>
      <c r="J699" s="4">
        <v>60.74</v>
      </c>
      <c r="K699" s="6">
        <v>45471</v>
      </c>
      <c r="L699" s="6">
        <v>45479</v>
      </c>
      <c r="M699" s="3" t="s">
        <v>53</v>
      </c>
      <c r="N699">
        <f t="shared" si="71"/>
        <v>8</v>
      </c>
      <c r="O699" t="str">
        <f t="shared" si="72"/>
        <v>Jun-2024</v>
      </c>
      <c r="P699" t="str">
        <f>CHOOSE(MATCH(MONTH(C699),{1,4,7,10}),"Q1","Q2","Q3","Q4")</f>
        <v>Q2</v>
      </c>
      <c r="Q699" t="str">
        <f t="shared" si="73"/>
        <v>East → South</v>
      </c>
      <c r="R699" t="str">
        <f t="shared" si="74"/>
        <v>60-80%</v>
      </c>
      <c r="AA699">
        <f t="shared" si="75"/>
        <v>9</v>
      </c>
      <c r="AD699">
        <f t="shared" si="76"/>
        <v>8</v>
      </c>
      <c r="AL699">
        <f t="shared" si="77"/>
        <v>0</v>
      </c>
    </row>
    <row r="700" spans="1:38" ht="15.75" customHeight="1" x14ac:dyDescent="0.3">
      <c r="A700" s="3" t="s">
        <v>763</v>
      </c>
      <c r="B700" s="3" t="s">
        <v>66</v>
      </c>
      <c r="C700" s="6">
        <v>45431</v>
      </c>
      <c r="D700" s="4">
        <v>1728</v>
      </c>
      <c r="E700" s="3" t="s">
        <v>56</v>
      </c>
      <c r="F700" s="3" t="s">
        <v>61</v>
      </c>
      <c r="G700" s="3" t="s">
        <v>57</v>
      </c>
      <c r="H700" s="4">
        <v>3653</v>
      </c>
      <c r="I700" s="4">
        <v>3.3</v>
      </c>
      <c r="J700" s="4">
        <v>84.6</v>
      </c>
      <c r="K700" s="6">
        <v>45434</v>
      </c>
      <c r="L700" s="6">
        <v>45441</v>
      </c>
      <c r="M700" s="3" t="s">
        <v>53</v>
      </c>
      <c r="N700">
        <f t="shared" si="71"/>
        <v>7</v>
      </c>
      <c r="O700" t="str">
        <f t="shared" si="72"/>
        <v>May-2024</v>
      </c>
      <c r="P700" t="str">
        <f>CHOOSE(MATCH(MONTH(C700),{1,4,7,10}),"Q1","Q2","Q3","Q4")</f>
        <v>Q2</v>
      </c>
      <c r="Q700" t="str">
        <f t="shared" si="73"/>
        <v>Central → South</v>
      </c>
      <c r="R700" t="str">
        <f t="shared" si="74"/>
        <v>80-100%</v>
      </c>
      <c r="AA700">
        <f t="shared" si="75"/>
        <v>10</v>
      </c>
      <c r="AD700">
        <f t="shared" si="76"/>
        <v>7</v>
      </c>
      <c r="AL700">
        <f t="shared" si="77"/>
        <v>0</v>
      </c>
    </row>
    <row r="701" spans="1:38" ht="15.75" customHeight="1" x14ac:dyDescent="0.3">
      <c r="A701" s="3" t="s">
        <v>764</v>
      </c>
      <c r="B701" s="3" t="s">
        <v>66</v>
      </c>
      <c r="C701" s="6">
        <v>45386</v>
      </c>
      <c r="D701" s="4">
        <v>1901</v>
      </c>
      <c r="E701" s="3" t="s">
        <v>56</v>
      </c>
      <c r="F701" s="3" t="s">
        <v>52</v>
      </c>
      <c r="G701" s="3" t="s">
        <v>57</v>
      </c>
      <c r="H701" s="4">
        <v>24334</v>
      </c>
      <c r="I701" s="4">
        <v>3.7</v>
      </c>
      <c r="J701" s="4">
        <v>66.290000000000006</v>
      </c>
      <c r="K701" s="6">
        <v>45387</v>
      </c>
      <c r="L701" s="6">
        <v>45397</v>
      </c>
      <c r="M701" s="3" t="s">
        <v>53</v>
      </c>
      <c r="N701">
        <f t="shared" si="71"/>
        <v>10</v>
      </c>
      <c r="O701" t="str">
        <f t="shared" si="72"/>
        <v>Apr-2024</v>
      </c>
      <c r="P701" t="str">
        <f>CHOOSE(MATCH(MONTH(C701),{1,4,7,10}),"Q1","Q2","Q3","Q4")</f>
        <v>Q2</v>
      </c>
      <c r="Q701" t="str">
        <f t="shared" si="73"/>
        <v>East → South</v>
      </c>
      <c r="R701" t="str">
        <f t="shared" si="74"/>
        <v>60-80%</v>
      </c>
      <c r="AA701">
        <f t="shared" si="75"/>
        <v>11</v>
      </c>
      <c r="AD701">
        <f t="shared" si="76"/>
        <v>10</v>
      </c>
      <c r="AL701">
        <f t="shared" si="77"/>
        <v>0</v>
      </c>
    </row>
    <row r="702" spans="1:38" ht="15.75" customHeight="1" x14ac:dyDescent="0.3">
      <c r="A702" s="3" t="s">
        <v>765</v>
      </c>
      <c r="B702" s="3" t="s">
        <v>59</v>
      </c>
      <c r="C702" s="6">
        <v>45313</v>
      </c>
      <c r="D702" s="4">
        <v>961</v>
      </c>
      <c r="E702" s="3" t="s">
        <v>63</v>
      </c>
      <c r="F702" s="3" t="s">
        <v>70</v>
      </c>
      <c r="G702" s="3" t="s">
        <v>51</v>
      </c>
      <c r="H702" s="4">
        <v>34974</v>
      </c>
      <c r="I702" s="4">
        <v>4</v>
      </c>
      <c r="J702" s="4">
        <v>89.07</v>
      </c>
      <c r="K702" s="6">
        <v>45315</v>
      </c>
      <c r="L702" s="6">
        <v>45323</v>
      </c>
      <c r="M702" s="3" t="s">
        <v>53</v>
      </c>
      <c r="N702">
        <f t="shared" si="71"/>
        <v>8</v>
      </c>
      <c r="O702" t="str">
        <f t="shared" si="72"/>
        <v>Jan-2024</v>
      </c>
      <c r="P702" t="str">
        <f>CHOOSE(MATCH(MONTH(C702),{1,4,7,10}),"Q1","Q2","Q3","Q4")</f>
        <v>Q1</v>
      </c>
      <c r="Q702" t="str">
        <f t="shared" si="73"/>
        <v>North → West</v>
      </c>
      <c r="R702" t="str">
        <f t="shared" si="74"/>
        <v>80-100%</v>
      </c>
      <c r="AA702">
        <f t="shared" si="75"/>
        <v>10</v>
      </c>
      <c r="AD702">
        <f t="shared" si="76"/>
        <v>8</v>
      </c>
      <c r="AL702">
        <f t="shared" si="77"/>
        <v>0</v>
      </c>
    </row>
    <row r="703" spans="1:38" ht="15.75" customHeight="1" x14ac:dyDescent="0.3">
      <c r="A703" s="3" t="s">
        <v>766</v>
      </c>
      <c r="B703" s="3" t="s">
        <v>59</v>
      </c>
      <c r="C703" s="6">
        <v>45295</v>
      </c>
      <c r="D703" s="4">
        <v>1380</v>
      </c>
      <c r="E703" s="3" t="s">
        <v>63</v>
      </c>
      <c r="F703" s="3" t="s">
        <v>61</v>
      </c>
      <c r="G703" s="3" t="s">
        <v>70</v>
      </c>
      <c r="H703" s="4">
        <v>43566</v>
      </c>
      <c r="I703" s="4">
        <v>3.9</v>
      </c>
      <c r="J703" s="4">
        <v>72.959999999999994</v>
      </c>
      <c r="K703" s="6">
        <v>45296</v>
      </c>
      <c r="L703" s="6">
        <v>45299</v>
      </c>
      <c r="M703" s="3" t="s">
        <v>53</v>
      </c>
      <c r="N703">
        <f t="shared" si="71"/>
        <v>3</v>
      </c>
      <c r="O703" t="str">
        <f t="shared" si="72"/>
        <v>Jan-2024</v>
      </c>
      <c r="P703" t="str">
        <f>CHOOSE(MATCH(MONTH(C703),{1,4,7,10}),"Q1","Q2","Q3","Q4")</f>
        <v>Q1</v>
      </c>
      <c r="Q703" t="str">
        <f t="shared" si="73"/>
        <v>Central → North</v>
      </c>
      <c r="R703" t="str">
        <f t="shared" si="74"/>
        <v>60-80%</v>
      </c>
      <c r="AA703">
        <f t="shared" si="75"/>
        <v>4</v>
      </c>
      <c r="AD703">
        <f t="shared" si="76"/>
        <v>3</v>
      </c>
      <c r="AL703">
        <f t="shared" si="77"/>
        <v>1</v>
      </c>
    </row>
    <row r="704" spans="1:38" ht="15.75" customHeight="1" x14ac:dyDescent="0.3">
      <c r="A704" s="3" t="s">
        <v>767</v>
      </c>
      <c r="B704" s="3" t="s">
        <v>66</v>
      </c>
      <c r="C704" s="6">
        <v>45389</v>
      </c>
      <c r="D704" s="4">
        <v>2280</v>
      </c>
      <c r="E704" s="3" t="s">
        <v>60</v>
      </c>
      <c r="F704" s="3" t="s">
        <v>57</v>
      </c>
      <c r="G704" s="3" t="s">
        <v>61</v>
      </c>
      <c r="H704" s="4">
        <v>34835</v>
      </c>
      <c r="I704" s="4">
        <v>4.5</v>
      </c>
      <c r="J704" s="4">
        <v>95.79</v>
      </c>
      <c r="K704" s="6">
        <v>45390</v>
      </c>
      <c r="L704" s="6">
        <v>45399</v>
      </c>
      <c r="M704" s="3" t="s">
        <v>71</v>
      </c>
      <c r="N704">
        <f t="shared" si="71"/>
        <v>9</v>
      </c>
      <c r="O704" t="str">
        <f t="shared" si="72"/>
        <v>Apr-2024</v>
      </c>
      <c r="P704" t="str">
        <f>CHOOSE(MATCH(MONTH(C704),{1,4,7,10}),"Q1","Q2","Q3","Q4")</f>
        <v>Q2</v>
      </c>
      <c r="Q704" t="str">
        <f t="shared" si="73"/>
        <v>South → Central</v>
      </c>
      <c r="R704" t="str">
        <f t="shared" si="74"/>
        <v>80-100%</v>
      </c>
      <c r="AA704">
        <f t="shared" si="75"/>
        <v>10</v>
      </c>
      <c r="AD704">
        <f t="shared" si="76"/>
        <v>9</v>
      </c>
      <c r="AL704">
        <f t="shared" si="77"/>
        <v>0</v>
      </c>
    </row>
    <row r="705" spans="1:38" ht="15.75" customHeight="1" x14ac:dyDescent="0.3">
      <c r="A705" s="3" t="s">
        <v>768</v>
      </c>
      <c r="B705" s="3" t="s">
        <v>49</v>
      </c>
      <c r="C705" s="6">
        <v>45382</v>
      </c>
      <c r="D705" s="4">
        <v>1899</v>
      </c>
      <c r="E705" s="3" t="s">
        <v>63</v>
      </c>
      <c r="F705" s="3" t="s">
        <v>70</v>
      </c>
      <c r="G705" s="3" t="s">
        <v>52</v>
      </c>
      <c r="H705" s="4">
        <v>10900</v>
      </c>
      <c r="I705" s="4">
        <v>1.8</v>
      </c>
      <c r="J705" s="4">
        <v>96.87</v>
      </c>
      <c r="K705" s="6">
        <v>45385</v>
      </c>
      <c r="L705" s="6">
        <v>45389</v>
      </c>
      <c r="M705" s="3" t="s">
        <v>71</v>
      </c>
      <c r="N705">
        <f t="shared" si="71"/>
        <v>4</v>
      </c>
      <c r="O705" t="str">
        <f t="shared" si="72"/>
        <v>Mar-2024</v>
      </c>
      <c r="P705" t="str">
        <f>CHOOSE(MATCH(MONTH(C705),{1,4,7,10}),"Q1","Q2","Q3","Q4")</f>
        <v>Q1</v>
      </c>
      <c r="Q705" t="str">
        <f t="shared" si="73"/>
        <v>North → East</v>
      </c>
      <c r="R705" t="str">
        <f t="shared" si="74"/>
        <v>80-100%</v>
      </c>
      <c r="AA705">
        <f t="shared" si="75"/>
        <v>7</v>
      </c>
      <c r="AD705">
        <f t="shared" si="76"/>
        <v>4</v>
      </c>
      <c r="AL705">
        <f t="shared" si="77"/>
        <v>0</v>
      </c>
    </row>
    <row r="706" spans="1:38" ht="15.75" customHeight="1" x14ac:dyDescent="0.3">
      <c r="A706" s="3" t="s">
        <v>769</v>
      </c>
      <c r="B706" s="3" t="s">
        <v>82</v>
      </c>
      <c r="C706" s="6">
        <v>45438</v>
      </c>
      <c r="D706" s="4">
        <v>1806</v>
      </c>
      <c r="E706" s="3" t="s">
        <v>60</v>
      </c>
      <c r="F706" s="3" t="s">
        <v>51</v>
      </c>
      <c r="G706" s="3" t="s">
        <v>70</v>
      </c>
      <c r="H706" s="4">
        <v>10845</v>
      </c>
      <c r="I706" s="4">
        <v>2.6</v>
      </c>
      <c r="J706" s="4">
        <v>44.16</v>
      </c>
      <c r="K706" s="6">
        <v>45438</v>
      </c>
      <c r="L706" s="6">
        <v>45445</v>
      </c>
      <c r="M706" s="3" t="s">
        <v>71</v>
      </c>
      <c r="N706">
        <f t="shared" si="71"/>
        <v>7</v>
      </c>
      <c r="O706" t="str">
        <f t="shared" si="72"/>
        <v>May-2024</v>
      </c>
      <c r="P706" t="str">
        <f>CHOOSE(MATCH(MONTH(C706),{1,4,7,10}),"Q1","Q2","Q3","Q4")</f>
        <v>Q2</v>
      </c>
      <c r="Q706" t="str">
        <f t="shared" si="73"/>
        <v>West → North</v>
      </c>
      <c r="R706" t="str">
        <f t="shared" si="74"/>
        <v>40-60%</v>
      </c>
      <c r="AA706">
        <f t="shared" si="75"/>
        <v>7</v>
      </c>
      <c r="AD706">
        <f t="shared" si="76"/>
        <v>7</v>
      </c>
      <c r="AL706">
        <f t="shared" si="77"/>
        <v>0</v>
      </c>
    </row>
    <row r="707" spans="1:38" ht="15.75" customHeight="1" x14ac:dyDescent="0.3">
      <c r="A707" s="3" t="s">
        <v>770</v>
      </c>
      <c r="B707" s="3" t="s">
        <v>49</v>
      </c>
      <c r="C707" s="6">
        <v>45437</v>
      </c>
      <c r="D707" s="4">
        <v>2460</v>
      </c>
      <c r="E707" s="3" t="s">
        <v>63</v>
      </c>
      <c r="F707" s="3" t="s">
        <v>52</v>
      </c>
      <c r="G707" s="3" t="s">
        <v>52</v>
      </c>
      <c r="H707" s="4">
        <v>34396</v>
      </c>
      <c r="I707" s="4">
        <v>4.8</v>
      </c>
      <c r="J707" s="4">
        <v>67.38</v>
      </c>
      <c r="K707" s="6">
        <v>45440</v>
      </c>
      <c r="L707" s="6">
        <v>45442</v>
      </c>
      <c r="M707" s="3" t="s">
        <v>71</v>
      </c>
      <c r="N707">
        <f t="shared" ref="N707:N770" si="78">L707-K707</f>
        <v>2</v>
      </c>
      <c r="O707" t="str">
        <f t="shared" ref="O707:O770" si="79">TEXT(C707,"MMM-YYYY")</f>
        <v>May-2024</v>
      </c>
      <c r="P707" t="str">
        <f>CHOOSE(MATCH(MONTH(C707),{1,4,7,10}),"Q1","Q2","Q3","Q4")</f>
        <v>Q2</v>
      </c>
      <c r="Q707" t="str">
        <f t="shared" ref="Q707:Q770" si="80">F707 &amp; " → " &amp; G707</f>
        <v>East → East</v>
      </c>
      <c r="R707" t="str">
        <f t="shared" ref="R707:R770" si="81">IF(J707&lt;=60,"40-60%",IF(J707&lt;=80,"60-80%","80-100%"))</f>
        <v>60-80%</v>
      </c>
      <c r="AA707">
        <f t="shared" ref="AA707:AA770" si="82">L707-C707</f>
        <v>5</v>
      </c>
      <c r="AD707">
        <f t="shared" ref="AD707:AD770" si="83">L707-K707</f>
        <v>2</v>
      </c>
      <c r="AL707">
        <f t="shared" ref="AL707:AL770" si="84">IF(AND(M707="Delivered",(L707-C707)&lt;7),1,0)</f>
        <v>0</v>
      </c>
    </row>
    <row r="708" spans="1:38" ht="15.75" customHeight="1" x14ac:dyDescent="0.3">
      <c r="A708" s="3" t="s">
        <v>771</v>
      </c>
      <c r="B708" s="3" t="s">
        <v>55</v>
      </c>
      <c r="C708" s="6">
        <v>45398</v>
      </c>
      <c r="D708" s="4">
        <v>675</v>
      </c>
      <c r="E708" s="3" t="s">
        <v>63</v>
      </c>
      <c r="F708" s="3" t="s">
        <v>70</v>
      </c>
      <c r="G708" s="3" t="s">
        <v>61</v>
      </c>
      <c r="H708" s="4">
        <v>20394</v>
      </c>
      <c r="I708" s="4">
        <v>2.6</v>
      </c>
      <c r="J708" s="4">
        <v>76.58</v>
      </c>
      <c r="K708" s="6">
        <v>45398</v>
      </c>
      <c r="L708" s="6">
        <v>45408</v>
      </c>
      <c r="M708" s="3" t="s">
        <v>53</v>
      </c>
      <c r="N708">
        <f t="shared" si="78"/>
        <v>10</v>
      </c>
      <c r="O708" t="str">
        <f t="shared" si="79"/>
        <v>Apr-2024</v>
      </c>
      <c r="P708" t="str">
        <f>CHOOSE(MATCH(MONTH(C708),{1,4,7,10}),"Q1","Q2","Q3","Q4")</f>
        <v>Q2</v>
      </c>
      <c r="Q708" t="str">
        <f t="shared" si="80"/>
        <v>North → Central</v>
      </c>
      <c r="R708" t="str">
        <f t="shared" si="81"/>
        <v>60-80%</v>
      </c>
      <c r="AA708">
        <f t="shared" si="82"/>
        <v>10</v>
      </c>
      <c r="AD708">
        <f t="shared" si="83"/>
        <v>10</v>
      </c>
      <c r="AL708">
        <f t="shared" si="84"/>
        <v>0</v>
      </c>
    </row>
    <row r="709" spans="1:38" ht="15.75" customHeight="1" x14ac:dyDescent="0.3">
      <c r="A709" s="3" t="s">
        <v>772</v>
      </c>
      <c r="B709" s="3" t="s">
        <v>59</v>
      </c>
      <c r="C709" s="6">
        <v>45321</v>
      </c>
      <c r="D709" s="4">
        <v>2103</v>
      </c>
      <c r="E709" s="3" t="s">
        <v>63</v>
      </c>
      <c r="F709" s="3" t="s">
        <v>70</v>
      </c>
      <c r="G709" s="3" t="s">
        <v>51</v>
      </c>
      <c r="H709" s="4">
        <v>29399</v>
      </c>
      <c r="I709" s="4">
        <v>1.5</v>
      </c>
      <c r="J709" s="4">
        <v>55.35</v>
      </c>
      <c r="K709" s="6">
        <v>45321</v>
      </c>
      <c r="L709" s="6">
        <v>45328</v>
      </c>
      <c r="M709" s="3" t="s">
        <v>53</v>
      </c>
      <c r="N709">
        <f t="shared" si="78"/>
        <v>7</v>
      </c>
      <c r="O709" t="str">
        <f t="shared" si="79"/>
        <v>Jan-2024</v>
      </c>
      <c r="P709" t="str">
        <f>CHOOSE(MATCH(MONTH(C709),{1,4,7,10}),"Q1","Q2","Q3","Q4")</f>
        <v>Q1</v>
      </c>
      <c r="Q709" t="str">
        <f t="shared" si="80"/>
        <v>North → West</v>
      </c>
      <c r="R709" t="str">
        <f t="shared" si="81"/>
        <v>40-60%</v>
      </c>
      <c r="AA709">
        <f t="shared" si="82"/>
        <v>7</v>
      </c>
      <c r="AD709">
        <f t="shared" si="83"/>
        <v>7</v>
      </c>
      <c r="AL709">
        <f t="shared" si="84"/>
        <v>0</v>
      </c>
    </row>
    <row r="710" spans="1:38" ht="15.75" customHeight="1" x14ac:dyDescent="0.3">
      <c r="A710" s="3" t="s">
        <v>773</v>
      </c>
      <c r="B710" s="3" t="s">
        <v>82</v>
      </c>
      <c r="C710" s="6">
        <v>45343</v>
      </c>
      <c r="D710" s="4">
        <v>1407</v>
      </c>
      <c r="E710" s="3" t="s">
        <v>63</v>
      </c>
      <c r="F710" s="3" t="s">
        <v>61</v>
      </c>
      <c r="G710" s="3" t="s">
        <v>57</v>
      </c>
      <c r="H710" s="4">
        <v>41135</v>
      </c>
      <c r="I710" s="4">
        <v>3.1</v>
      </c>
      <c r="J710" s="4">
        <v>64.42</v>
      </c>
      <c r="K710" s="6">
        <v>45346</v>
      </c>
      <c r="L710" s="6">
        <v>45349</v>
      </c>
      <c r="M710" s="3" t="s">
        <v>53</v>
      </c>
      <c r="N710">
        <f t="shared" si="78"/>
        <v>3</v>
      </c>
      <c r="O710" t="str">
        <f t="shared" si="79"/>
        <v>Feb-2024</v>
      </c>
      <c r="P710" t="str">
        <f>CHOOSE(MATCH(MONTH(C710),{1,4,7,10}),"Q1","Q2","Q3","Q4")</f>
        <v>Q1</v>
      </c>
      <c r="Q710" t="str">
        <f t="shared" si="80"/>
        <v>Central → South</v>
      </c>
      <c r="R710" t="str">
        <f t="shared" si="81"/>
        <v>60-80%</v>
      </c>
      <c r="AA710">
        <f t="shared" si="82"/>
        <v>6</v>
      </c>
      <c r="AD710">
        <f t="shared" si="83"/>
        <v>3</v>
      </c>
      <c r="AL710">
        <f t="shared" si="84"/>
        <v>1</v>
      </c>
    </row>
    <row r="711" spans="1:38" ht="15.75" customHeight="1" x14ac:dyDescent="0.3">
      <c r="A711" s="3" t="s">
        <v>774</v>
      </c>
      <c r="B711" s="3" t="s">
        <v>82</v>
      </c>
      <c r="C711" s="6">
        <v>45398</v>
      </c>
      <c r="D711" s="4">
        <v>2056</v>
      </c>
      <c r="E711" s="3" t="s">
        <v>63</v>
      </c>
      <c r="F711" s="3" t="s">
        <v>61</v>
      </c>
      <c r="G711" s="3" t="s">
        <v>57</v>
      </c>
      <c r="H711" s="4">
        <v>28729</v>
      </c>
      <c r="I711" s="4">
        <v>1.4</v>
      </c>
      <c r="J711" s="4">
        <v>80.66</v>
      </c>
      <c r="K711" s="6">
        <v>45401</v>
      </c>
      <c r="L711" s="6">
        <v>45409</v>
      </c>
      <c r="M711" s="3" t="s">
        <v>71</v>
      </c>
      <c r="N711">
        <f t="shared" si="78"/>
        <v>8</v>
      </c>
      <c r="O711" t="str">
        <f t="shared" si="79"/>
        <v>Apr-2024</v>
      </c>
      <c r="P711" t="str">
        <f>CHOOSE(MATCH(MONTH(C711),{1,4,7,10}),"Q1","Q2","Q3","Q4")</f>
        <v>Q2</v>
      </c>
      <c r="Q711" t="str">
        <f t="shared" si="80"/>
        <v>Central → South</v>
      </c>
      <c r="R711" t="str">
        <f t="shared" si="81"/>
        <v>80-100%</v>
      </c>
      <c r="AA711">
        <f t="shared" si="82"/>
        <v>11</v>
      </c>
      <c r="AD711">
        <f t="shared" si="83"/>
        <v>8</v>
      </c>
      <c r="AL711">
        <f t="shared" si="84"/>
        <v>0</v>
      </c>
    </row>
    <row r="712" spans="1:38" ht="15.75" customHeight="1" x14ac:dyDescent="0.3">
      <c r="A712" s="3" t="s">
        <v>775</v>
      </c>
      <c r="B712" s="3" t="s">
        <v>55</v>
      </c>
      <c r="C712" s="6">
        <v>45315</v>
      </c>
      <c r="D712" s="4">
        <v>2120</v>
      </c>
      <c r="E712" s="3" t="s">
        <v>60</v>
      </c>
      <c r="F712" s="3" t="s">
        <v>61</v>
      </c>
      <c r="G712" s="3" t="s">
        <v>51</v>
      </c>
      <c r="H712" s="4">
        <v>6083</v>
      </c>
      <c r="I712" s="4">
        <v>1.8</v>
      </c>
      <c r="J712" s="4">
        <v>53.6</v>
      </c>
      <c r="K712" s="6">
        <v>45318</v>
      </c>
      <c r="L712" s="6">
        <v>45327</v>
      </c>
      <c r="M712" s="3" t="s">
        <v>83</v>
      </c>
      <c r="N712">
        <f t="shared" si="78"/>
        <v>9</v>
      </c>
      <c r="O712" t="str">
        <f t="shared" si="79"/>
        <v>Jan-2024</v>
      </c>
      <c r="P712" t="str">
        <f>CHOOSE(MATCH(MONTH(C712),{1,4,7,10}),"Q1","Q2","Q3","Q4")</f>
        <v>Q1</v>
      </c>
      <c r="Q712" t="str">
        <f t="shared" si="80"/>
        <v>Central → West</v>
      </c>
      <c r="R712" t="str">
        <f t="shared" si="81"/>
        <v>40-60%</v>
      </c>
      <c r="AA712">
        <f t="shared" si="82"/>
        <v>12</v>
      </c>
      <c r="AD712">
        <f t="shared" si="83"/>
        <v>9</v>
      </c>
      <c r="AL712">
        <f t="shared" si="84"/>
        <v>0</v>
      </c>
    </row>
    <row r="713" spans="1:38" ht="15.75" customHeight="1" x14ac:dyDescent="0.3">
      <c r="A713" s="3" t="s">
        <v>776</v>
      </c>
      <c r="B713" s="3" t="s">
        <v>55</v>
      </c>
      <c r="C713" s="6">
        <v>45436</v>
      </c>
      <c r="D713" s="4">
        <v>2312</v>
      </c>
      <c r="E713" s="3" t="s">
        <v>63</v>
      </c>
      <c r="F713" s="3" t="s">
        <v>51</v>
      </c>
      <c r="G713" s="3" t="s">
        <v>70</v>
      </c>
      <c r="H713" s="4">
        <v>5397</v>
      </c>
      <c r="I713" s="4">
        <v>5</v>
      </c>
      <c r="J713" s="4">
        <v>76.12</v>
      </c>
      <c r="K713" s="6">
        <v>45438</v>
      </c>
      <c r="L713" s="6">
        <v>45440</v>
      </c>
      <c r="M713" s="3" t="s">
        <v>53</v>
      </c>
      <c r="N713">
        <f t="shared" si="78"/>
        <v>2</v>
      </c>
      <c r="O713" t="str">
        <f t="shared" si="79"/>
        <v>May-2024</v>
      </c>
      <c r="P713" t="str">
        <f>CHOOSE(MATCH(MONTH(C713),{1,4,7,10}),"Q1","Q2","Q3","Q4")</f>
        <v>Q2</v>
      </c>
      <c r="Q713" t="str">
        <f t="shared" si="80"/>
        <v>West → North</v>
      </c>
      <c r="R713" t="str">
        <f t="shared" si="81"/>
        <v>60-80%</v>
      </c>
      <c r="AA713">
        <f t="shared" si="82"/>
        <v>4</v>
      </c>
      <c r="AD713">
        <f t="shared" si="83"/>
        <v>2</v>
      </c>
      <c r="AL713">
        <f t="shared" si="84"/>
        <v>1</v>
      </c>
    </row>
    <row r="714" spans="1:38" ht="15.75" customHeight="1" x14ac:dyDescent="0.3">
      <c r="A714" s="3" t="s">
        <v>777</v>
      </c>
      <c r="B714" s="3" t="s">
        <v>66</v>
      </c>
      <c r="C714" s="6">
        <v>45363</v>
      </c>
      <c r="D714" s="4">
        <v>2452</v>
      </c>
      <c r="E714" s="3" t="s">
        <v>60</v>
      </c>
      <c r="F714" s="3" t="s">
        <v>61</v>
      </c>
      <c r="G714" s="3" t="s">
        <v>70</v>
      </c>
      <c r="H714" s="4">
        <v>6501</v>
      </c>
      <c r="I714" s="4">
        <v>3.2</v>
      </c>
      <c r="J714" s="4">
        <v>81.849999999999994</v>
      </c>
      <c r="K714" s="6">
        <v>45363</v>
      </c>
      <c r="L714" s="6">
        <v>45372</v>
      </c>
      <c r="M714" s="3" t="s">
        <v>53</v>
      </c>
      <c r="N714">
        <f t="shared" si="78"/>
        <v>9</v>
      </c>
      <c r="O714" t="str">
        <f t="shared" si="79"/>
        <v>Mar-2024</v>
      </c>
      <c r="P714" t="str">
        <f>CHOOSE(MATCH(MONTH(C714),{1,4,7,10}),"Q1","Q2","Q3","Q4")</f>
        <v>Q1</v>
      </c>
      <c r="Q714" t="str">
        <f t="shared" si="80"/>
        <v>Central → North</v>
      </c>
      <c r="R714" t="str">
        <f t="shared" si="81"/>
        <v>80-100%</v>
      </c>
      <c r="AA714">
        <f t="shared" si="82"/>
        <v>9</v>
      </c>
      <c r="AD714">
        <f t="shared" si="83"/>
        <v>9</v>
      </c>
      <c r="AL714">
        <f t="shared" si="84"/>
        <v>0</v>
      </c>
    </row>
    <row r="715" spans="1:38" ht="15.75" customHeight="1" x14ac:dyDescent="0.3">
      <c r="A715" s="3" t="s">
        <v>778</v>
      </c>
      <c r="B715" s="3" t="s">
        <v>59</v>
      </c>
      <c r="C715" s="6">
        <v>45298</v>
      </c>
      <c r="D715" s="4">
        <v>1755</v>
      </c>
      <c r="E715" s="3" t="s">
        <v>60</v>
      </c>
      <c r="F715" s="3" t="s">
        <v>70</v>
      </c>
      <c r="G715" s="3" t="s">
        <v>52</v>
      </c>
      <c r="H715" s="4">
        <v>44381</v>
      </c>
      <c r="I715" s="4">
        <v>2.1</v>
      </c>
      <c r="J715" s="4">
        <v>45.43</v>
      </c>
      <c r="K715" s="6">
        <v>45300</v>
      </c>
      <c r="L715" s="6">
        <v>45306</v>
      </c>
      <c r="M715" s="3" t="s">
        <v>53</v>
      </c>
      <c r="N715">
        <f t="shared" si="78"/>
        <v>6</v>
      </c>
      <c r="O715" t="str">
        <f t="shared" si="79"/>
        <v>Jan-2024</v>
      </c>
      <c r="P715" t="str">
        <f>CHOOSE(MATCH(MONTH(C715),{1,4,7,10}),"Q1","Q2","Q3","Q4")</f>
        <v>Q1</v>
      </c>
      <c r="Q715" t="str">
        <f t="shared" si="80"/>
        <v>North → East</v>
      </c>
      <c r="R715" t="str">
        <f t="shared" si="81"/>
        <v>40-60%</v>
      </c>
      <c r="AA715">
        <f t="shared" si="82"/>
        <v>8</v>
      </c>
      <c r="AD715">
        <f t="shared" si="83"/>
        <v>6</v>
      </c>
      <c r="AL715">
        <f t="shared" si="84"/>
        <v>0</v>
      </c>
    </row>
    <row r="716" spans="1:38" ht="15.75" customHeight="1" x14ac:dyDescent="0.3">
      <c r="A716" s="3" t="s">
        <v>779</v>
      </c>
      <c r="B716" s="3" t="s">
        <v>59</v>
      </c>
      <c r="C716" s="6">
        <v>45453</v>
      </c>
      <c r="D716" s="4">
        <v>1679</v>
      </c>
      <c r="E716" s="3" t="s">
        <v>60</v>
      </c>
      <c r="F716" s="3" t="s">
        <v>61</v>
      </c>
      <c r="G716" s="3" t="s">
        <v>51</v>
      </c>
      <c r="H716" s="4">
        <v>5067</v>
      </c>
      <c r="I716" s="4">
        <v>5</v>
      </c>
      <c r="J716" s="4">
        <v>69.849999999999994</v>
      </c>
      <c r="K716" s="6">
        <v>45454</v>
      </c>
      <c r="L716" s="6">
        <v>45459</v>
      </c>
      <c r="M716" s="3" t="s">
        <v>71</v>
      </c>
      <c r="N716">
        <f t="shared" si="78"/>
        <v>5</v>
      </c>
      <c r="O716" t="str">
        <f t="shared" si="79"/>
        <v>Jun-2024</v>
      </c>
      <c r="P716" t="str">
        <f>CHOOSE(MATCH(MONTH(C716),{1,4,7,10}),"Q1","Q2","Q3","Q4")</f>
        <v>Q2</v>
      </c>
      <c r="Q716" t="str">
        <f t="shared" si="80"/>
        <v>Central → West</v>
      </c>
      <c r="R716" t="str">
        <f t="shared" si="81"/>
        <v>60-80%</v>
      </c>
      <c r="AA716">
        <f t="shared" si="82"/>
        <v>6</v>
      </c>
      <c r="AD716">
        <f t="shared" si="83"/>
        <v>5</v>
      </c>
      <c r="AL716">
        <f t="shared" si="84"/>
        <v>0</v>
      </c>
    </row>
    <row r="717" spans="1:38" ht="15.75" customHeight="1" x14ac:dyDescent="0.3">
      <c r="A717" s="3" t="s">
        <v>780</v>
      </c>
      <c r="B717" s="3" t="s">
        <v>49</v>
      </c>
      <c r="C717" s="6">
        <v>45461</v>
      </c>
      <c r="D717" s="4">
        <v>1947</v>
      </c>
      <c r="E717" s="3" t="s">
        <v>50</v>
      </c>
      <c r="F717" s="3" t="s">
        <v>57</v>
      </c>
      <c r="G717" s="3" t="s">
        <v>70</v>
      </c>
      <c r="H717" s="4">
        <v>9771</v>
      </c>
      <c r="I717" s="4">
        <v>4.9000000000000004</v>
      </c>
      <c r="J717" s="4">
        <v>55.78</v>
      </c>
      <c r="K717" s="6">
        <v>45462</v>
      </c>
      <c r="L717" s="6">
        <v>45466</v>
      </c>
      <c r="M717" s="3" t="s">
        <v>53</v>
      </c>
      <c r="N717">
        <f t="shared" si="78"/>
        <v>4</v>
      </c>
      <c r="O717" t="str">
        <f t="shared" si="79"/>
        <v>Jun-2024</v>
      </c>
      <c r="P717" t="str">
        <f>CHOOSE(MATCH(MONTH(C717),{1,4,7,10}),"Q1","Q2","Q3","Q4")</f>
        <v>Q2</v>
      </c>
      <c r="Q717" t="str">
        <f t="shared" si="80"/>
        <v>South → North</v>
      </c>
      <c r="R717" t="str">
        <f t="shared" si="81"/>
        <v>40-60%</v>
      </c>
      <c r="AA717">
        <f t="shared" si="82"/>
        <v>5</v>
      </c>
      <c r="AD717">
        <f t="shared" si="83"/>
        <v>4</v>
      </c>
      <c r="AL717">
        <f t="shared" si="84"/>
        <v>1</v>
      </c>
    </row>
    <row r="718" spans="1:38" ht="15.75" customHeight="1" x14ac:dyDescent="0.3">
      <c r="A718" s="3" t="s">
        <v>781</v>
      </c>
      <c r="B718" s="3" t="s">
        <v>66</v>
      </c>
      <c r="C718" s="6">
        <v>45439</v>
      </c>
      <c r="D718" s="4">
        <v>2303</v>
      </c>
      <c r="E718" s="3" t="s">
        <v>63</v>
      </c>
      <c r="F718" s="3" t="s">
        <v>61</v>
      </c>
      <c r="G718" s="3" t="s">
        <v>51</v>
      </c>
      <c r="H718" s="4">
        <v>47616</v>
      </c>
      <c r="I718" s="4">
        <v>2.8</v>
      </c>
      <c r="J718" s="4">
        <v>83.46</v>
      </c>
      <c r="K718" s="6">
        <v>45439</v>
      </c>
      <c r="L718" s="6">
        <v>45444</v>
      </c>
      <c r="M718" s="3" t="s">
        <v>53</v>
      </c>
      <c r="N718">
        <f t="shared" si="78"/>
        <v>5</v>
      </c>
      <c r="O718" t="str">
        <f t="shared" si="79"/>
        <v>May-2024</v>
      </c>
      <c r="P718" t="str">
        <f>CHOOSE(MATCH(MONTH(C718),{1,4,7,10}),"Q1","Q2","Q3","Q4")</f>
        <v>Q2</v>
      </c>
      <c r="Q718" t="str">
        <f t="shared" si="80"/>
        <v>Central → West</v>
      </c>
      <c r="R718" t="str">
        <f t="shared" si="81"/>
        <v>80-100%</v>
      </c>
      <c r="AA718">
        <f t="shared" si="82"/>
        <v>5</v>
      </c>
      <c r="AD718">
        <f t="shared" si="83"/>
        <v>5</v>
      </c>
      <c r="AL718">
        <f t="shared" si="84"/>
        <v>1</v>
      </c>
    </row>
    <row r="719" spans="1:38" ht="15.75" customHeight="1" x14ac:dyDescent="0.3">
      <c r="A719" s="3" t="s">
        <v>782</v>
      </c>
      <c r="B719" s="3" t="s">
        <v>66</v>
      </c>
      <c r="C719" s="6">
        <v>45319</v>
      </c>
      <c r="D719" s="4">
        <v>1490</v>
      </c>
      <c r="E719" s="3" t="s">
        <v>63</v>
      </c>
      <c r="F719" s="3" t="s">
        <v>51</v>
      </c>
      <c r="G719" s="3" t="s">
        <v>61</v>
      </c>
      <c r="H719" s="4">
        <v>12203</v>
      </c>
      <c r="I719" s="4">
        <v>2</v>
      </c>
      <c r="J719" s="4">
        <v>51.37</v>
      </c>
      <c r="K719" s="6">
        <v>45322</v>
      </c>
      <c r="L719" s="6">
        <v>45325</v>
      </c>
      <c r="M719" s="3" t="s">
        <v>53</v>
      </c>
      <c r="N719">
        <f t="shared" si="78"/>
        <v>3</v>
      </c>
      <c r="O719" t="str">
        <f t="shared" si="79"/>
        <v>Jan-2024</v>
      </c>
      <c r="P719" t="str">
        <f>CHOOSE(MATCH(MONTH(C719),{1,4,7,10}),"Q1","Q2","Q3","Q4")</f>
        <v>Q1</v>
      </c>
      <c r="Q719" t="str">
        <f t="shared" si="80"/>
        <v>West → Central</v>
      </c>
      <c r="R719" t="str">
        <f t="shared" si="81"/>
        <v>40-60%</v>
      </c>
      <c r="AA719">
        <f t="shared" si="82"/>
        <v>6</v>
      </c>
      <c r="AD719">
        <f t="shared" si="83"/>
        <v>3</v>
      </c>
      <c r="AL719">
        <f t="shared" si="84"/>
        <v>1</v>
      </c>
    </row>
    <row r="720" spans="1:38" ht="15.75" customHeight="1" x14ac:dyDescent="0.3">
      <c r="A720" s="3" t="s">
        <v>783</v>
      </c>
      <c r="B720" s="3" t="s">
        <v>66</v>
      </c>
      <c r="C720" s="6">
        <v>45433</v>
      </c>
      <c r="D720" s="4">
        <v>1842</v>
      </c>
      <c r="E720" s="3" t="s">
        <v>63</v>
      </c>
      <c r="F720" s="3" t="s">
        <v>57</v>
      </c>
      <c r="G720" s="3" t="s">
        <v>57</v>
      </c>
      <c r="H720" s="4">
        <v>13829</v>
      </c>
      <c r="I720" s="4">
        <v>4.4000000000000004</v>
      </c>
      <c r="J720" s="4">
        <v>93.53</v>
      </c>
      <c r="K720" s="6">
        <v>45433</v>
      </c>
      <c r="L720" s="6">
        <v>45439</v>
      </c>
      <c r="M720" s="3" t="s">
        <v>53</v>
      </c>
      <c r="N720">
        <f t="shared" si="78"/>
        <v>6</v>
      </c>
      <c r="O720" t="str">
        <f t="shared" si="79"/>
        <v>May-2024</v>
      </c>
      <c r="P720" t="str">
        <f>CHOOSE(MATCH(MONTH(C720),{1,4,7,10}),"Q1","Q2","Q3","Q4")</f>
        <v>Q2</v>
      </c>
      <c r="Q720" t="str">
        <f t="shared" si="80"/>
        <v>South → South</v>
      </c>
      <c r="R720" t="str">
        <f t="shared" si="81"/>
        <v>80-100%</v>
      </c>
      <c r="AA720">
        <f t="shared" si="82"/>
        <v>6</v>
      </c>
      <c r="AD720">
        <f t="shared" si="83"/>
        <v>6</v>
      </c>
      <c r="AL720">
        <f t="shared" si="84"/>
        <v>1</v>
      </c>
    </row>
    <row r="721" spans="1:38" ht="15.75" customHeight="1" x14ac:dyDescent="0.3">
      <c r="A721" s="3" t="s">
        <v>784</v>
      </c>
      <c r="B721" s="3" t="s">
        <v>66</v>
      </c>
      <c r="C721" s="6">
        <v>45302</v>
      </c>
      <c r="D721" s="4">
        <v>2025</v>
      </c>
      <c r="E721" s="3" t="s">
        <v>63</v>
      </c>
      <c r="F721" s="3" t="s">
        <v>70</v>
      </c>
      <c r="G721" s="3" t="s">
        <v>57</v>
      </c>
      <c r="H721" s="4">
        <v>36009</v>
      </c>
      <c r="I721" s="4">
        <v>3.9</v>
      </c>
      <c r="J721" s="4">
        <v>65.86</v>
      </c>
      <c r="K721" s="6">
        <v>45305</v>
      </c>
      <c r="L721" s="6">
        <v>45310</v>
      </c>
      <c r="M721" s="3" t="s">
        <v>71</v>
      </c>
      <c r="N721">
        <f t="shared" si="78"/>
        <v>5</v>
      </c>
      <c r="O721" t="str">
        <f t="shared" si="79"/>
        <v>Jan-2024</v>
      </c>
      <c r="P721" t="str">
        <f>CHOOSE(MATCH(MONTH(C721),{1,4,7,10}),"Q1","Q2","Q3","Q4")</f>
        <v>Q1</v>
      </c>
      <c r="Q721" t="str">
        <f t="shared" si="80"/>
        <v>North → South</v>
      </c>
      <c r="R721" t="str">
        <f t="shared" si="81"/>
        <v>60-80%</v>
      </c>
      <c r="AA721">
        <f t="shared" si="82"/>
        <v>8</v>
      </c>
      <c r="AD721">
        <f t="shared" si="83"/>
        <v>5</v>
      </c>
      <c r="AL721">
        <f t="shared" si="84"/>
        <v>0</v>
      </c>
    </row>
    <row r="722" spans="1:38" ht="15.75" customHeight="1" x14ac:dyDescent="0.3">
      <c r="A722" s="3" t="s">
        <v>785</v>
      </c>
      <c r="B722" s="3" t="s">
        <v>59</v>
      </c>
      <c r="C722" s="6">
        <v>45392</v>
      </c>
      <c r="D722" s="4">
        <v>719</v>
      </c>
      <c r="E722" s="3" t="s">
        <v>63</v>
      </c>
      <c r="F722" s="3" t="s">
        <v>70</v>
      </c>
      <c r="G722" s="3" t="s">
        <v>57</v>
      </c>
      <c r="H722" s="4">
        <v>6756</v>
      </c>
      <c r="I722" s="4">
        <v>3.7</v>
      </c>
      <c r="J722" s="4">
        <v>51.88</v>
      </c>
      <c r="K722" s="6">
        <v>45395</v>
      </c>
      <c r="L722" s="6">
        <v>45403</v>
      </c>
      <c r="M722" s="3" t="s">
        <v>53</v>
      </c>
      <c r="N722">
        <f t="shared" si="78"/>
        <v>8</v>
      </c>
      <c r="O722" t="str">
        <f t="shared" si="79"/>
        <v>Apr-2024</v>
      </c>
      <c r="P722" t="str">
        <f>CHOOSE(MATCH(MONTH(C722),{1,4,7,10}),"Q1","Q2","Q3","Q4")</f>
        <v>Q2</v>
      </c>
      <c r="Q722" t="str">
        <f t="shared" si="80"/>
        <v>North → South</v>
      </c>
      <c r="R722" t="str">
        <f t="shared" si="81"/>
        <v>40-60%</v>
      </c>
      <c r="AA722">
        <f t="shared" si="82"/>
        <v>11</v>
      </c>
      <c r="AD722">
        <f t="shared" si="83"/>
        <v>8</v>
      </c>
      <c r="AL722">
        <f t="shared" si="84"/>
        <v>0</v>
      </c>
    </row>
    <row r="723" spans="1:38" ht="15.75" customHeight="1" x14ac:dyDescent="0.3">
      <c r="A723" s="3" t="s">
        <v>786</v>
      </c>
      <c r="B723" s="3" t="s">
        <v>59</v>
      </c>
      <c r="C723" s="6">
        <v>45464</v>
      </c>
      <c r="D723" s="4">
        <v>1374</v>
      </c>
      <c r="E723" s="3" t="s">
        <v>60</v>
      </c>
      <c r="F723" s="3" t="s">
        <v>52</v>
      </c>
      <c r="G723" s="3" t="s">
        <v>51</v>
      </c>
      <c r="H723" s="4">
        <v>728</v>
      </c>
      <c r="I723" s="4">
        <v>4.5999999999999996</v>
      </c>
      <c r="J723" s="4">
        <v>66.28</v>
      </c>
      <c r="K723" s="6">
        <v>45466</v>
      </c>
      <c r="L723" s="6">
        <v>45474</v>
      </c>
      <c r="M723" s="3" t="s">
        <v>71</v>
      </c>
      <c r="N723">
        <f t="shared" si="78"/>
        <v>8</v>
      </c>
      <c r="O723" t="str">
        <f t="shared" si="79"/>
        <v>Jun-2024</v>
      </c>
      <c r="P723" t="str">
        <f>CHOOSE(MATCH(MONTH(C723),{1,4,7,10}),"Q1","Q2","Q3","Q4")</f>
        <v>Q2</v>
      </c>
      <c r="Q723" t="str">
        <f t="shared" si="80"/>
        <v>East → West</v>
      </c>
      <c r="R723" t="str">
        <f t="shared" si="81"/>
        <v>60-80%</v>
      </c>
      <c r="AA723">
        <f t="shared" si="82"/>
        <v>10</v>
      </c>
      <c r="AD723">
        <f t="shared" si="83"/>
        <v>8</v>
      </c>
      <c r="AL723">
        <f t="shared" si="84"/>
        <v>0</v>
      </c>
    </row>
    <row r="724" spans="1:38" ht="15.75" customHeight="1" x14ac:dyDescent="0.3">
      <c r="A724" s="3" t="s">
        <v>787</v>
      </c>
      <c r="B724" s="3" t="s">
        <v>66</v>
      </c>
      <c r="C724" s="6">
        <v>45367</v>
      </c>
      <c r="D724" s="4">
        <v>1056</v>
      </c>
      <c r="E724" s="3" t="s">
        <v>63</v>
      </c>
      <c r="F724" s="3" t="s">
        <v>57</v>
      </c>
      <c r="G724" s="3" t="s">
        <v>51</v>
      </c>
      <c r="H724" s="4">
        <v>25246</v>
      </c>
      <c r="I724" s="4">
        <v>3.8</v>
      </c>
      <c r="J724" s="4">
        <v>64.52</v>
      </c>
      <c r="K724" s="6">
        <v>45368</v>
      </c>
      <c r="L724" s="6">
        <v>45377</v>
      </c>
      <c r="M724" s="3" t="s">
        <v>53</v>
      </c>
      <c r="N724">
        <f t="shared" si="78"/>
        <v>9</v>
      </c>
      <c r="O724" t="str">
        <f t="shared" si="79"/>
        <v>Mar-2024</v>
      </c>
      <c r="P724" t="str">
        <f>CHOOSE(MATCH(MONTH(C724),{1,4,7,10}),"Q1","Q2","Q3","Q4")</f>
        <v>Q1</v>
      </c>
      <c r="Q724" t="str">
        <f t="shared" si="80"/>
        <v>South → West</v>
      </c>
      <c r="R724" t="str">
        <f t="shared" si="81"/>
        <v>60-80%</v>
      </c>
      <c r="AA724">
        <f t="shared" si="82"/>
        <v>10</v>
      </c>
      <c r="AD724">
        <f t="shared" si="83"/>
        <v>9</v>
      </c>
      <c r="AL724">
        <f t="shared" si="84"/>
        <v>0</v>
      </c>
    </row>
    <row r="725" spans="1:38" ht="15.75" customHeight="1" x14ac:dyDescent="0.3">
      <c r="A725" s="3" t="s">
        <v>788</v>
      </c>
      <c r="B725" s="3" t="s">
        <v>49</v>
      </c>
      <c r="C725" s="6">
        <v>45471</v>
      </c>
      <c r="D725" s="4">
        <v>2039</v>
      </c>
      <c r="E725" s="3" t="s">
        <v>63</v>
      </c>
      <c r="F725" s="3" t="s">
        <v>52</v>
      </c>
      <c r="G725" s="3" t="s">
        <v>52</v>
      </c>
      <c r="H725" s="4">
        <v>17178</v>
      </c>
      <c r="I725" s="4">
        <v>2.1</v>
      </c>
      <c r="J725" s="4">
        <v>65.739999999999995</v>
      </c>
      <c r="K725" s="6">
        <v>45473</v>
      </c>
      <c r="L725" s="6">
        <v>45478</v>
      </c>
      <c r="M725" s="3" t="s">
        <v>71</v>
      </c>
      <c r="N725">
        <f t="shared" si="78"/>
        <v>5</v>
      </c>
      <c r="O725" t="str">
        <f t="shared" si="79"/>
        <v>Jun-2024</v>
      </c>
      <c r="P725" t="str">
        <f>CHOOSE(MATCH(MONTH(C725),{1,4,7,10}),"Q1","Q2","Q3","Q4")</f>
        <v>Q2</v>
      </c>
      <c r="Q725" t="str">
        <f t="shared" si="80"/>
        <v>East → East</v>
      </c>
      <c r="R725" t="str">
        <f t="shared" si="81"/>
        <v>60-80%</v>
      </c>
      <c r="AA725">
        <f t="shared" si="82"/>
        <v>7</v>
      </c>
      <c r="AD725">
        <f t="shared" si="83"/>
        <v>5</v>
      </c>
      <c r="AL725">
        <f t="shared" si="84"/>
        <v>0</v>
      </c>
    </row>
    <row r="726" spans="1:38" ht="15.75" customHeight="1" x14ac:dyDescent="0.3">
      <c r="A726" s="3" t="s">
        <v>789</v>
      </c>
      <c r="B726" s="3" t="s">
        <v>82</v>
      </c>
      <c r="C726" s="6">
        <v>45319</v>
      </c>
      <c r="D726" s="4">
        <v>2481</v>
      </c>
      <c r="E726" s="3" t="s">
        <v>56</v>
      </c>
      <c r="F726" s="3" t="s">
        <v>57</v>
      </c>
      <c r="G726" s="3" t="s">
        <v>57</v>
      </c>
      <c r="H726" s="4">
        <v>37552</v>
      </c>
      <c r="I726" s="4">
        <v>3.8</v>
      </c>
      <c r="J726" s="4">
        <v>75.13</v>
      </c>
      <c r="K726" s="6">
        <v>45319</v>
      </c>
      <c r="L726" s="6">
        <v>45326</v>
      </c>
      <c r="M726" s="3" t="s">
        <v>71</v>
      </c>
      <c r="N726">
        <f t="shared" si="78"/>
        <v>7</v>
      </c>
      <c r="O726" t="str">
        <f t="shared" si="79"/>
        <v>Jan-2024</v>
      </c>
      <c r="P726" t="str">
        <f>CHOOSE(MATCH(MONTH(C726),{1,4,7,10}),"Q1","Q2","Q3","Q4")</f>
        <v>Q1</v>
      </c>
      <c r="Q726" t="str">
        <f t="shared" si="80"/>
        <v>South → South</v>
      </c>
      <c r="R726" t="str">
        <f t="shared" si="81"/>
        <v>60-80%</v>
      </c>
      <c r="AA726">
        <f t="shared" si="82"/>
        <v>7</v>
      </c>
      <c r="AD726">
        <f t="shared" si="83"/>
        <v>7</v>
      </c>
      <c r="AL726">
        <f t="shared" si="84"/>
        <v>0</v>
      </c>
    </row>
    <row r="727" spans="1:38" ht="15.75" customHeight="1" x14ac:dyDescent="0.3">
      <c r="A727" s="3" t="s">
        <v>790</v>
      </c>
      <c r="B727" s="3" t="s">
        <v>82</v>
      </c>
      <c r="C727" s="6">
        <v>45437</v>
      </c>
      <c r="D727" s="4">
        <v>1068</v>
      </c>
      <c r="E727" s="3" t="s">
        <v>63</v>
      </c>
      <c r="F727" s="3" t="s">
        <v>57</v>
      </c>
      <c r="G727" s="3" t="s">
        <v>52</v>
      </c>
      <c r="H727" s="4">
        <v>46532</v>
      </c>
      <c r="I727" s="4">
        <v>2.2000000000000002</v>
      </c>
      <c r="J727" s="4">
        <v>71.27</v>
      </c>
      <c r="K727" s="6">
        <v>45438</v>
      </c>
      <c r="L727" s="6">
        <v>45446</v>
      </c>
      <c r="M727" s="3" t="s">
        <v>53</v>
      </c>
      <c r="N727">
        <f t="shared" si="78"/>
        <v>8</v>
      </c>
      <c r="O727" t="str">
        <f t="shared" si="79"/>
        <v>May-2024</v>
      </c>
      <c r="P727" t="str">
        <f>CHOOSE(MATCH(MONTH(C727),{1,4,7,10}),"Q1","Q2","Q3","Q4")</f>
        <v>Q2</v>
      </c>
      <c r="Q727" t="str">
        <f t="shared" si="80"/>
        <v>South → East</v>
      </c>
      <c r="R727" t="str">
        <f t="shared" si="81"/>
        <v>60-80%</v>
      </c>
      <c r="AA727">
        <f t="shared" si="82"/>
        <v>9</v>
      </c>
      <c r="AD727">
        <f t="shared" si="83"/>
        <v>8</v>
      </c>
      <c r="AL727">
        <f t="shared" si="84"/>
        <v>0</v>
      </c>
    </row>
    <row r="728" spans="1:38" ht="15.75" customHeight="1" x14ac:dyDescent="0.3">
      <c r="A728" s="3" t="s">
        <v>791</v>
      </c>
      <c r="B728" s="3" t="s">
        <v>49</v>
      </c>
      <c r="C728" s="6">
        <v>45385</v>
      </c>
      <c r="D728" s="4">
        <v>1416</v>
      </c>
      <c r="E728" s="3" t="s">
        <v>56</v>
      </c>
      <c r="F728" s="3" t="s">
        <v>51</v>
      </c>
      <c r="G728" s="3" t="s">
        <v>57</v>
      </c>
      <c r="H728" s="4">
        <v>46658</v>
      </c>
      <c r="I728" s="4">
        <v>4</v>
      </c>
      <c r="J728" s="4">
        <v>48.99</v>
      </c>
      <c r="K728" s="6">
        <v>45385</v>
      </c>
      <c r="L728" s="6">
        <v>45393</v>
      </c>
      <c r="M728" s="3" t="s">
        <v>53</v>
      </c>
      <c r="N728">
        <f t="shared" si="78"/>
        <v>8</v>
      </c>
      <c r="O728" t="str">
        <f t="shared" si="79"/>
        <v>Apr-2024</v>
      </c>
      <c r="P728" t="str">
        <f>CHOOSE(MATCH(MONTH(C728),{1,4,7,10}),"Q1","Q2","Q3","Q4")</f>
        <v>Q2</v>
      </c>
      <c r="Q728" t="str">
        <f t="shared" si="80"/>
        <v>West → South</v>
      </c>
      <c r="R728" t="str">
        <f t="shared" si="81"/>
        <v>40-60%</v>
      </c>
      <c r="AA728">
        <f t="shared" si="82"/>
        <v>8</v>
      </c>
      <c r="AD728">
        <f t="shared" si="83"/>
        <v>8</v>
      </c>
      <c r="AL728">
        <f t="shared" si="84"/>
        <v>0</v>
      </c>
    </row>
    <row r="729" spans="1:38" ht="15.75" customHeight="1" x14ac:dyDescent="0.3">
      <c r="A729" s="3" t="s">
        <v>792</v>
      </c>
      <c r="B729" s="3" t="s">
        <v>66</v>
      </c>
      <c r="C729" s="6">
        <v>45431</v>
      </c>
      <c r="D729" s="4">
        <v>1143</v>
      </c>
      <c r="E729" s="3" t="s">
        <v>60</v>
      </c>
      <c r="F729" s="3" t="s">
        <v>52</v>
      </c>
      <c r="G729" s="3" t="s">
        <v>52</v>
      </c>
      <c r="H729" s="4">
        <v>23685</v>
      </c>
      <c r="I729" s="4">
        <v>3.5</v>
      </c>
      <c r="J729" s="4">
        <v>43.93</v>
      </c>
      <c r="K729" s="6">
        <v>45434</v>
      </c>
      <c r="L729" s="6">
        <v>45439</v>
      </c>
      <c r="M729" s="3" t="s">
        <v>53</v>
      </c>
      <c r="N729">
        <f t="shared" si="78"/>
        <v>5</v>
      </c>
      <c r="O729" t="str">
        <f t="shared" si="79"/>
        <v>May-2024</v>
      </c>
      <c r="P729" t="str">
        <f>CHOOSE(MATCH(MONTH(C729),{1,4,7,10}),"Q1","Q2","Q3","Q4")</f>
        <v>Q2</v>
      </c>
      <c r="Q729" t="str">
        <f t="shared" si="80"/>
        <v>East → East</v>
      </c>
      <c r="R729" t="str">
        <f t="shared" si="81"/>
        <v>40-60%</v>
      </c>
      <c r="AA729">
        <f t="shared" si="82"/>
        <v>8</v>
      </c>
      <c r="AD729">
        <f t="shared" si="83"/>
        <v>5</v>
      </c>
      <c r="AL729">
        <f t="shared" si="84"/>
        <v>0</v>
      </c>
    </row>
    <row r="730" spans="1:38" ht="15.75" customHeight="1" x14ac:dyDescent="0.3">
      <c r="A730" s="3" t="s">
        <v>793</v>
      </c>
      <c r="B730" s="3" t="s">
        <v>59</v>
      </c>
      <c r="C730" s="6">
        <v>45360</v>
      </c>
      <c r="D730" s="4">
        <v>381</v>
      </c>
      <c r="E730" s="3" t="s">
        <v>63</v>
      </c>
      <c r="F730" s="3" t="s">
        <v>51</v>
      </c>
      <c r="G730" s="3" t="s">
        <v>52</v>
      </c>
      <c r="H730" s="4">
        <v>34186</v>
      </c>
      <c r="I730" s="4">
        <v>1.3</v>
      </c>
      <c r="J730" s="4">
        <v>83.76</v>
      </c>
      <c r="K730" s="6">
        <v>45360</v>
      </c>
      <c r="L730" s="6">
        <v>45370</v>
      </c>
      <c r="M730" s="3" t="s">
        <v>53</v>
      </c>
      <c r="N730">
        <f t="shared" si="78"/>
        <v>10</v>
      </c>
      <c r="O730" t="str">
        <f t="shared" si="79"/>
        <v>Mar-2024</v>
      </c>
      <c r="P730" t="str">
        <f>CHOOSE(MATCH(MONTH(C730),{1,4,7,10}),"Q1","Q2","Q3","Q4")</f>
        <v>Q1</v>
      </c>
      <c r="Q730" t="str">
        <f t="shared" si="80"/>
        <v>West → East</v>
      </c>
      <c r="R730" t="str">
        <f t="shared" si="81"/>
        <v>80-100%</v>
      </c>
      <c r="AA730">
        <f t="shared" si="82"/>
        <v>10</v>
      </c>
      <c r="AD730">
        <f t="shared" si="83"/>
        <v>10</v>
      </c>
      <c r="AL730">
        <f t="shared" si="84"/>
        <v>0</v>
      </c>
    </row>
    <row r="731" spans="1:38" ht="15.75" customHeight="1" x14ac:dyDescent="0.3">
      <c r="A731" s="3" t="s">
        <v>794</v>
      </c>
      <c r="B731" s="3" t="s">
        <v>82</v>
      </c>
      <c r="C731" s="6">
        <v>45328</v>
      </c>
      <c r="D731" s="4">
        <v>2266</v>
      </c>
      <c r="E731" s="3" t="s">
        <v>56</v>
      </c>
      <c r="F731" s="3" t="s">
        <v>57</v>
      </c>
      <c r="G731" s="3" t="s">
        <v>61</v>
      </c>
      <c r="H731" s="4">
        <v>11945</v>
      </c>
      <c r="I731" s="4">
        <v>3.1</v>
      </c>
      <c r="J731" s="4">
        <v>73.58</v>
      </c>
      <c r="K731" s="6">
        <v>45328</v>
      </c>
      <c r="L731" s="6">
        <v>45337</v>
      </c>
      <c r="M731" s="3" t="s">
        <v>71</v>
      </c>
      <c r="N731">
        <f t="shared" si="78"/>
        <v>9</v>
      </c>
      <c r="O731" t="str">
        <f t="shared" si="79"/>
        <v>Feb-2024</v>
      </c>
      <c r="P731" t="str">
        <f>CHOOSE(MATCH(MONTH(C731),{1,4,7,10}),"Q1","Q2","Q3","Q4")</f>
        <v>Q1</v>
      </c>
      <c r="Q731" t="str">
        <f t="shared" si="80"/>
        <v>South → Central</v>
      </c>
      <c r="R731" t="str">
        <f t="shared" si="81"/>
        <v>60-80%</v>
      </c>
      <c r="AA731">
        <f t="shared" si="82"/>
        <v>9</v>
      </c>
      <c r="AD731">
        <f t="shared" si="83"/>
        <v>9</v>
      </c>
      <c r="AL731">
        <f t="shared" si="84"/>
        <v>0</v>
      </c>
    </row>
    <row r="732" spans="1:38" ht="15.75" customHeight="1" x14ac:dyDescent="0.3">
      <c r="A732" s="3" t="s">
        <v>795</v>
      </c>
      <c r="B732" s="3" t="s">
        <v>55</v>
      </c>
      <c r="C732" s="6">
        <v>45465</v>
      </c>
      <c r="D732" s="4">
        <v>1158</v>
      </c>
      <c r="E732" s="3" t="s">
        <v>56</v>
      </c>
      <c r="F732" s="3" t="s">
        <v>70</v>
      </c>
      <c r="G732" s="3" t="s">
        <v>52</v>
      </c>
      <c r="H732" s="4">
        <v>33766</v>
      </c>
      <c r="I732" s="4">
        <v>2.4</v>
      </c>
      <c r="J732" s="4">
        <v>61.54</v>
      </c>
      <c r="K732" s="6">
        <v>45468</v>
      </c>
      <c r="L732" s="6">
        <v>45471</v>
      </c>
      <c r="M732" s="3" t="s">
        <v>53</v>
      </c>
      <c r="N732">
        <f t="shared" si="78"/>
        <v>3</v>
      </c>
      <c r="O732" t="str">
        <f t="shared" si="79"/>
        <v>Jun-2024</v>
      </c>
      <c r="P732" t="str">
        <f>CHOOSE(MATCH(MONTH(C732),{1,4,7,10}),"Q1","Q2","Q3","Q4")</f>
        <v>Q2</v>
      </c>
      <c r="Q732" t="str">
        <f t="shared" si="80"/>
        <v>North → East</v>
      </c>
      <c r="R732" t="str">
        <f t="shared" si="81"/>
        <v>60-80%</v>
      </c>
      <c r="AA732">
        <f t="shared" si="82"/>
        <v>6</v>
      </c>
      <c r="AD732">
        <f t="shared" si="83"/>
        <v>3</v>
      </c>
      <c r="AL732">
        <f t="shared" si="84"/>
        <v>1</v>
      </c>
    </row>
    <row r="733" spans="1:38" ht="15.75" customHeight="1" x14ac:dyDescent="0.3">
      <c r="A733" s="3" t="s">
        <v>796</v>
      </c>
      <c r="B733" s="3" t="s">
        <v>55</v>
      </c>
      <c r="C733" s="6">
        <v>45301</v>
      </c>
      <c r="D733" s="4">
        <v>297</v>
      </c>
      <c r="E733" s="3" t="s">
        <v>63</v>
      </c>
      <c r="F733" s="3" t="s">
        <v>57</v>
      </c>
      <c r="G733" s="3" t="s">
        <v>51</v>
      </c>
      <c r="H733" s="4">
        <v>3309</v>
      </c>
      <c r="I733" s="4">
        <v>2.2999999999999998</v>
      </c>
      <c r="J733" s="4">
        <v>88.5</v>
      </c>
      <c r="K733" s="6">
        <v>45301</v>
      </c>
      <c r="L733" s="6">
        <v>45303</v>
      </c>
      <c r="M733" s="3" t="s">
        <v>71</v>
      </c>
      <c r="N733">
        <f t="shared" si="78"/>
        <v>2</v>
      </c>
      <c r="O733" t="str">
        <f t="shared" si="79"/>
        <v>Jan-2024</v>
      </c>
      <c r="P733" t="str">
        <f>CHOOSE(MATCH(MONTH(C733),{1,4,7,10}),"Q1","Q2","Q3","Q4")</f>
        <v>Q1</v>
      </c>
      <c r="Q733" t="str">
        <f t="shared" si="80"/>
        <v>South → West</v>
      </c>
      <c r="R733" t="str">
        <f t="shared" si="81"/>
        <v>80-100%</v>
      </c>
      <c r="AA733">
        <f t="shared" si="82"/>
        <v>2</v>
      </c>
      <c r="AD733">
        <f t="shared" si="83"/>
        <v>2</v>
      </c>
      <c r="AL733">
        <f t="shared" si="84"/>
        <v>0</v>
      </c>
    </row>
    <row r="734" spans="1:38" ht="15.75" customHeight="1" x14ac:dyDescent="0.3">
      <c r="A734" s="3" t="s">
        <v>797</v>
      </c>
      <c r="B734" s="3" t="s">
        <v>49</v>
      </c>
      <c r="C734" s="6">
        <v>45423</v>
      </c>
      <c r="D734" s="4">
        <v>1182</v>
      </c>
      <c r="E734" s="3" t="s">
        <v>63</v>
      </c>
      <c r="F734" s="3" t="s">
        <v>51</v>
      </c>
      <c r="G734" s="3" t="s">
        <v>52</v>
      </c>
      <c r="H734" s="4">
        <v>38229</v>
      </c>
      <c r="I734" s="4">
        <v>3.4</v>
      </c>
      <c r="J734" s="4">
        <v>63.28</v>
      </c>
      <c r="K734" s="6">
        <v>45424</v>
      </c>
      <c r="L734" s="6">
        <v>45428</v>
      </c>
      <c r="M734" s="3" t="s">
        <v>53</v>
      </c>
      <c r="N734">
        <f t="shared" si="78"/>
        <v>4</v>
      </c>
      <c r="O734" t="str">
        <f t="shared" si="79"/>
        <v>May-2024</v>
      </c>
      <c r="P734" t="str">
        <f>CHOOSE(MATCH(MONTH(C734),{1,4,7,10}),"Q1","Q2","Q3","Q4")</f>
        <v>Q2</v>
      </c>
      <c r="Q734" t="str">
        <f t="shared" si="80"/>
        <v>West → East</v>
      </c>
      <c r="R734" t="str">
        <f t="shared" si="81"/>
        <v>60-80%</v>
      </c>
      <c r="AA734">
        <f t="shared" si="82"/>
        <v>5</v>
      </c>
      <c r="AD734">
        <f t="shared" si="83"/>
        <v>4</v>
      </c>
      <c r="AL734">
        <f t="shared" si="84"/>
        <v>1</v>
      </c>
    </row>
    <row r="735" spans="1:38" ht="15.75" customHeight="1" x14ac:dyDescent="0.3">
      <c r="A735" s="3" t="s">
        <v>798</v>
      </c>
      <c r="B735" s="3" t="s">
        <v>66</v>
      </c>
      <c r="C735" s="6">
        <v>45466</v>
      </c>
      <c r="D735" s="4">
        <v>1284</v>
      </c>
      <c r="E735" s="3" t="s">
        <v>63</v>
      </c>
      <c r="F735" s="3" t="s">
        <v>52</v>
      </c>
      <c r="G735" s="3" t="s">
        <v>57</v>
      </c>
      <c r="H735" s="4">
        <v>42285</v>
      </c>
      <c r="I735" s="4">
        <v>2.2999999999999998</v>
      </c>
      <c r="J735" s="4">
        <v>87.76</v>
      </c>
      <c r="K735" s="6">
        <v>45468</v>
      </c>
      <c r="L735" s="6">
        <v>45477</v>
      </c>
      <c r="M735" s="3" t="s">
        <v>53</v>
      </c>
      <c r="N735">
        <f t="shared" si="78"/>
        <v>9</v>
      </c>
      <c r="O735" t="str">
        <f t="shared" si="79"/>
        <v>Jun-2024</v>
      </c>
      <c r="P735" t="str">
        <f>CHOOSE(MATCH(MONTH(C735),{1,4,7,10}),"Q1","Q2","Q3","Q4")</f>
        <v>Q2</v>
      </c>
      <c r="Q735" t="str">
        <f t="shared" si="80"/>
        <v>East → South</v>
      </c>
      <c r="R735" t="str">
        <f t="shared" si="81"/>
        <v>80-100%</v>
      </c>
      <c r="AA735">
        <f t="shared" si="82"/>
        <v>11</v>
      </c>
      <c r="AD735">
        <f t="shared" si="83"/>
        <v>9</v>
      </c>
      <c r="AL735">
        <f t="shared" si="84"/>
        <v>0</v>
      </c>
    </row>
    <row r="736" spans="1:38" ht="15.75" customHeight="1" x14ac:dyDescent="0.3">
      <c r="A736" s="3" t="s">
        <v>799</v>
      </c>
      <c r="B736" s="3" t="s">
        <v>82</v>
      </c>
      <c r="C736" s="6">
        <v>45383</v>
      </c>
      <c r="D736" s="4">
        <v>1108</v>
      </c>
      <c r="E736" s="3" t="s">
        <v>56</v>
      </c>
      <c r="F736" s="3" t="s">
        <v>52</v>
      </c>
      <c r="G736" s="3" t="s">
        <v>52</v>
      </c>
      <c r="H736" s="4">
        <v>37047</v>
      </c>
      <c r="I736" s="4">
        <v>4.0999999999999996</v>
      </c>
      <c r="J736" s="4">
        <v>58.35</v>
      </c>
      <c r="K736" s="6">
        <v>45386</v>
      </c>
      <c r="L736" s="6">
        <v>45391</v>
      </c>
      <c r="M736" s="3" t="s">
        <v>53</v>
      </c>
      <c r="N736">
        <f t="shared" si="78"/>
        <v>5</v>
      </c>
      <c r="O736" t="str">
        <f t="shared" si="79"/>
        <v>Apr-2024</v>
      </c>
      <c r="P736" t="str">
        <f>CHOOSE(MATCH(MONTH(C736),{1,4,7,10}),"Q1","Q2","Q3","Q4")</f>
        <v>Q2</v>
      </c>
      <c r="Q736" t="str">
        <f t="shared" si="80"/>
        <v>East → East</v>
      </c>
      <c r="R736" t="str">
        <f t="shared" si="81"/>
        <v>40-60%</v>
      </c>
      <c r="AA736">
        <f t="shared" si="82"/>
        <v>8</v>
      </c>
      <c r="AD736">
        <f t="shared" si="83"/>
        <v>5</v>
      </c>
      <c r="AL736">
        <f t="shared" si="84"/>
        <v>0</v>
      </c>
    </row>
    <row r="737" spans="1:38" ht="15.75" customHeight="1" x14ac:dyDescent="0.3">
      <c r="A737" s="3" t="s">
        <v>800</v>
      </c>
      <c r="B737" s="3" t="s">
        <v>66</v>
      </c>
      <c r="C737" s="6">
        <v>45377</v>
      </c>
      <c r="D737" s="4">
        <v>1329</v>
      </c>
      <c r="E737" s="3" t="s">
        <v>63</v>
      </c>
      <c r="F737" s="3" t="s">
        <v>51</v>
      </c>
      <c r="G737" s="3" t="s">
        <v>70</v>
      </c>
      <c r="H737" s="4">
        <v>43318</v>
      </c>
      <c r="I737" s="4">
        <v>1.3</v>
      </c>
      <c r="J737" s="4">
        <v>44.37</v>
      </c>
      <c r="K737" s="6">
        <v>45379</v>
      </c>
      <c r="L737" s="6">
        <v>45383</v>
      </c>
      <c r="M737" s="3" t="s">
        <v>53</v>
      </c>
      <c r="N737">
        <f t="shared" si="78"/>
        <v>4</v>
      </c>
      <c r="O737" t="str">
        <f t="shared" si="79"/>
        <v>Mar-2024</v>
      </c>
      <c r="P737" t="str">
        <f>CHOOSE(MATCH(MONTH(C737),{1,4,7,10}),"Q1","Q2","Q3","Q4")</f>
        <v>Q1</v>
      </c>
      <c r="Q737" t="str">
        <f t="shared" si="80"/>
        <v>West → North</v>
      </c>
      <c r="R737" t="str">
        <f t="shared" si="81"/>
        <v>40-60%</v>
      </c>
      <c r="AA737">
        <f t="shared" si="82"/>
        <v>6</v>
      </c>
      <c r="AD737">
        <f t="shared" si="83"/>
        <v>4</v>
      </c>
      <c r="AL737">
        <f t="shared" si="84"/>
        <v>1</v>
      </c>
    </row>
    <row r="738" spans="1:38" ht="15.75" customHeight="1" x14ac:dyDescent="0.3">
      <c r="A738" s="3" t="s">
        <v>801</v>
      </c>
      <c r="B738" s="3" t="s">
        <v>82</v>
      </c>
      <c r="C738" s="6">
        <v>45318</v>
      </c>
      <c r="D738" s="4">
        <v>1135</v>
      </c>
      <c r="E738" s="3" t="s">
        <v>63</v>
      </c>
      <c r="F738" s="3" t="s">
        <v>52</v>
      </c>
      <c r="G738" s="3" t="s">
        <v>57</v>
      </c>
      <c r="H738" s="4">
        <v>35386</v>
      </c>
      <c r="I738" s="4">
        <v>3.6</v>
      </c>
      <c r="J738" s="4">
        <v>95.96</v>
      </c>
      <c r="K738" s="6">
        <v>45318</v>
      </c>
      <c r="L738" s="6">
        <v>45324</v>
      </c>
      <c r="M738" s="3" t="s">
        <v>53</v>
      </c>
      <c r="N738">
        <f t="shared" si="78"/>
        <v>6</v>
      </c>
      <c r="O738" t="str">
        <f t="shared" si="79"/>
        <v>Jan-2024</v>
      </c>
      <c r="P738" t="str">
        <f>CHOOSE(MATCH(MONTH(C738),{1,4,7,10}),"Q1","Q2","Q3","Q4")</f>
        <v>Q1</v>
      </c>
      <c r="Q738" t="str">
        <f t="shared" si="80"/>
        <v>East → South</v>
      </c>
      <c r="R738" t="str">
        <f t="shared" si="81"/>
        <v>80-100%</v>
      </c>
      <c r="AA738">
        <f t="shared" si="82"/>
        <v>6</v>
      </c>
      <c r="AD738">
        <f t="shared" si="83"/>
        <v>6</v>
      </c>
      <c r="AL738">
        <f t="shared" si="84"/>
        <v>1</v>
      </c>
    </row>
    <row r="739" spans="1:38" ht="15.75" customHeight="1" x14ac:dyDescent="0.3">
      <c r="A739" s="3" t="s">
        <v>802</v>
      </c>
      <c r="B739" s="3" t="s">
        <v>49</v>
      </c>
      <c r="C739" s="6">
        <v>45423</v>
      </c>
      <c r="D739" s="4">
        <v>589</v>
      </c>
      <c r="E739" s="3" t="s">
        <v>63</v>
      </c>
      <c r="F739" s="3" t="s">
        <v>61</v>
      </c>
      <c r="G739" s="3" t="s">
        <v>70</v>
      </c>
      <c r="H739" s="4">
        <v>6891</v>
      </c>
      <c r="I739" s="4">
        <v>4.2</v>
      </c>
      <c r="J739" s="4">
        <v>63.67</v>
      </c>
      <c r="K739" s="6">
        <v>45423</v>
      </c>
      <c r="L739" s="6">
        <v>45431</v>
      </c>
      <c r="M739" s="3" t="s">
        <v>71</v>
      </c>
      <c r="N739">
        <f t="shared" si="78"/>
        <v>8</v>
      </c>
      <c r="O739" t="str">
        <f t="shared" si="79"/>
        <v>May-2024</v>
      </c>
      <c r="P739" t="str">
        <f>CHOOSE(MATCH(MONTH(C739),{1,4,7,10}),"Q1","Q2","Q3","Q4")</f>
        <v>Q2</v>
      </c>
      <c r="Q739" t="str">
        <f t="shared" si="80"/>
        <v>Central → North</v>
      </c>
      <c r="R739" t="str">
        <f t="shared" si="81"/>
        <v>60-80%</v>
      </c>
      <c r="AA739">
        <f t="shared" si="82"/>
        <v>8</v>
      </c>
      <c r="AD739">
        <f t="shared" si="83"/>
        <v>8</v>
      </c>
      <c r="AL739">
        <f t="shared" si="84"/>
        <v>0</v>
      </c>
    </row>
    <row r="740" spans="1:38" ht="15.75" customHeight="1" x14ac:dyDescent="0.3">
      <c r="A740" s="3" t="s">
        <v>803</v>
      </c>
      <c r="B740" s="3" t="s">
        <v>49</v>
      </c>
      <c r="C740" s="6">
        <v>45371</v>
      </c>
      <c r="D740" s="4">
        <v>375</v>
      </c>
      <c r="E740" s="3" t="s">
        <v>63</v>
      </c>
      <c r="F740" s="3" t="s">
        <v>70</v>
      </c>
      <c r="G740" s="3" t="s">
        <v>57</v>
      </c>
      <c r="H740" s="4">
        <v>645</v>
      </c>
      <c r="I740" s="4">
        <v>3.7</v>
      </c>
      <c r="J740" s="4">
        <v>87.56</v>
      </c>
      <c r="K740" s="6">
        <v>45374</v>
      </c>
      <c r="L740" s="6">
        <v>45378</v>
      </c>
      <c r="M740" s="3" t="s">
        <v>53</v>
      </c>
      <c r="N740">
        <f t="shared" si="78"/>
        <v>4</v>
      </c>
      <c r="O740" t="str">
        <f t="shared" si="79"/>
        <v>Mar-2024</v>
      </c>
      <c r="P740" t="str">
        <f>CHOOSE(MATCH(MONTH(C740),{1,4,7,10}),"Q1","Q2","Q3","Q4")</f>
        <v>Q1</v>
      </c>
      <c r="Q740" t="str">
        <f t="shared" si="80"/>
        <v>North → South</v>
      </c>
      <c r="R740" t="str">
        <f t="shared" si="81"/>
        <v>80-100%</v>
      </c>
      <c r="AA740">
        <f t="shared" si="82"/>
        <v>7</v>
      </c>
      <c r="AD740">
        <f t="shared" si="83"/>
        <v>4</v>
      </c>
      <c r="AL740">
        <f t="shared" si="84"/>
        <v>0</v>
      </c>
    </row>
    <row r="741" spans="1:38" ht="15.75" customHeight="1" x14ac:dyDescent="0.3">
      <c r="A741" s="3" t="s">
        <v>804</v>
      </c>
      <c r="B741" s="3" t="s">
        <v>55</v>
      </c>
      <c r="C741" s="6">
        <v>45421</v>
      </c>
      <c r="D741" s="4">
        <v>2389</v>
      </c>
      <c r="E741" s="3" t="s">
        <v>63</v>
      </c>
      <c r="F741" s="3" t="s">
        <v>70</v>
      </c>
      <c r="G741" s="3" t="s">
        <v>51</v>
      </c>
      <c r="H741" s="4">
        <v>14429</v>
      </c>
      <c r="I741" s="4">
        <v>3</v>
      </c>
      <c r="J741" s="4">
        <v>56.75</v>
      </c>
      <c r="K741" s="6">
        <v>45422</v>
      </c>
      <c r="L741" s="6">
        <v>45432</v>
      </c>
      <c r="M741" s="3" t="s">
        <v>71</v>
      </c>
      <c r="N741">
        <f t="shared" si="78"/>
        <v>10</v>
      </c>
      <c r="O741" t="str">
        <f t="shared" si="79"/>
        <v>May-2024</v>
      </c>
      <c r="P741" t="str">
        <f>CHOOSE(MATCH(MONTH(C741),{1,4,7,10}),"Q1","Q2","Q3","Q4")</f>
        <v>Q2</v>
      </c>
      <c r="Q741" t="str">
        <f t="shared" si="80"/>
        <v>North → West</v>
      </c>
      <c r="R741" t="str">
        <f t="shared" si="81"/>
        <v>40-60%</v>
      </c>
      <c r="AA741">
        <f t="shared" si="82"/>
        <v>11</v>
      </c>
      <c r="AD741">
        <f t="shared" si="83"/>
        <v>10</v>
      </c>
      <c r="AL741">
        <f t="shared" si="84"/>
        <v>0</v>
      </c>
    </row>
    <row r="742" spans="1:38" ht="15.75" customHeight="1" x14ac:dyDescent="0.3">
      <c r="A742" s="3" t="s">
        <v>805</v>
      </c>
      <c r="B742" s="3" t="s">
        <v>66</v>
      </c>
      <c r="C742" s="6">
        <v>45416</v>
      </c>
      <c r="D742" s="4">
        <v>1339</v>
      </c>
      <c r="E742" s="3" t="s">
        <v>63</v>
      </c>
      <c r="F742" s="3" t="s">
        <v>70</v>
      </c>
      <c r="G742" s="3" t="s">
        <v>51</v>
      </c>
      <c r="H742" s="4">
        <v>24826</v>
      </c>
      <c r="I742" s="4">
        <v>4.8</v>
      </c>
      <c r="J742" s="4">
        <v>78.78</v>
      </c>
      <c r="K742" s="6">
        <v>45416</v>
      </c>
      <c r="L742" s="6">
        <v>45425</v>
      </c>
      <c r="M742" s="3" t="s">
        <v>53</v>
      </c>
      <c r="N742">
        <f t="shared" si="78"/>
        <v>9</v>
      </c>
      <c r="O742" t="str">
        <f t="shared" si="79"/>
        <v>May-2024</v>
      </c>
      <c r="P742" t="str">
        <f>CHOOSE(MATCH(MONTH(C742),{1,4,7,10}),"Q1","Q2","Q3","Q4")</f>
        <v>Q2</v>
      </c>
      <c r="Q742" t="str">
        <f t="shared" si="80"/>
        <v>North → West</v>
      </c>
      <c r="R742" t="str">
        <f t="shared" si="81"/>
        <v>60-80%</v>
      </c>
      <c r="AA742">
        <f t="shared" si="82"/>
        <v>9</v>
      </c>
      <c r="AD742">
        <f t="shared" si="83"/>
        <v>9</v>
      </c>
      <c r="AL742">
        <f t="shared" si="84"/>
        <v>0</v>
      </c>
    </row>
    <row r="743" spans="1:38" ht="15.75" customHeight="1" x14ac:dyDescent="0.3">
      <c r="A743" s="3" t="s">
        <v>806</v>
      </c>
      <c r="B743" s="3" t="s">
        <v>55</v>
      </c>
      <c r="C743" s="6">
        <v>45456</v>
      </c>
      <c r="D743" s="4">
        <v>1374</v>
      </c>
      <c r="E743" s="3" t="s">
        <v>50</v>
      </c>
      <c r="F743" s="3" t="s">
        <v>52</v>
      </c>
      <c r="G743" s="3" t="s">
        <v>51</v>
      </c>
      <c r="H743" s="4">
        <v>30491</v>
      </c>
      <c r="I743" s="4">
        <v>2.2000000000000002</v>
      </c>
      <c r="J743" s="4">
        <v>92.4</v>
      </c>
      <c r="K743" s="6">
        <v>45456</v>
      </c>
      <c r="L743" s="6">
        <v>45466</v>
      </c>
      <c r="M743" s="3" t="s">
        <v>53</v>
      </c>
      <c r="N743">
        <f t="shared" si="78"/>
        <v>10</v>
      </c>
      <c r="O743" t="str">
        <f t="shared" si="79"/>
        <v>Jun-2024</v>
      </c>
      <c r="P743" t="str">
        <f>CHOOSE(MATCH(MONTH(C743),{1,4,7,10}),"Q1","Q2","Q3","Q4")</f>
        <v>Q2</v>
      </c>
      <c r="Q743" t="str">
        <f t="shared" si="80"/>
        <v>East → West</v>
      </c>
      <c r="R743" t="str">
        <f t="shared" si="81"/>
        <v>80-100%</v>
      </c>
      <c r="AA743">
        <f t="shared" si="82"/>
        <v>10</v>
      </c>
      <c r="AD743">
        <f t="shared" si="83"/>
        <v>10</v>
      </c>
      <c r="AL743">
        <f t="shared" si="84"/>
        <v>0</v>
      </c>
    </row>
    <row r="744" spans="1:38" ht="15.75" customHeight="1" x14ac:dyDescent="0.3">
      <c r="A744" s="3" t="s">
        <v>807</v>
      </c>
      <c r="B744" s="3" t="s">
        <v>66</v>
      </c>
      <c r="C744" s="6">
        <v>45431</v>
      </c>
      <c r="D744" s="4">
        <v>225</v>
      </c>
      <c r="E744" s="3" t="s">
        <v>63</v>
      </c>
      <c r="F744" s="3" t="s">
        <v>52</v>
      </c>
      <c r="G744" s="3" t="s">
        <v>70</v>
      </c>
      <c r="H744" s="4">
        <v>48185</v>
      </c>
      <c r="I744" s="4">
        <v>1.1000000000000001</v>
      </c>
      <c r="J744" s="4">
        <v>42.5</v>
      </c>
      <c r="K744" s="6">
        <v>45433</v>
      </c>
      <c r="L744" s="6">
        <v>45441</v>
      </c>
      <c r="M744" s="3" t="s">
        <v>83</v>
      </c>
      <c r="N744">
        <f t="shared" si="78"/>
        <v>8</v>
      </c>
      <c r="O744" t="str">
        <f t="shared" si="79"/>
        <v>May-2024</v>
      </c>
      <c r="P744" t="str">
        <f>CHOOSE(MATCH(MONTH(C744),{1,4,7,10}),"Q1","Q2","Q3","Q4")</f>
        <v>Q2</v>
      </c>
      <c r="Q744" t="str">
        <f t="shared" si="80"/>
        <v>East → North</v>
      </c>
      <c r="R744" t="str">
        <f t="shared" si="81"/>
        <v>40-60%</v>
      </c>
      <c r="AA744">
        <f t="shared" si="82"/>
        <v>10</v>
      </c>
      <c r="AD744">
        <f t="shared" si="83"/>
        <v>8</v>
      </c>
      <c r="AL744">
        <f t="shared" si="84"/>
        <v>0</v>
      </c>
    </row>
    <row r="745" spans="1:38" ht="15.75" customHeight="1" x14ac:dyDescent="0.3">
      <c r="A745" s="3" t="s">
        <v>808</v>
      </c>
      <c r="B745" s="3" t="s">
        <v>55</v>
      </c>
      <c r="C745" s="6">
        <v>45381</v>
      </c>
      <c r="D745" s="4">
        <v>316</v>
      </c>
      <c r="E745" s="3" t="s">
        <v>63</v>
      </c>
      <c r="F745" s="3" t="s">
        <v>57</v>
      </c>
      <c r="G745" s="3" t="s">
        <v>61</v>
      </c>
      <c r="H745" s="4">
        <v>37833</v>
      </c>
      <c r="I745" s="4">
        <v>2.7</v>
      </c>
      <c r="J745" s="4">
        <v>89.84</v>
      </c>
      <c r="K745" s="6">
        <v>45383</v>
      </c>
      <c r="L745" s="6">
        <v>45391</v>
      </c>
      <c r="M745" s="3" t="s">
        <v>83</v>
      </c>
      <c r="N745">
        <f t="shared" si="78"/>
        <v>8</v>
      </c>
      <c r="O745" t="str">
        <f t="shared" si="79"/>
        <v>Mar-2024</v>
      </c>
      <c r="P745" t="str">
        <f>CHOOSE(MATCH(MONTH(C745),{1,4,7,10}),"Q1","Q2","Q3","Q4")</f>
        <v>Q1</v>
      </c>
      <c r="Q745" t="str">
        <f t="shared" si="80"/>
        <v>South → Central</v>
      </c>
      <c r="R745" t="str">
        <f t="shared" si="81"/>
        <v>80-100%</v>
      </c>
      <c r="AA745">
        <f t="shared" si="82"/>
        <v>10</v>
      </c>
      <c r="AD745">
        <f t="shared" si="83"/>
        <v>8</v>
      </c>
      <c r="AL745">
        <f t="shared" si="84"/>
        <v>0</v>
      </c>
    </row>
    <row r="746" spans="1:38" ht="15.75" customHeight="1" x14ac:dyDescent="0.3">
      <c r="A746" s="3" t="s">
        <v>809</v>
      </c>
      <c r="B746" s="3" t="s">
        <v>59</v>
      </c>
      <c r="C746" s="6">
        <v>45357</v>
      </c>
      <c r="D746" s="4">
        <v>1308</v>
      </c>
      <c r="E746" s="3" t="s">
        <v>56</v>
      </c>
      <c r="F746" s="3" t="s">
        <v>57</v>
      </c>
      <c r="G746" s="3" t="s">
        <v>57</v>
      </c>
      <c r="H746" s="4">
        <v>17076</v>
      </c>
      <c r="I746" s="4">
        <v>1.1000000000000001</v>
      </c>
      <c r="J746" s="4">
        <v>74.28</v>
      </c>
      <c r="K746" s="6">
        <v>45357</v>
      </c>
      <c r="L746" s="6">
        <v>45363</v>
      </c>
      <c r="M746" s="3" t="s">
        <v>53</v>
      </c>
      <c r="N746">
        <f t="shared" si="78"/>
        <v>6</v>
      </c>
      <c r="O746" t="str">
        <f t="shared" si="79"/>
        <v>Mar-2024</v>
      </c>
      <c r="P746" t="str">
        <f>CHOOSE(MATCH(MONTH(C746),{1,4,7,10}),"Q1","Q2","Q3","Q4")</f>
        <v>Q1</v>
      </c>
      <c r="Q746" t="str">
        <f t="shared" si="80"/>
        <v>South → South</v>
      </c>
      <c r="R746" t="str">
        <f t="shared" si="81"/>
        <v>60-80%</v>
      </c>
      <c r="AA746">
        <f t="shared" si="82"/>
        <v>6</v>
      </c>
      <c r="AD746">
        <f t="shared" si="83"/>
        <v>6</v>
      </c>
      <c r="AL746">
        <f t="shared" si="84"/>
        <v>1</v>
      </c>
    </row>
    <row r="747" spans="1:38" ht="15.75" customHeight="1" x14ac:dyDescent="0.3">
      <c r="A747" s="3" t="s">
        <v>810</v>
      </c>
      <c r="B747" s="3" t="s">
        <v>59</v>
      </c>
      <c r="C747" s="6">
        <v>45437</v>
      </c>
      <c r="D747" s="4">
        <v>1346</v>
      </c>
      <c r="E747" s="3" t="s">
        <v>63</v>
      </c>
      <c r="F747" s="3" t="s">
        <v>70</v>
      </c>
      <c r="G747" s="3" t="s">
        <v>51</v>
      </c>
      <c r="H747" s="4">
        <v>39905</v>
      </c>
      <c r="I747" s="4">
        <v>4.8</v>
      </c>
      <c r="J747" s="4">
        <v>76.45</v>
      </c>
      <c r="K747" s="6">
        <v>45440</v>
      </c>
      <c r="L747" s="6">
        <v>45445</v>
      </c>
      <c r="M747" s="3" t="s">
        <v>71</v>
      </c>
      <c r="N747">
        <f t="shared" si="78"/>
        <v>5</v>
      </c>
      <c r="O747" t="str">
        <f t="shared" si="79"/>
        <v>May-2024</v>
      </c>
      <c r="P747" t="str">
        <f>CHOOSE(MATCH(MONTH(C747),{1,4,7,10}),"Q1","Q2","Q3","Q4")</f>
        <v>Q2</v>
      </c>
      <c r="Q747" t="str">
        <f t="shared" si="80"/>
        <v>North → West</v>
      </c>
      <c r="R747" t="str">
        <f t="shared" si="81"/>
        <v>60-80%</v>
      </c>
      <c r="AA747">
        <f t="shared" si="82"/>
        <v>8</v>
      </c>
      <c r="AD747">
        <f t="shared" si="83"/>
        <v>5</v>
      </c>
      <c r="AL747">
        <f t="shared" si="84"/>
        <v>0</v>
      </c>
    </row>
    <row r="748" spans="1:38" ht="15.75" customHeight="1" x14ac:dyDescent="0.3">
      <c r="A748" s="3" t="s">
        <v>811</v>
      </c>
      <c r="B748" s="3" t="s">
        <v>59</v>
      </c>
      <c r="C748" s="6">
        <v>45453</v>
      </c>
      <c r="D748" s="4">
        <v>1018</v>
      </c>
      <c r="E748" s="3" t="s">
        <v>56</v>
      </c>
      <c r="F748" s="3" t="s">
        <v>61</v>
      </c>
      <c r="G748" s="3" t="s">
        <v>57</v>
      </c>
      <c r="H748" s="4">
        <v>28964</v>
      </c>
      <c r="I748" s="4">
        <v>1.8</v>
      </c>
      <c r="J748" s="4">
        <v>71.39</v>
      </c>
      <c r="K748" s="6">
        <v>45455</v>
      </c>
      <c r="L748" s="6">
        <v>45462</v>
      </c>
      <c r="M748" s="3" t="s">
        <v>53</v>
      </c>
      <c r="N748">
        <f t="shared" si="78"/>
        <v>7</v>
      </c>
      <c r="O748" t="str">
        <f t="shared" si="79"/>
        <v>Jun-2024</v>
      </c>
      <c r="P748" t="str">
        <f>CHOOSE(MATCH(MONTH(C748),{1,4,7,10}),"Q1","Q2","Q3","Q4")</f>
        <v>Q2</v>
      </c>
      <c r="Q748" t="str">
        <f t="shared" si="80"/>
        <v>Central → South</v>
      </c>
      <c r="R748" t="str">
        <f t="shared" si="81"/>
        <v>60-80%</v>
      </c>
      <c r="AA748">
        <f t="shared" si="82"/>
        <v>9</v>
      </c>
      <c r="AD748">
        <f t="shared" si="83"/>
        <v>7</v>
      </c>
      <c r="AL748">
        <f t="shared" si="84"/>
        <v>0</v>
      </c>
    </row>
    <row r="749" spans="1:38" ht="15.75" customHeight="1" x14ac:dyDescent="0.3">
      <c r="A749" s="3" t="s">
        <v>812</v>
      </c>
      <c r="B749" s="3" t="s">
        <v>59</v>
      </c>
      <c r="C749" s="6">
        <v>45356</v>
      </c>
      <c r="D749" s="4">
        <v>1417</v>
      </c>
      <c r="E749" s="3" t="s">
        <v>63</v>
      </c>
      <c r="F749" s="3" t="s">
        <v>57</v>
      </c>
      <c r="G749" s="3" t="s">
        <v>70</v>
      </c>
      <c r="H749" s="4">
        <v>8743</v>
      </c>
      <c r="I749" s="4">
        <v>4.2</v>
      </c>
      <c r="J749" s="4">
        <v>92.47</v>
      </c>
      <c r="K749" s="6">
        <v>45356</v>
      </c>
      <c r="L749" s="6">
        <v>45364</v>
      </c>
      <c r="M749" s="3" t="s">
        <v>53</v>
      </c>
      <c r="N749">
        <f t="shared" si="78"/>
        <v>8</v>
      </c>
      <c r="O749" t="str">
        <f t="shared" si="79"/>
        <v>Mar-2024</v>
      </c>
      <c r="P749" t="str">
        <f>CHOOSE(MATCH(MONTH(C749),{1,4,7,10}),"Q1","Q2","Q3","Q4")</f>
        <v>Q1</v>
      </c>
      <c r="Q749" t="str">
        <f t="shared" si="80"/>
        <v>South → North</v>
      </c>
      <c r="R749" t="str">
        <f t="shared" si="81"/>
        <v>80-100%</v>
      </c>
      <c r="AA749">
        <f t="shared" si="82"/>
        <v>8</v>
      </c>
      <c r="AD749">
        <f t="shared" si="83"/>
        <v>8</v>
      </c>
      <c r="AL749">
        <f t="shared" si="84"/>
        <v>0</v>
      </c>
    </row>
    <row r="750" spans="1:38" ht="15.75" customHeight="1" x14ac:dyDescent="0.3">
      <c r="A750" s="3" t="s">
        <v>813</v>
      </c>
      <c r="B750" s="3" t="s">
        <v>82</v>
      </c>
      <c r="C750" s="6">
        <v>45430</v>
      </c>
      <c r="D750" s="4">
        <v>2298</v>
      </c>
      <c r="E750" s="3" t="s">
        <v>50</v>
      </c>
      <c r="F750" s="3" t="s">
        <v>57</v>
      </c>
      <c r="G750" s="3" t="s">
        <v>61</v>
      </c>
      <c r="H750" s="4">
        <v>32101</v>
      </c>
      <c r="I750" s="4">
        <v>4.0999999999999996</v>
      </c>
      <c r="J750" s="4">
        <v>42.61</v>
      </c>
      <c r="K750" s="6">
        <v>45430</v>
      </c>
      <c r="L750" s="6">
        <v>45437</v>
      </c>
      <c r="M750" s="3" t="s">
        <v>53</v>
      </c>
      <c r="N750">
        <f t="shared" si="78"/>
        <v>7</v>
      </c>
      <c r="O750" t="str">
        <f t="shared" si="79"/>
        <v>May-2024</v>
      </c>
      <c r="P750" t="str">
        <f>CHOOSE(MATCH(MONTH(C750),{1,4,7,10}),"Q1","Q2","Q3","Q4")</f>
        <v>Q2</v>
      </c>
      <c r="Q750" t="str">
        <f t="shared" si="80"/>
        <v>South → Central</v>
      </c>
      <c r="R750" t="str">
        <f t="shared" si="81"/>
        <v>40-60%</v>
      </c>
      <c r="AA750">
        <f t="shared" si="82"/>
        <v>7</v>
      </c>
      <c r="AD750">
        <f t="shared" si="83"/>
        <v>7</v>
      </c>
      <c r="AL750">
        <f t="shared" si="84"/>
        <v>0</v>
      </c>
    </row>
    <row r="751" spans="1:38" ht="15.75" customHeight="1" x14ac:dyDescent="0.3">
      <c r="A751" s="3" t="s">
        <v>814</v>
      </c>
      <c r="B751" s="3" t="s">
        <v>59</v>
      </c>
      <c r="C751" s="6">
        <v>45458</v>
      </c>
      <c r="D751" s="4">
        <v>1761</v>
      </c>
      <c r="E751" s="3" t="s">
        <v>63</v>
      </c>
      <c r="F751" s="3" t="s">
        <v>52</v>
      </c>
      <c r="G751" s="3" t="s">
        <v>70</v>
      </c>
      <c r="H751" s="4">
        <v>2910</v>
      </c>
      <c r="I751" s="4">
        <v>1.9</v>
      </c>
      <c r="J751" s="4">
        <v>55.66</v>
      </c>
      <c r="K751" s="6">
        <v>45459</v>
      </c>
      <c r="L751" s="6">
        <v>45465</v>
      </c>
      <c r="M751" s="3" t="s">
        <v>71</v>
      </c>
      <c r="N751">
        <f t="shared" si="78"/>
        <v>6</v>
      </c>
      <c r="O751" t="str">
        <f t="shared" si="79"/>
        <v>Jun-2024</v>
      </c>
      <c r="P751" t="str">
        <f>CHOOSE(MATCH(MONTH(C751),{1,4,7,10}),"Q1","Q2","Q3","Q4")</f>
        <v>Q2</v>
      </c>
      <c r="Q751" t="str">
        <f t="shared" si="80"/>
        <v>East → North</v>
      </c>
      <c r="R751" t="str">
        <f t="shared" si="81"/>
        <v>40-60%</v>
      </c>
      <c r="AA751">
        <f t="shared" si="82"/>
        <v>7</v>
      </c>
      <c r="AD751">
        <f t="shared" si="83"/>
        <v>6</v>
      </c>
      <c r="AL751">
        <f t="shared" si="84"/>
        <v>0</v>
      </c>
    </row>
    <row r="752" spans="1:38" ht="15.75" customHeight="1" x14ac:dyDescent="0.3">
      <c r="A752" s="3" t="s">
        <v>815</v>
      </c>
      <c r="B752" s="3" t="s">
        <v>49</v>
      </c>
      <c r="C752" s="6">
        <v>45362</v>
      </c>
      <c r="D752" s="4">
        <v>407</v>
      </c>
      <c r="E752" s="3" t="s">
        <v>56</v>
      </c>
      <c r="F752" s="3" t="s">
        <v>61</v>
      </c>
      <c r="G752" s="3" t="s">
        <v>57</v>
      </c>
      <c r="H752" s="4">
        <v>2320</v>
      </c>
      <c r="I752" s="4">
        <v>3.5</v>
      </c>
      <c r="J752" s="4">
        <v>92.55</v>
      </c>
      <c r="K752" s="6">
        <v>45365</v>
      </c>
      <c r="L752" s="6">
        <v>45373</v>
      </c>
      <c r="M752" s="3" t="s">
        <v>53</v>
      </c>
      <c r="N752">
        <f t="shared" si="78"/>
        <v>8</v>
      </c>
      <c r="O752" t="str">
        <f t="shared" si="79"/>
        <v>Mar-2024</v>
      </c>
      <c r="P752" t="str">
        <f>CHOOSE(MATCH(MONTH(C752),{1,4,7,10}),"Q1","Q2","Q3","Q4")</f>
        <v>Q1</v>
      </c>
      <c r="Q752" t="str">
        <f t="shared" si="80"/>
        <v>Central → South</v>
      </c>
      <c r="R752" t="str">
        <f t="shared" si="81"/>
        <v>80-100%</v>
      </c>
      <c r="AA752">
        <f t="shared" si="82"/>
        <v>11</v>
      </c>
      <c r="AD752">
        <f t="shared" si="83"/>
        <v>8</v>
      </c>
      <c r="AL752">
        <f t="shared" si="84"/>
        <v>0</v>
      </c>
    </row>
    <row r="753" spans="1:38" ht="15.75" customHeight="1" x14ac:dyDescent="0.3">
      <c r="A753" s="3" t="s">
        <v>816</v>
      </c>
      <c r="B753" s="3" t="s">
        <v>49</v>
      </c>
      <c r="C753" s="6">
        <v>45379</v>
      </c>
      <c r="D753" s="4">
        <v>1459</v>
      </c>
      <c r="E753" s="3" t="s">
        <v>56</v>
      </c>
      <c r="F753" s="3" t="s">
        <v>70</v>
      </c>
      <c r="G753" s="3" t="s">
        <v>61</v>
      </c>
      <c r="H753" s="4">
        <v>35789</v>
      </c>
      <c r="I753" s="4">
        <v>1.2</v>
      </c>
      <c r="J753" s="4">
        <v>85.14</v>
      </c>
      <c r="K753" s="6">
        <v>45379</v>
      </c>
      <c r="L753" s="6">
        <v>45384</v>
      </c>
      <c r="M753" s="3" t="s">
        <v>53</v>
      </c>
      <c r="N753">
        <f t="shared" si="78"/>
        <v>5</v>
      </c>
      <c r="O753" t="str">
        <f t="shared" si="79"/>
        <v>Mar-2024</v>
      </c>
      <c r="P753" t="str">
        <f>CHOOSE(MATCH(MONTH(C753),{1,4,7,10}),"Q1","Q2","Q3","Q4")</f>
        <v>Q1</v>
      </c>
      <c r="Q753" t="str">
        <f t="shared" si="80"/>
        <v>North → Central</v>
      </c>
      <c r="R753" t="str">
        <f t="shared" si="81"/>
        <v>80-100%</v>
      </c>
      <c r="AA753">
        <f t="shared" si="82"/>
        <v>5</v>
      </c>
      <c r="AD753">
        <f t="shared" si="83"/>
        <v>5</v>
      </c>
      <c r="AL753">
        <f t="shared" si="84"/>
        <v>1</v>
      </c>
    </row>
    <row r="754" spans="1:38" ht="15.75" customHeight="1" x14ac:dyDescent="0.3">
      <c r="A754" s="3" t="s">
        <v>817</v>
      </c>
      <c r="B754" s="3" t="s">
        <v>82</v>
      </c>
      <c r="C754" s="6">
        <v>45403</v>
      </c>
      <c r="D754" s="4">
        <v>2069</v>
      </c>
      <c r="E754" s="3" t="s">
        <v>63</v>
      </c>
      <c r="F754" s="3" t="s">
        <v>57</v>
      </c>
      <c r="G754" s="3" t="s">
        <v>61</v>
      </c>
      <c r="H754" s="4">
        <v>39150</v>
      </c>
      <c r="I754" s="4">
        <v>2.9</v>
      </c>
      <c r="J754" s="4">
        <v>41.06</v>
      </c>
      <c r="K754" s="6">
        <v>45406</v>
      </c>
      <c r="L754" s="6">
        <v>45410</v>
      </c>
      <c r="M754" s="3" t="s">
        <v>53</v>
      </c>
      <c r="N754">
        <f t="shared" si="78"/>
        <v>4</v>
      </c>
      <c r="O754" t="str">
        <f t="shared" si="79"/>
        <v>Apr-2024</v>
      </c>
      <c r="P754" t="str">
        <f>CHOOSE(MATCH(MONTH(C754),{1,4,7,10}),"Q1","Q2","Q3","Q4")</f>
        <v>Q2</v>
      </c>
      <c r="Q754" t="str">
        <f t="shared" si="80"/>
        <v>South → Central</v>
      </c>
      <c r="R754" t="str">
        <f t="shared" si="81"/>
        <v>40-60%</v>
      </c>
      <c r="AA754">
        <f t="shared" si="82"/>
        <v>7</v>
      </c>
      <c r="AD754">
        <f t="shared" si="83"/>
        <v>4</v>
      </c>
      <c r="AL754">
        <f t="shared" si="84"/>
        <v>0</v>
      </c>
    </row>
    <row r="755" spans="1:38" ht="15.75" customHeight="1" x14ac:dyDescent="0.3">
      <c r="A755" s="3" t="s">
        <v>818</v>
      </c>
      <c r="B755" s="3" t="s">
        <v>59</v>
      </c>
      <c r="C755" s="6">
        <v>45396</v>
      </c>
      <c r="D755" s="4">
        <v>991</v>
      </c>
      <c r="E755" s="3" t="s">
        <v>56</v>
      </c>
      <c r="F755" s="3" t="s">
        <v>61</v>
      </c>
      <c r="G755" s="3" t="s">
        <v>70</v>
      </c>
      <c r="H755" s="4">
        <v>35135</v>
      </c>
      <c r="I755" s="4">
        <v>1.1000000000000001</v>
      </c>
      <c r="J755" s="4">
        <v>71.02</v>
      </c>
      <c r="K755" s="6">
        <v>45398</v>
      </c>
      <c r="L755" s="6">
        <v>45400</v>
      </c>
      <c r="M755" s="3" t="s">
        <v>53</v>
      </c>
      <c r="N755">
        <f t="shared" si="78"/>
        <v>2</v>
      </c>
      <c r="O755" t="str">
        <f t="shared" si="79"/>
        <v>Apr-2024</v>
      </c>
      <c r="P755" t="str">
        <f>CHOOSE(MATCH(MONTH(C755),{1,4,7,10}),"Q1","Q2","Q3","Q4")</f>
        <v>Q2</v>
      </c>
      <c r="Q755" t="str">
        <f t="shared" si="80"/>
        <v>Central → North</v>
      </c>
      <c r="R755" t="str">
        <f t="shared" si="81"/>
        <v>60-80%</v>
      </c>
      <c r="AA755">
        <f t="shared" si="82"/>
        <v>4</v>
      </c>
      <c r="AD755">
        <f t="shared" si="83"/>
        <v>2</v>
      </c>
      <c r="AL755">
        <f t="shared" si="84"/>
        <v>1</v>
      </c>
    </row>
    <row r="756" spans="1:38" ht="15.75" customHeight="1" x14ac:dyDescent="0.3">
      <c r="A756" s="3" t="s">
        <v>819</v>
      </c>
      <c r="B756" s="3" t="s">
        <v>59</v>
      </c>
      <c r="C756" s="6">
        <v>45374</v>
      </c>
      <c r="D756" s="4">
        <v>474</v>
      </c>
      <c r="E756" s="3" t="s">
        <v>56</v>
      </c>
      <c r="F756" s="3" t="s">
        <v>61</v>
      </c>
      <c r="G756" s="3" t="s">
        <v>51</v>
      </c>
      <c r="H756" s="4">
        <v>7965</v>
      </c>
      <c r="I756" s="4">
        <v>4.7</v>
      </c>
      <c r="J756" s="4">
        <v>71.77</v>
      </c>
      <c r="K756" s="6">
        <v>45375</v>
      </c>
      <c r="L756" s="6">
        <v>45382</v>
      </c>
      <c r="M756" s="3" t="s">
        <v>53</v>
      </c>
      <c r="N756">
        <f t="shared" si="78"/>
        <v>7</v>
      </c>
      <c r="O756" t="str">
        <f t="shared" si="79"/>
        <v>Mar-2024</v>
      </c>
      <c r="P756" t="str">
        <f>CHOOSE(MATCH(MONTH(C756),{1,4,7,10}),"Q1","Q2","Q3","Q4")</f>
        <v>Q1</v>
      </c>
      <c r="Q756" t="str">
        <f t="shared" si="80"/>
        <v>Central → West</v>
      </c>
      <c r="R756" t="str">
        <f t="shared" si="81"/>
        <v>60-80%</v>
      </c>
      <c r="AA756">
        <f t="shared" si="82"/>
        <v>8</v>
      </c>
      <c r="AD756">
        <f t="shared" si="83"/>
        <v>7</v>
      </c>
      <c r="AL756">
        <f t="shared" si="84"/>
        <v>0</v>
      </c>
    </row>
    <row r="757" spans="1:38" ht="15.75" customHeight="1" x14ac:dyDescent="0.3">
      <c r="A757" s="3" t="s">
        <v>820</v>
      </c>
      <c r="B757" s="3" t="s">
        <v>59</v>
      </c>
      <c r="C757" s="6">
        <v>45325</v>
      </c>
      <c r="D757" s="4">
        <v>2133</v>
      </c>
      <c r="E757" s="3" t="s">
        <v>60</v>
      </c>
      <c r="F757" s="3" t="s">
        <v>70</v>
      </c>
      <c r="G757" s="3" t="s">
        <v>57</v>
      </c>
      <c r="H757" s="4">
        <v>32939</v>
      </c>
      <c r="I757" s="4">
        <v>4.9000000000000004</v>
      </c>
      <c r="J757" s="4">
        <v>64.05</v>
      </c>
      <c r="K757" s="6">
        <v>45328</v>
      </c>
      <c r="L757" s="6">
        <v>45338</v>
      </c>
      <c r="M757" s="3" t="s">
        <v>53</v>
      </c>
      <c r="N757">
        <f t="shared" si="78"/>
        <v>10</v>
      </c>
      <c r="O757" t="str">
        <f t="shared" si="79"/>
        <v>Feb-2024</v>
      </c>
      <c r="P757" t="str">
        <f>CHOOSE(MATCH(MONTH(C757),{1,4,7,10}),"Q1","Q2","Q3","Q4")</f>
        <v>Q1</v>
      </c>
      <c r="Q757" t="str">
        <f t="shared" si="80"/>
        <v>North → South</v>
      </c>
      <c r="R757" t="str">
        <f t="shared" si="81"/>
        <v>60-80%</v>
      </c>
      <c r="AA757">
        <f t="shared" si="82"/>
        <v>13</v>
      </c>
      <c r="AD757">
        <f t="shared" si="83"/>
        <v>10</v>
      </c>
      <c r="AL757">
        <f t="shared" si="84"/>
        <v>0</v>
      </c>
    </row>
    <row r="758" spans="1:38" ht="15.75" customHeight="1" x14ac:dyDescent="0.3">
      <c r="A758" s="3" t="s">
        <v>821</v>
      </c>
      <c r="B758" s="3" t="s">
        <v>55</v>
      </c>
      <c r="C758" s="6">
        <v>45368</v>
      </c>
      <c r="D758" s="4">
        <v>1464</v>
      </c>
      <c r="E758" s="3" t="s">
        <v>63</v>
      </c>
      <c r="F758" s="3" t="s">
        <v>61</v>
      </c>
      <c r="G758" s="3" t="s">
        <v>52</v>
      </c>
      <c r="H758" s="4">
        <v>27814</v>
      </c>
      <c r="I758" s="4">
        <v>1.9</v>
      </c>
      <c r="J758" s="4">
        <v>57.84</v>
      </c>
      <c r="K758" s="6">
        <v>45368</v>
      </c>
      <c r="L758" s="6">
        <v>45373</v>
      </c>
      <c r="M758" s="3" t="s">
        <v>53</v>
      </c>
      <c r="N758">
        <f t="shared" si="78"/>
        <v>5</v>
      </c>
      <c r="O758" t="str">
        <f t="shared" si="79"/>
        <v>Mar-2024</v>
      </c>
      <c r="P758" t="str">
        <f>CHOOSE(MATCH(MONTH(C758),{1,4,7,10}),"Q1","Q2","Q3","Q4")</f>
        <v>Q1</v>
      </c>
      <c r="Q758" t="str">
        <f t="shared" si="80"/>
        <v>Central → East</v>
      </c>
      <c r="R758" t="str">
        <f t="shared" si="81"/>
        <v>40-60%</v>
      </c>
      <c r="AA758">
        <f t="shared" si="82"/>
        <v>5</v>
      </c>
      <c r="AD758">
        <f t="shared" si="83"/>
        <v>5</v>
      </c>
      <c r="AL758">
        <f t="shared" si="84"/>
        <v>1</v>
      </c>
    </row>
    <row r="759" spans="1:38" ht="15.75" customHeight="1" x14ac:dyDescent="0.3">
      <c r="A759" s="3" t="s">
        <v>822</v>
      </c>
      <c r="B759" s="3" t="s">
        <v>66</v>
      </c>
      <c r="C759" s="6">
        <v>45327</v>
      </c>
      <c r="D759" s="4">
        <v>228</v>
      </c>
      <c r="E759" s="3" t="s">
        <v>63</v>
      </c>
      <c r="F759" s="3" t="s">
        <v>61</v>
      </c>
      <c r="G759" s="3" t="s">
        <v>52</v>
      </c>
      <c r="H759" s="4">
        <v>44729</v>
      </c>
      <c r="I759" s="4">
        <v>1.8</v>
      </c>
      <c r="J759" s="4">
        <v>80.900000000000006</v>
      </c>
      <c r="K759" s="6">
        <v>45330</v>
      </c>
      <c r="L759" s="6">
        <v>45333</v>
      </c>
      <c r="M759" s="3" t="s">
        <v>53</v>
      </c>
      <c r="N759">
        <f t="shared" si="78"/>
        <v>3</v>
      </c>
      <c r="O759" t="str">
        <f t="shared" si="79"/>
        <v>Feb-2024</v>
      </c>
      <c r="P759" t="str">
        <f>CHOOSE(MATCH(MONTH(C759),{1,4,7,10}),"Q1","Q2","Q3","Q4")</f>
        <v>Q1</v>
      </c>
      <c r="Q759" t="str">
        <f t="shared" si="80"/>
        <v>Central → East</v>
      </c>
      <c r="R759" t="str">
        <f t="shared" si="81"/>
        <v>80-100%</v>
      </c>
      <c r="AA759">
        <f t="shared" si="82"/>
        <v>6</v>
      </c>
      <c r="AD759">
        <f t="shared" si="83"/>
        <v>3</v>
      </c>
      <c r="AL759">
        <f t="shared" si="84"/>
        <v>1</v>
      </c>
    </row>
    <row r="760" spans="1:38" ht="15.75" customHeight="1" x14ac:dyDescent="0.3">
      <c r="A760" s="3" t="s">
        <v>823</v>
      </c>
      <c r="B760" s="3" t="s">
        <v>55</v>
      </c>
      <c r="C760" s="6">
        <v>45324</v>
      </c>
      <c r="D760" s="4">
        <v>1114</v>
      </c>
      <c r="E760" s="3" t="s">
        <v>50</v>
      </c>
      <c r="F760" s="3" t="s">
        <v>61</v>
      </c>
      <c r="G760" s="3" t="s">
        <v>70</v>
      </c>
      <c r="H760" s="4">
        <v>20083</v>
      </c>
      <c r="I760" s="4">
        <v>4</v>
      </c>
      <c r="J760" s="4">
        <v>52.47</v>
      </c>
      <c r="K760" s="6">
        <v>45326</v>
      </c>
      <c r="L760" s="6">
        <v>45330</v>
      </c>
      <c r="M760" s="3" t="s">
        <v>53</v>
      </c>
      <c r="N760">
        <f t="shared" si="78"/>
        <v>4</v>
      </c>
      <c r="O760" t="str">
        <f t="shared" si="79"/>
        <v>Feb-2024</v>
      </c>
      <c r="P760" t="str">
        <f>CHOOSE(MATCH(MONTH(C760),{1,4,7,10}),"Q1","Q2","Q3","Q4")</f>
        <v>Q1</v>
      </c>
      <c r="Q760" t="str">
        <f t="shared" si="80"/>
        <v>Central → North</v>
      </c>
      <c r="R760" t="str">
        <f t="shared" si="81"/>
        <v>40-60%</v>
      </c>
      <c r="AA760">
        <f t="shared" si="82"/>
        <v>6</v>
      </c>
      <c r="AD760">
        <f t="shared" si="83"/>
        <v>4</v>
      </c>
      <c r="AL760">
        <f t="shared" si="84"/>
        <v>1</v>
      </c>
    </row>
    <row r="761" spans="1:38" ht="15.75" customHeight="1" x14ac:dyDescent="0.3">
      <c r="A761" s="3" t="s">
        <v>824</v>
      </c>
      <c r="B761" s="3" t="s">
        <v>66</v>
      </c>
      <c r="C761" s="6">
        <v>45445</v>
      </c>
      <c r="D761" s="4">
        <v>1899</v>
      </c>
      <c r="E761" s="3" t="s">
        <v>56</v>
      </c>
      <c r="F761" s="3" t="s">
        <v>57</v>
      </c>
      <c r="G761" s="3" t="s">
        <v>57</v>
      </c>
      <c r="H761" s="4">
        <v>27655</v>
      </c>
      <c r="I761" s="4">
        <v>2</v>
      </c>
      <c r="J761" s="4">
        <v>87.94</v>
      </c>
      <c r="K761" s="6">
        <v>45446</v>
      </c>
      <c r="L761" s="6">
        <v>45453</v>
      </c>
      <c r="M761" s="3" t="s">
        <v>53</v>
      </c>
      <c r="N761">
        <f t="shared" si="78"/>
        <v>7</v>
      </c>
      <c r="O761" t="str">
        <f t="shared" si="79"/>
        <v>Jun-2024</v>
      </c>
      <c r="P761" t="str">
        <f>CHOOSE(MATCH(MONTH(C761),{1,4,7,10}),"Q1","Q2","Q3","Q4")</f>
        <v>Q2</v>
      </c>
      <c r="Q761" t="str">
        <f t="shared" si="80"/>
        <v>South → South</v>
      </c>
      <c r="R761" t="str">
        <f t="shared" si="81"/>
        <v>80-100%</v>
      </c>
      <c r="AA761">
        <f t="shared" si="82"/>
        <v>8</v>
      </c>
      <c r="AD761">
        <f t="shared" si="83"/>
        <v>7</v>
      </c>
      <c r="AL761">
        <f t="shared" si="84"/>
        <v>0</v>
      </c>
    </row>
    <row r="762" spans="1:38" ht="15.75" customHeight="1" x14ac:dyDescent="0.3">
      <c r="A762" s="3" t="s">
        <v>825</v>
      </c>
      <c r="B762" s="3" t="s">
        <v>59</v>
      </c>
      <c r="C762" s="6">
        <v>45318</v>
      </c>
      <c r="D762" s="4">
        <v>1481</v>
      </c>
      <c r="E762" s="3" t="s">
        <v>50</v>
      </c>
      <c r="F762" s="3" t="s">
        <v>70</v>
      </c>
      <c r="G762" s="3" t="s">
        <v>57</v>
      </c>
      <c r="H762" s="4">
        <v>39371</v>
      </c>
      <c r="I762" s="4">
        <v>4.5999999999999996</v>
      </c>
      <c r="J762" s="4">
        <v>88.18</v>
      </c>
      <c r="K762" s="6">
        <v>45319</v>
      </c>
      <c r="L762" s="6">
        <v>45325</v>
      </c>
      <c r="M762" s="3" t="s">
        <v>53</v>
      </c>
      <c r="N762">
        <f t="shared" si="78"/>
        <v>6</v>
      </c>
      <c r="O762" t="str">
        <f t="shared" si="79"/>
        <v>Jan-2024</v>
      </c>
      <c r="P762" t="str">
        <f>CHOOSE(MATCH(MONTH(C762),{1,4,7,10}),"Q1","Q2","Q3","Q4")</f>
        <v>Q1</v>
      </c>
      <c r="Q762" t="str">
        <f t="shared" si="80"/>
        <v>North → South</v>
      </c>
      <c r="R762" t="str">
        <f t="shared" si="81"/>
        <v>80-100%</v>
      </c>
      <c r="AA762">
        <f t="shared" si="82"/>
        <v>7</v>
      </c>
      <c r="AD762">
        <f t="shared" si="83"/>
        <v>6</v>
      </c>
      <c r="AL762">
        <f t="shared" si="84"/>
        <v>0</v>
      </c>
    </row>
    <row r="763" spans="1:38" ht="15.75" customHeight="1" x14ac:dyDescent="0.3">
      <c r="A763" s="3" t="s">
        <v>826</v>
      </c>
      <c r="B763" s="3" t="s">
        <v>59</v>
      </c>
      <c r="C763" s="6">
        <v>45441</v>
      </c>
      <c r="D763" s="4">
        <v>616</v>
      </c>
      <c r="E763" s="3" t="s">
        <v>63</v>
      </c>
      <c r="F763" s="3" t="s">
        <v>61</v>
      </c>
      <c r="G763" s="3" t="s">
        <v>70</v>
      </c>
      <c r="H763" s="4">
        <v>12697</v>
      </c>
      <c r="I763" s="4">
        <v>3.3</v>
      </c>
      <c r="J763" s="4">
        <v>64.92</v>
      </c>
      <c r="K763" s="6">
        <v>45444</v>
      </c>
      <c r="L763" s="6">
        <v>45454</v>
      </c>
      <c r="M763" s="3" t="s">
        <v>53</v>
      </c>
      <c r="N763">
        <f t="shared" si="78"/>
        <v>10</v>
      </c>
      <c r="O763" t="str">
        <f t="shared" si="79"/>
        <v>May-2024</v>
      </c>
      <c r="P763" t="str">
        <f>CHOOSE(MATCH(MONTH(C763),{1,4,7,10}),"Q1","Q2","Q3","Q4")</f>
        <v>Q2</v>
      </c>
      <c r="Q763" t="str">
        <f t="shared" si="80"/>
        <v>Central → North</v>
      </c>
      <c r="R763" t="str">
        <f t="shared" si="81"/>
        <v>60-80%</v>
      </c>
      <c r="AA763">
        <f t="shared" si="82"/>
        <v>13</v>
      </c>
      <c r="AD763">
        <f t="shared" si="83"/>
        <v>10</v>
      </c>
      <c r="AL763">
        <f t="shared" si="84"/>
        <v>0</v>
      </c>
    </row>
    <row r="764" spans="1:38" ht="15.75" customHeight="1" x14ac:dyDescent="0.3">
      <c r="A764" s="3" t="s">
        <v>827</v>
      </c>
      <c r="B764" s="3" t="s">
        <v>55</v>
      </c>
      <c r="C764" s="6">
        <v>45432</v>
      </c>
      <c r="D764" s="4">
        <v>1618</v>
      </c>
      <c r="E764" s="3" t="s">
        <v>60</v>
      </c>
      <c r="F764" s="3" t="s">
        <v>61</v>
      </c>
      <c r="G764" s="3" t="s">
        <v>57</v>
      </c>
      <c r="H764" s="4">
        <v>30011</v>
      </c>
      <c r="I764" s="4">
        <v>2.4</v>
      </c>
      <c r="J764" s="4">
        <v>57.01</v>
      </c>
      <c r="K764" s="6">
        <v>45435</v>
      </c>
      <c r="L764" s="6">
        <v>45437</v>
      </c>
      <c r="M764" s="3" t="s">
        <v>71</v>
      </c>
      <c r="N764">
        <f t="shared" si="78"/>
        <v>2</v>
      </c>
      <c r="O764" t="str">
        <f t="shared" si="79"/>
        <v>May-2024</v>
      </c>
      <c r="P764" t="str">
        <f>CHOOSE(MATCH(MONTH(C764),{1,4,7,10}),"Q1","Q2","Q3","Q4")</f>
        <v>Q2</v>
      </c>
      <c r="Q764" t="str">
        <f t="shared" si="80"/>
        <v>Central → South</v>
      </c>
      <c r="R764" t="str">
        <f t="shared" si="81"/>
        <v>40-60%</v>
      </c>
      <c r="AA764">
        <f t="shared" si="82"/>
        <v>5</v>
      </c>
      <c r="AD764">
        <f t="shared" si="83"/>
        <v>2</v>
      </c>
      <c r="AL764">
        <f t="shared" si="84"/>
        <v>0</v>
      </c>
    </row>
    <row r="765" spans="1:38" ht="15.75" customHeight="1" x14ac:dyDescent="0.3">
      <c r="A765" s="3" t="s">
        <v>828</v>
      </c>
      <c r="B765" s="3" t="s">
        <v>55</v>
      </c>
      <c r="C765" s="6">
        <v>45328</v>
      </c>
      <c r="D765" s="4">
        <v>185</v>
      </c>
      <c r="E765" s="3" t="s">
        <v>63</v>
      </c>
      <c r="F765" s="3" t="s">
        <v>57</v>
      </c>
      <c r="G765" s="3" t="s">
        <v>51</v>
      </c>
      <c r="H765" s="4">
        <v>15924</v>
      </c>
      <c r="I765" s="4">
        <v>4.3</v>
      </c>
      <c r="J765" s="4">
        <v>57.03</v>
      </c>
      <c r="K765" s="6">
        <v>45330</v>
      </c>
      <c r="L765" s="6">
        <v>45335</v>
      </c>
      <c r="M765" s="3" t="s">
        <v>53</v>
      </c>
      <c r="N765">
        <f t="shared" si="78"/>
        <v>5</v>
      </c>
      <c r="O765" t="str">
        <f t="shared" si="79"/>
        <v>Feb-2024</v>
      </c>
      <c r="P765" t="str">
        <f>CHOOSE(MATCH(MONTH(C765),{1,4,7,10}),"Q1","Q2","Q3","Q4")</f>
        <v>Q1</v>
      </c>
      <c r="Q765" t="str">
        <f t="shared" si="80"/>
        <v>South → West</v>
      </c>
      <c r="R765" t="str">
        <f t="shared" si="81"/>
        <v>40-60%</v>
      </c>
      <c r="AA765">
        <f t="shared" si="82"/>
        <v>7</v>
      </c>
      <c r="AD765">
        <f t="shared" si="83"/>
        <v>5</v>
      </c>
      <c r="AL765">
        <f t="shared" si="84"/>
        <v>0</v>
      </c>
    </row>
    <row r="766" spans="1:38" ht="15.75" customHeight="1" x14ac:dyDescent="0.3">
      <c r="A766" s="3" t="s">
        <v>829</v>
      </c>
      <c r="B766" s="3" t="s">
        <v>66</v>
      </c>
      <c r="C766" s="6">
        <v>45382</v>
      </c>
      <c r="D766" s="4">
        <v>1298</v>
      </c>
      <c r="E766" s="3" t="s">
        <v>60</v>
      </c>
      <c r="F766" s="3" t="s">
        <v>70</v>
      </c>
      <c r="G766" s="3" t="s">
        <v>70</v>
      </c>
      <c r="H766" s="4">
        <v>49321</v>
      </c>
      <c r="I766" s="4">
        <v>3</v>
      </c>
      <c r="J766" s="4">
        <v>68.94</v>
      </c>
      <c r="K766" s="6">
        <v>45382</v>
      </c>
      <c r="L766" s="6">
        <v>45387</v>
      </c>
      <c r="M766" s="3" t="s">
        <v>53</v>
      </c>
      <c r="N766">
        <f t="shared" si="78"/>
        <v>5</v>
      </c>
      <c r="O766" t="str">
        <f t="shared" si="79"/>
        <v>Mar-2024</v>
      </c>
      <c r="P766" t="str">
        <f>CHOOSE(MATCH(MONTH(C766),{1,4,7,10}),"Q1","Q2","Q3","Q4")</f>
        <v>Q1</v>
      </c>
      <c r="Q766" t="str">
        <f t="shared" si="80"/>
        <v>North → North</v>
      </c>
      <c r="R766" t="str">
        <f t="shared" si="81"/>
        <v>60-80%</v>
      </c>
      <c r="AA766">
        <f t="shared" si="82"/>
        <v>5</v>
      </c>
      <c r="AD766">
        <f t="shared" si="83"/>
        <v>5</v>
      </c>
      <c r="AL766">
        <f t="shared" si="84"/>
        <v>1</v>
      </c>
    </row>
    <row r="767" spans="1:38" ht="15.75" customHeight="1" x14ac:dyDescent="0.3">
      <c r="A767" s="3" t="s">
        <v>830</v>
      </c>
      <c r="B767" s="3" t="s">
        <v>49</v>
      </c>
      <c r="C767" s="6">
        <v>45359</v>
      </c>
      <c r="D767" s="4">
        <v>2458</v>
      </c>
      <c r="E767" s="3" t="s">
        <v>50</v>
      </c>
      <c r="F767" s="3" t="s">
        <v>52</v>
      </c>
      <c r="G767" s="3" t="s">
        <v>51</v>
      </c>
      <c r="H767" s="4">
        <v>740</v>
      </c>
      <c r="I767" s="4">
        <v>4.5999999999999996</v>
      </c>
      <c r="J767" s="4">
        <v>83.17</v>
      </c>
      <c r="K767" s="6">
        <v>45361</v>
      </c>
      <c r="L767" s="6">
        <v>45363</v>
      </c>
      <c r="M767" s="3" t="s">
        <v>53</v>
      </c>
      <c r="N767">
        <f t="shared" si="78"/>
        <v>2</v>
      </c>
      <c r="O767" t="str">
        <f t="shared" si="79"/>
        <v>Mar-2024</v>
      </c>
      <c r="P767" t="str">
        <f>CHOOSE(MATCH(MONTH(C767),{1,4,7,10}),"Q1","Q2","Q3","Q4")</f>
        <v>Q1</v>
      </c>
      <c r="Q767" t="str">
        <f t="shared" si="80"/>
        <v>East → West</v>
      </c>
      <c r="R767" t="str">
        <f t="shared" si="81"/>
        <v>80-100%</v>
      </c>
      <c r="AA767">
        <f t="shared" si="82"/>
        <v>4</v>
      </c>
      <c r="AD767">
        <f t="shared" si="83"/>
        <v>2</v>
      </c>
      <c r="AL767">
        <f t="shared" si="84"/>
        <v>1</v>
      </c>
    </row>
    <row r="768" spans="1:38" ht="15.75" customHeight="1" x14ac:dyDescent="0.3">
      <c r="A768" s="3" t="s">
        <v>831</v>
      </c>
      <c r="B768" s="3" t="s">
        <v>66</v>
      </c>
      <c r="C768" s="6">
        <v>45381</v>
      </c>
      <c r="D768" s="4">
        <v>1242</v>
      </c>
      <c r="E768" s="3" t="s">
        <v>63</v>
      </c>
      <c r="F768" s="3" t="s">
        <v>57</v>
      </c>
      <c r="G768" s="3" t="s">
        <v>57</v>
      </c>
      <c r="H768" s="4">
        <v>5131</v>
      </c>
      <c r="I768" s="4">
        <v>4.7</v>
      </c>
      <c r="J768" s="4">
        <v>61.53</v>
      </c>
      <c r="K768" s="6">
        <v>45381</v>
      </c>
      <c r="L768" s="6">
        <v>45386</v>
      </c>
      <c r="M768" s="3" t="s">
        <v>71</v>
      </c>
      <c r="N768">
        <f t="shared" si="78"/>
        <v>5</v>
      </c>
      <c r="O768" t="str">
        <f t="shared" si="79"/>
        <v>Mar-2024</v>
      </c>
      <c r="P768" t="str">
        <f>CHOOSE(MATCH(MONTH(C768),{1,4,7,10}),"Q1","Q2","Q3","Q4")</f>
        <v>Q1</v>
      </c>
      <c r="Q768" t="str">
        <f t="shared" si="80"/>
        <v>South → South</v>
      </c>
      <c r="R768" t="str">
        <f t="shared" si="81"/>
        <v>60-80%</v>
      </c>
      <c r="AA768">
        <f t="shared" si="82"/>
        <v>5</v>
      </c>
      <c r="AD768">
        <f t="shared" si="83"/>
        <v>5</v>
      </c>
      <c r="AL768">
        <f t="shared" si="84"/>
        <v>0</v>
      </c>
    </row>
    <row r="769" spans="1:38" ht="15.75" customHeight="1" x14ac:dyDescent="0.3">
      <c r="A769" s="3" t="s">
        <v>832</v>
      </c>
      <c r="B769" s="3" t="s">
        <v>55</v>
      </c>
      <c r="C769" s="6">
        <v>45362</v>
      </c>
      <c r="D769" s="4">
        <v>2093</v>
      </c>
      <c r="E769" s="3" t="s">
        <v>50</v>
      </c>
      <c r="F769" s="3" t="s">
        <v>70</v>
      </c>
      <c r="G769" s="3" t="s">
        <v>70</v>
      </c>
      <c r="H769" s="4">
        <v>10099</v>
      </c>
      <c r="I769" s="4">
        <v>1.7</v>
      </c>
      <c r="J769" s="4">
        <v>76.599999999999994</v>
      </c>
      <c r="K769" s="6">
        <v>45364</v>
      </c>
      <c r="L769" s="6">
        <v>45369</v>
      </c>
      <c r="M769" s="3" t="s">
        <v>71</v>
      </c>
      <c r="N769">
        <f t="shared" si="78"/>
        <v>5</v>
      </c>
      <c r="O769" t="str">
        <f t="shared" si="79"/>
        <v>Mar-2024</v>
      </c>
      <c r="P769" t="str">
        <f>CHOOSE(MATCH(MONTH(C769),{1,4,7,10}),"Q1","Q2","Q3","Q4")</f>
        <v>Q1</v>
      </c>
      <c r="Q769" t="str">
        <f t="shared" si="80"/>
        <v>North → North</v>
      </c>
      <c r="R769" t="str">
        <f t="shared" si="81"/>
        <v>60-80%</v>
      </c>
      <c r="AA769">
        <f t="shared" si="82"/>
        <v>7</v>
      </c>
      <c r="AD769">
        <f t="shared" si="83"/>
        <v>5</v>
      </c>
      <c r="AL769">
        <f t="shared" si="84"/>
        <v>0</v>
      </c>
    </row>
    <row r="770" spans="1:38" ht="15.75" customHeight="1" x14ac:dyDescent="0.3">
      <c r="A770" s="3" t="s">
        <v>833</v>
      </c>
      <c r="B770" s="3" t="s">
        <v>55</v>
      </c>
      <c r="C770" s="6">
        <v>45413</v>
      </c>
      <c r="D770" s="4">
        <v>2261</v>
      </c>
      <c r="E770" s="3" t="s">
        <v>63</v>
      </c>
      <c r="F770" s="3" t="s">
        <v>61</v>
      </c>
      <c r="G770" s="3" t="s">
        <v>57</v>
      </c>
      <c r="H770" s="4">
        <v>44962</v>
      </c>
      <c r="I770" s="4">
        <v>1</v>
      </c>
      <c r="J770" s="4">
        <v>62.95</v>
      </c>
      <c r="K770" s="6">
        <v>45414</v>
      </c>
      <c r="L770" s="6">
        <v>45423</v>
      </c>
      <c r="M770" s="3" t="s">
        <v>53</v>
      </c>
      <c r="N770">
        <f t="shared" si="78"/>
        <v>9</v>
      </c>
      <c r="O770" t="str">
        <f t="shared" si="79"/>
        <v>May-2024</v>
      </c>
      <c r="P770" t="str">
        <f>CHOOSE(MATCH(MONTH(C770),{1,4,7,10}),"Q1","Q2","Q3","Q4")</f>
        <v>Q2</v>
      </c>
      <c r="Q770" t="str">
        <f t="shared" si="80"/>
        <v>Central → South</v>
      </c>
      <c r="R770" t="str">
        <f t="shared" si="81"/>
        <v>60-80%</v>
      </c>
      <c r="AA770">
        <f t="shared" si="82"/>
        <v>10</v>
      </c>
      <c r="AD770">
        <f t="shared" si="83"/>
        <v>9</v>
      </c>
      <c r="AL770">
        <f t="shared" si="84"/>
        <v>0</v>
      </c>
    </row>
    <row r="771" spans="1:38" ht="15.75" customHeight="1" x14ac:dyDescent="0.3">
      <c r="A771" s="3" t="s">
        <v>834</v>
      </c>
      <c r="B771" s="3" t="s">
        <v>82</v>
      </c>
      <c r="C771" s="6">
        <v>45373</v>
      </c>
      <c r="D771" s="4">
        <v>402</v>
      </c>
      <c r="E771" s="3" t="s">
        <v>63</v>
      </c>
      <c r="F771" s="3" t="s">
        <v>70</v>
      </c>
      <c r="G771" s="3" t="s">
        <v>70</v>
      </c>
      <c r="H771" s="4">
        <v>25158</v>
      </c>
      <c r="I771" s="4">
        <v>4.9000000000000004</v>
      </c>
      <c r="J771" s="4">
        <v>58.27</v>
      </c>
      <c r="K771" s="6">
        <v>45376</v>
      </c>
      <c r="L771" s="6">
        <v>45384</v>
      </c>
      <c r="M771" s="3" t="s">
        <v>53</v>
      </c>
      <c r="N771">
        <f t="shared" ref="N771:N834" si="85">L771-K771</f>
        <v>8</v>
      </c>
      <c r="O771" t="str">
        <f t="shared" ref="O771:O834" si="86">TEXT(C771,"MMM-YYYY")</f>
        <v>Mar-2024</v>
      </c>
      <c r="P771" t="str">
        <f>CHOOSE(MATCH(MONTH(C771),{1,4,7,10}),"Q1","Q2","Q3","Q4")</f>
        <v>Q1</v>
      </c>
      <c r="Q771" t="str">
        <f t="shared" ref="Q771:Q834" si="87">F771 &amp; " → " &amp; G771</f>
        <v>North → North</v>
      </c>
      <c r="R771" t="str">
        <f t="shared" ref="R771:R834" si="88">IF(J771&lt;=60,"40-60%",IF(J771&lt;=80,"60-80%","80-100%"))</f>
        <v>40-60%</v>
      </c>
      <c r="AA771">
        <f t="shared" ref="AA771:AA834" si="89">L771-C771</f>
        <v>11</v>
      </c>
      <c r="AD771">
        <f t="shared" ref="AD771:AD834" si="90">L771-K771</f>
        <v>8</v>
      </c>
      <c r="AL771">
        <f t="shared" ref="AL771:AL834" si="91">IF(AND(M771="Delivered",(L771-C771)&lt;7),1,0)</f>
        <v>0</v>
      </c>
    </row>
    <row r="772" spans="1:38" ht="15.75" customHeight="1" x14ac:dyDescent="0.3">
      <c r="A772" s="3" t="s">
        <v>835</v>
      </c>
      <c r="B772" s="3" t="s">
        <v>55</v>
      </c>
      <c r="C772" s="6">
        <v>45293</v>
      </c>
      <c r="D772" s="4">
        <v>687</v>
      </c>
      <c r="E772" s="3" t="s">
        <v>63</v>
      </c>
      <c r="F772" s="3" t="s">
        <v>70</v>
      </c>
      <c r="G772" s="3" t="s">
        <v>57</v>
      </c>
      <c r="H772" s="4">
        <v>38345</v>
      </c>
      <c r="I772" s="4">
        <v>4.5999999999999996</v>
      </c>
      <c r="J772" s="4">
        <v>41.49</v>
      </c>
      <c r="K772" s="6">
        <v>45293</v>
      </c>
      <c r="L772" s="6">
        <v>45301</v>
      </c>
      <c r="M772" s="3" t="s">
        <v>53</v>
      </c>
      <c r="N772">
        <f t="shared" si="85"/>
        <v>8</v>
      </c>
      <c r="O772" t="str">
        <f t="shared" si="86"/>
        <v>Jan-2024</v>
      </c>
      <c r="P772" t="str">
        <f>CHOOSE(MATCH(MONTH(C772),{1,4,7,10}),"Q1","Q2","Q3","Q4")</f>
        <v>Q1</v>
      </c>
      <c r="Q772" t="str">
        <f t="shared" si="87"/>
        <v>North → South</v>
      </c>
      <c r="R772" t="str">
        <f t="shared" si="88"/>
        <v>40-60%</v>
      </c>
      <c r="AA772">
        <f t="shared" si="89"/>
        <v>8</v>
      </c>
      <c r="AD772">
        <f t="shared" si="90"/>
        <v>8</v>
      </c>
      <c r="AL772">
        <f t="shared" si="91"/>
        <v>0</v>
      </c>
    </row>
    <row r="773" spans="1:38" ht="15.75" customHeight="1" x14ac:dyDescent="0.3">
      <c r="A773" s="3" t="s">
        <v>836</v>
      </c>
      <c r="B773" s="3" t="s">
        <v>82</v>
      </c>
      <c r="C773" s="6">
        <v>45305</v>
      </c>
      <c r="D773" s="4">
        <v>1086</v>
      </c>
      <c r="E773" s="3" t="s">
        <v>63</v>
      </c>
      <c r="F773" s="3" t="s">
        <v>70</v>
      </c>
      <c r="G773" s="3" t="s">
        <v>51</v>
      </c>
      <c r="H773" s="4">
        <v>33074</v>
      </c>
      <c r="I773" s="4">
        <v>1.2</v>
      </c>
      <c r="J773" s="4">
        <v>40.229999999999997</v>
      </c>
      <c r="K773" s="6">
        <v>45308</v>
      </c>
      <c r="L773" s="6">
        <v>45316</v>
      </c>
      <c r="M773" s="3" t="s">
        <v>53</v>
      </c>
      <c r="N773">
        <f t="shared" si="85"/>
        <v>8</v>
      </c>
      <c r="O773" t="str">
        <f t="shared" si="86"/>
        <v>Jan-2024</v>
      </c>
      <c r="P773" t="str">
        <f>CHOOSE(MATCH(MONTH(C773),{1,4,7,10}),"Q1","Q2","Q3","Q4")</f>
        <v>Q1</v>
      </c>
      <c r="Q773" t="str">
        <f t="shared" si="87"/>
        <v>North → West</v>
      </c>
      <c r="R773" t="str">
        <f t="shared" si="88"/>
        <v>40-60%</v>
      </c>
      <c r="AA773">
        <f t="shared" si="89"/>
        <v>11</v>
      </c>
      <c r="AD773">
        <f t="shared" si="90"/>
        <v>8</v>
      </c>
      <c r="AL773">
        <f t="shared" si="91"/>
        <v>0</v>
      </c>
    </row>
    <row r="774" spans="1:38" ht="15.75" customHeight="1" x14ac:dyDescent="0.3">
      <c r="A774" s="3" t="s">
        <v>837</v>
      </c>
      <c r="B774" s="3" t="s">
        <v>49</v>
      </c>
      <c r="C774" s="6">
        <v>45326</v>
      </c>
      <c r="D774" s="4">
        <v>1963</v>
      </c>
      <c r="E774" s="3" t="s">
        <v>56</v>
      </c>
      <c r="F774" s="3" t="s">
        <v>52</v>
      </c>
      <c r="G774" s="3" t="s">
        <v>51</v>
      </c>
      <c r="H774" s="4">
        <v>37036</v>
      </c>
      <c r="I774" s="4">
        <v>4.3</v>
      </c>
      <c r="J774" s="4">
        <v>53.63</v>
      </c>
      <c r="K774" s="6">
        <v>45329</v>
      </c>
      <c r="L774" s="6">
        <v>45334</v>
      </c>
      <c r="M774" s="3" t="s">
        <v>53</v>
      </c>
      <c r="N774">
        <f t="shared" si="85"/>
        <v>5</v>
      </c>
      <c r="O774" t="str">
        <f t="shared" si="86"/>
        <v>Feb-2024</v>
      </c>
      <c r="P774" t="str">
        <f>CHOOSE(MATCH(MONTH(C774),{1,4,7,10}),"Q1","Q2","Q3","Q4")</f>
        <v>Q1</v>
      </c>
      <c r="Q774" t="str">
        <f t="shared" si="87"/>
        <v>East → West</v>
      </c>
      <c r="R774" t="str">
        <f t="shared" si="88"/>
        <v>40-60%</v>
      </c>
      <c r="AA774">
        <f t="shared" si="89"/>
        <v>8</v>
      </c>
      <c r="AD774">
        <f t="shared" si="90"/>
        <v>5</v>
      </c>
      <c r="AL774">
        <f t="shared" si="91"/>
        <v>0</v>
      </c>
    </row>
    <row r="775" spans="1:38" ht="15.75" customHeight="1" x14ac:dyDescent="0.3">
      <c r="A775" s="3" t="s">
        <v>838</v>
      </c>
      <c r="B775" s="3" t="s">
        <v>66</v>
      </c>
      <c r="C775" s="6">
        <v>45378</v>
      </c>
      <c r="D775" s="4">
        <v>444</v>
      </c>
      <c r="E775" s="3" t="s">
        <v>63</v>
      </c>
      <c r="F775" s="3" t="s">
        <v>70</v>
      </c>
      <c r="G775" s="3" t="s">
        <v>57</v>
      </c>
      <c r="H775" s="4">
        <v>42410</v>
      </c>
      <c r="I775" s="4">
        <v>2.8</v>
      </c>
      <c r="J775" s="4">
        <v>64.38</v>
      </c>
      <c r="K775" s="6">
        <v>45381</v>
      </c>
      <c r="L775" s="6">
        <v>45389</v>
      </c>
      <c r="M775" s="3" t="s">
        <v>53</v>
      </c>
      <c r="N775">
        <f t="shared" si="85"/>
        <v>8</v>
      </c>
      <c r="O775" t="str">
        <f t="shared" si="86"/>
        <v>Mar-2024</v>
      </c>
      <c r="P775" t="str">
        <f>CHOOSE(MATCH(MONTH(C775),{1,4,7,10}),"Q1","Q2","Q3","Q4")</f>
        <v>Q1</v>
      </c>
      <c r="Q775" t="str">
        <f t="shared" si="87"/>
        <v>North → South</v>
      </c>
      <c r="R775" t="str">
        <f t="shared" si="88"/>
        <v>60-80%</v>
      </c>
      <c r="AA775">
        <f t="shared" si="89"/>
        <v>11</v>
      </c>
      <c r="AD775">
        <f t="shared" si="90"/>
        <v>8</v>
      </c>
      <c r="AL775">
        <f t="shared" si="91"/>
        <v>0</v>
      </c>
    </row>
    <row r="776" spans="1:38" ht="15.75" customHeight="1" x14ac:dyDescent="0.3">
      <c r="A776" s="3" t="s">
        <v>839</v>
      </c>
      <c r="B776" s="3" t="s">
        <v>66</v>
      </c>
      <c r="C776" s="6">
        <v>45346</v>
      </c>
      <c r="D776" s="4">
        <v>913</v>
      </c>
      <c r="E776" s="3" t="s">
        <v>63</v>
      </c>
      <c r="F776" s="3" t="s">
        <v>52</v>
      </c>
      <c r="G776" s="3" t="s">
        <v>70</v>
      </c>
      <c r="H776" s="4">
        <v>8495</v>
      </c>
      <c r="I776" s="4">
        <v>2</v>
      </c>
      <c r="J776" s="4">
        <v>91.08</v>
      </c>
      <c r="K776" s="6">
        <v>45347</v>
      </c>
      <c r="L776" s="6">
        <v>45349</v>
      </c>
      <c r="M776" s="3" t="s">
        <v>71</v>
      </c>
      <c r="N776">
        <f t="shared" si="85"/>
        <v>2</v>
      </c>
      <c r="O776" t="str">
        <f t="shared" si="86"/>
        <v>Feb-2024</v>
      </c>
      <c r="P776" t="str">
        <f>CHOOSE(MATCH(MONTH(C776),{1,4,7,10}),"Q1","Q2","Q3","Q4")</f>
        <v>Q1</v>
      </c>
      <c r="Q776" t="str">
        <f t="shared" si="87"/>
        <v>East → North</v>
      </c>
      <c r="R776" t="str">
        <f t="shared" si="88"/>
        <v>80-100%</v>
      </c>
      <c r="AA776">
        <f t="shared" si="89"/>
        <v>3</v>
      </c>
      <c r="AD776">
        <f t="shared" si="90"/>
        <v>2</v>
      </c>
      <c r="AL776">
        <f t="shared" si="91"/>
        <v>0</v>
      </c>
    </row>
    <row r="777" spans="1:38" ht="15.75" customHeight="1" x14ac:dyDescent="0.3">
      <c r="A777" s="3" t="s">
        <v>840</v>
      </c>
      <c r="B777" s="3" t="s">
        <v>82</v>
      </c>
      <c r="C777" s="6">
        <v>45357</v>
      </c>
      <c r="D777" s="4">
        <v>2087</v>
      </c>
      <c r="E777" s="3" t="s">
        <v>60</v>
      </c>
      <c r="F777" s="3" t="s">
        <v>61</v>
      </c>
      <c r="G777" s="3" t="s">
        <v>52</v>
      </c>
      <c r="H777" s="4">
        <v>25686</v>
      </c>
      <c r="I777" s="4">
        <v>4.5</v>
      </c>
      <c r="J777" s="4">
        <v>87.91</v>
      </c>
      <c r="K777" s="6">
        <v>45357</v>
      </c>
      <c r="L777" s="6">
        <v>45367</v>
      </c>
      <c r="M777" s="3" t="s">
        <v>53</v>
      </c>
      <c r="N777">
        <f t="shared" si="85"/>
        <v>10</v>
      </c>
      <c r="O777" t="str">
        <f t="shared" si="86"/>
        <v>Mar-2024</v>
      </c>
      <c r="P777" t="str">
        <f>CHOOSE(MATCH(MONTH(C777),{1,4,7,10}),"Q1","Q2","Q3","Q4")</f>
        <v>Q1</v>
      </c>
      <c r="Q777" t="str">
        <f t="shared" si="87"/>
        <v>Central → East</v>
      </c>
      <c r="R777" t="str">
        <f t="shared" si="88"/>
        <v>80-100%</v>
      </c>
      <c r="AA777">
        <f t="shared" si="89"/>
        <v>10</v>
      </c>
      <c r="AD777">
        <f t="shared" si="90"/>
        <v>10</v>
      </c>
      <c r="AL777">
        <f t="shared" si="91"/>
        <v>0</v>
      </c>
    </row>
    <row r="778" spans="1:38" ht="15.75" customHeight="1" x14ac:dyDescent="0.3">
      <c r="A778" s="3" t="s">
        <v>841</v>
      </c>
      <c r="B778" s="3" t="s">
        <v>66</v>
      </c>
      <c r="C778" s="6">
        <v>45452</v>
      </c>
      <c r="D778" s="4">
        <v>1410</v>
      </c>
      <c r="E778" s="3" t="s">
        <v>60</v>
      </c>
      <c r="F778" s="3" t="s">
        <v>52</v>
      </c>
      <c r="G778" s="3" t="s">
        <v>51</v>
      </c>
      <c r="H778" s="4">
        <v>29745</v>
      </c>
      <c r="I778" s="4">
        <v>1.8</v>
      </c>
      <c r="J778" s="4">
        <v>56.03</v>
      </c>
      <c r="K778" s="6">
        <v>45455</v>
      </c>
      <c r="L778" s="6">
        <v>45463</v>
      </c>
      <c r="M778" s="3" t="s">
        <v>53</v>
      </c>
      <c r="N778">
        <f t="shared" si="85"/>
        <v>8</v>
      </c>
      <c r="O778" t="str">
        <f t="shared" si="86"/>
        <v>Jun-2024</v>
      </c>
      <c r="P778" t="str">
        <f>CHOOSE(MATCH(MONTH(C778),{1,4,7,10}),"Q1","Q2","Q3","Q4")</f>
        <v>Q2</v>
      </c>
      <c r="Q778" t="str">
        <f t="shared" si="87"/>
        <v>East → West</v>
      </c>
      <c r="R778" t="str">
        <f t="shared" si="88"/>
        <v>40-60%</v>
      </c>
      <c r="AA778">
        <f t="shared" si="89"/>
        <v>11</v>
      </c>
      <c r="AD778">
        <f t="shared" si="90"/>
        <v>8</v>
      </c>
      <c r="AL778">
        <f t="shared" si="91"/>
        <v>0</v>
      </c>
    </row>
    <row r="779" spans="1:38" ht="15.75" customHeight="1" x14ac:dyDescent="0.3">
      <c r="A779" s="3" t="s">
        <v>842</v>
      </c>
      <c r="B779" s="3" t="s">
        <v>55</v>
      </c>
      <c r="C779" s="6">
        <v>45297</v>
      </c>
      <c r="D779" s="4">
        <v>2099</v>
      </c>
      <c r="E779" s="3" t="s">
        <v>63</v>
      </c>
      <c r="F779" s="3" t="s">
        <v>61</v>
      </c>
      <c r="G779" s="3" t="s">
        <v>51</v>
      </c>
      <c r="H779" s="4">
        <v>23313</v>
      </c>
      <c r="I779" s="4">
        <v>4.8</v>
      </c>
      <c r="J779" s="4">
        <v>54.67</v>
      </c>
      <c r="K779" s="6">
        <v>45300</v>
      </c>
      <c r="L779" s="6">
        <v>45305</v>
      </c>
      <c r="M779" s="3" t="s">
        <v>53</v>
      </c>
      <c r="N779">
        <f t="shared" si="85"/>
        <v>5</v>
      </c>
      <c r="O779" t="str">
        <f t="shared" si="86"/>
        <v>Jan-2024</v>
      </c>
      <c r="P779" t="str">
        <f>CHOOSE(MATCH(MONTH(C779),{1,4,7,10}),"Q1","Q2","Q3","Q4")</f>
        <v>Q1</v>
      </c>
      <c r="Q779" t="str">
        <f t="shared" si="87"/>
        <v>Central → West</v>
      </c>
      <c r="R779" t="str">
        <f t="shared" si="88"/>
        <v>40-60%</v>
      </c>
      <c r="AA779">
        <f t="shared" si="89"/>
        <v>8</v>
      </c>
      <c r="AD779">
        <f t="shared" si="90"/>
        <v>5</v>
      </c>
      <c r="AL779">
        <f t="shared" si="91"/>
        <v>0</v>
      </c>
    </row>
    <row r="780" spans="1:38" ht="15.75" customHeight="1" x14ac:dyDescent="0.3">
      <c r="A780" s="3" t="s">
        <v>843</v>
      </c>
      <c r="B780" s="3" t="s">
        <v>59</v>
      </c>
      <c r="C780" s="6">
        <v>45424</v>
      </c>
      <c r="D780" s="4">
        <v>1777</v>
      </c>
      <c r="E780" s="3" t="s">
        <v>63</v>
      </c>
      <c r="F780" s="3" t="s">
        <v>61</v>
      </c>
      <c r="G780" s="3" t="s">
        <v>52</v>
      </c>
      <c r="H780" s="4">
        <v>13776</v>
      </c>
      <c r="I780" s="4">
        <v>1.8</v>
      </c>
      <c r="J780" s="4">
        <v>53.64</v>
      </c>
      <c r="K780" s="6">
        <v>45427</v>
      </c>
      <c r="L780" s="6">
        <v>45431</v>
      </c>
      <c r="M780" s="3" t="s">
        <v>53</v>
      </c>
      <c r="N780">
        <f t="shared" si="85"/>
        <v>4</v>
      </c>
      <c r="O780" t="str">
        <f t="shared" si="86"/>
        <v>May-2024</v>
      </c>
      <c r="P780" t="str">
        <f>CHOOSE(MATCH(MONTH(C780),{1,4,7,10}),"Q1","Q2","Q3","Q4")</f>
        <v>Q2</v>
      </c>
      <c r="Q780" t="str">
        <f t="shared" si="87"/>
        <v>Central → East</v>
      </c>
      <c r="R780" t="str">
        <f t="shared" si="88"/>
        <v>40-60%</v>
      </c>
      <c r="AA780">
        <f t="shared" si="89"/>
        <v>7</v>
      </c>
      <c r="AD780">
        <f t="shared" si="90"/>
        <v>4</v>
      </c>
      <c r="AL780">
        <f t="shared" si="91"/>
        <v>0</v>
      </c>
    </row>
    <row r="781" spans="1:38" ht="15.75" customHeight="1" x14ac:dyDescent="0.3">
      <c r="A781" s="3" t="s">
        <v>844</v>
      </c>
      <c r="B781" s="3" t="s">
        <v>82</v>
      </c>
      <c r="C781" s="6">
        <v>45416</v>
      </c>
      <c r="D781" s="4">
        <v>1427</v>
      </c>
      <c r="E781" s="3" t="s">
        <v>63</v>
      </c>
      <c r="F781" s="3" t="s">
        <v>52</v>
      </c>
      <c r="G781" s="3" t="s">
        <v>57</v>
      </c>
      <c r="H781" s="4">
        <v>20489</v>
      </c>
      <c r="I781" s="4">
        <v>3.5</v>
      </c>
      <c r="J781" s="4">
        <v>60.35</v>
      </c>
      <c r="K781" s="6">
        <v>45416</v>
      </c>
      <c r="L781" s="6">
        <v>45425</v>
      </c>
      <c r="M781" s="3" t="s">
        <v>53</v>
      </c>
      <c r="N781">
        <f t="shared" si="85"/>
        <v>9</v>
      </c>
      <c r="O781" t="str">
        <f t="shared" si="86"/>
        <v>May-2024</v>
      </c>
      <c r="P781" t="str">
        <f>CHOOSE(MATCH(MONTH(C781),{1,4,7,10}),"Q1","Q2","Q3","Q4")</f>
        <v>Q2</v>
      </c>
      <c r="Q781" t="str">
        <f t="shared" si="87"/>
        <v>East → South</v>
      </c>
      <c r="R781" t="str">
        <f t="shared" si="88"/>
        <v>60-80%</v>
      </c>
      <c r="AA781">
        <f t="shared" si="89"/>
        <v>9</v>
      </c>
      <c r="AD781">
        <f t="shared" si="90"/>
        <v>9</v>
      </c>
      <c r="AL781">
        <f t="shared" si="91"/>
        <v>0</v>
      </c>
    </row>
    <row r="782" spans="1:38" ht="15.75" customHeight="1" x14ac:dyDescent="0.3">
      <c r="A782" s="3" t="s">
        <v>845</v>
      </c>
      <c r="B782" s="3" t="s">
        <v>66</v>
      </c>
      <c r="C782" s="6">
        <v>45412</v>
      </c>
      <c r="D782" s="4">
        <v>1192</v>
      </c>
      <c r="E782" s="3" t="s">
        <v>56</v>
      </c>
      <c r="F782" s="3" t="s">
        <v>57</v>
      </c>
      <c r="G782" s="3" t="s">
        <v>70</v>
      </c>
      <c r="H782" s="4">
        <v>13246</v>
      </c>
      <c r="I782" s="4">
        <v>1.9</v>
      </c>
      <c r="J782" s="4">
        <v>69.89</v>
      </c>
      <c r="K782" s="6">
        <v>45414</v>
      </c>
      <c r="L782" s="6">
        <v>45417</v>
      </c>
      <c r="M782" s="3" t="s">
        <v>53</v>
      </c>
      <c r="N782">
        <f t="shared" si="85"/>
        <v>3</v>
      </c>
      <c r="O782" t="str">
        <f t="shared" si="86"/>
        <v>Apr-2024</v>
      </c>
      <c r="P782" t="str">
        <f>CHOOSE(MATCH(MONTH(C782),{1,4,7,10}),"Q1","Q2","Q3","Q4")</f>
        <v>Q2</v>
      </c>
      <c r="Q782" t="str">
        <f t="shared" si="87"/>
        <v>South → North</v>
      </c>
      <c r="R782" t="str">
        <f t="shared" si="88"/>
        <v>60-80%</v>
      </c>
      <c r="AA782">
        <f t="shared" si="89"/>
        <v>5</v>
      </c>
      <c r="AD782">
        <f t="shared" si="90"/>
        <v>3</v>
      </c>
      <c r="AL782">
        <f t="shared" si="91"/>
        <v>1</v>
      </c>
    </row>
    <row r="783" spans="1:38" ht="15.75" customHeight="1" x14ac:dyDescent="0.3">
      <c r="A783" s="3" t="s">
        <v>846</v>
      </c>
      <c r="B783" s="3" t="s">
        <v>82</v>
      </c>
      <c r="C783" s="6">
        <v>45453</v>
      </c>
      <c r="D783" s="4">
        <v>1109</v>
      </c>
      <c r="E783" s="3" t="s">
        <v>56</v>
      </c>
      <c r="F783" s="3" t="s">
        <v>51</v>
      </c>
      <c r="G783" s="3" t="s">
        <v>57</v>
      </c>
      <c r="H783" s="4">
        <v>44743</v>
      </c>
      <c r="I783" s="4">
        <v>3.2</v>
      </c>
      <c r="J783" s="4">
        <v>66.319999999999993</v>
      </c>
      <c r="K783" s="6">
        <v>45454</v>
      </c>
      <c r="L783" s="6">
        <v>45462</v>
      </c>
      <c r="M783" s="3" t="s">
        <v>53</v>
      </c>
      <c r="N783">
        <f t="shared" si="85"/>
        <v>8</v>
      </c>
      <c r="O783" t="str">
        <f t="shared" si="86"/>
        <v>Jun-2024</v>
      </c>
      <c r="P783" t="str">
        <f>CHOOSE(MATCH(MONTH(C783),{1,4,7,10}),"Q1","Q2","Q3","Q4")</f>
        <v>Q2</v>
      </c>
      <c r="Q783" t="str">
        <f t="shared" si="87"/>
        <v>West → South</v>
      </c>
      <c r="R783" t="str">
        <f t="shared" si="88"/>
        <v>60-80%</v>
      </c>
      <c r="AA783">
        <f t="shared" si="89"/>
        <v>9</v>
      </c>
      <c r="AD783">
        <f t="shared" si="90"/>
        <v>8</v>
      </c>
      <c r="AL783">
        <f t="shared" si="91"/>
        <v>0</v>
      </c>
    </row>
    <row r="784" spans="1:38" ht="15.75" customHeight="1" x14ac:dyDescent="0.3">
      <c r="A784" s="3" t="s">
        <v>847</v>
      </c>
      <c r="B784" s="3" t="s">
        <v>82</v>
      </c>
      <c r="C784" s="6">
        <v>45432</v>
      </c>
      <c r="D784" s="4">
        <v>803</v>
      </c>
      <c r="E784" s="3" t="s">
        <v>63</v>
      </c>
      <c r="F784" s="3" t="s">
        <v>70</v>
      </c>
      <c r="G784" s="3" t="s">
        <v>61</v>
      </c>
      <c r="H784" s="4">
        <v>19057</v>
      </c>
      <c r="I784" s="4">
        <v>3.7</v>
      </c>
      <c r="J784" s="4">
        <v>53.1</v>
      </c>
      <c r="K784" s="6">
        <v>45433</v>
      </c>
      <c r="L784" s="6">
        <v>45437</v>
      </c>
      <c r="M784" s="3" t="s">
        <v>53</v>
      </c>
      <c r="N784">
        <f t="shared" si="85"/>
        <v>4</v>
      </c>
      <c r="O784" t="str">
        <f t="shared" si="86"/>
        <v>May-2024</v>
      </c>
      <c r="P784" t="str">
        <f>CHOOSE(MATCH(MONTH(C784),{1,4,7,10}),"Q1","Q2","Q3","Q4")</f>
        <v>Q2</v>
      </c>
      <c r="Q784" t="str">
        <f t="shared" si="87"/>
        <v>North → Central</v>
      </c>
      <c r="R784" t="str">
        <f t="shared" si="88"/>
        <v>40-60%</v>
      </c>
      <c r="AA784">
        <f t="shared" si="89"/>
        <v>5</v>
      </c>
      <c r="AD784">
        <f t="shared" si="90"/>
        <v>4</v>
      </c>
      <c r="AL784">
        <f t="shared" si="91"/>
        <v>1</v>
      </c>
    </row>
    <row r="785" spans="1:38" ht="15.75" customHeight="1" x14ac:dyDescent="0.3">
      <c r="A785" s="3" t="s">
        <v>848</v>
      </c>
      <c r="B785" s="3" t="s">
        <v>59</v>
      </c>
      <c r="C785" s="6">
        <v>45356</v>
      </c>
      <c r="D785" s="4">
        <v>674</v>
      </c>
      <c r="E785" s="3" t="s">
        <v>63</v>
      </c>
      <c r="F785" s="3" t="s">
        <v>51</v>
      </c>
      <c r="G785" s="3" t="s">
        <v>51</v>
      </c>
      <c r="H785" s="4">
        <v>28560</v>
      </c>
      <c r="I785" s="4">
        <v>1.8</v>
      </c>
      <c r="J785" s="4">
        <v>47.83</v>
      </c>
      <c r="K785" s="6">
        <v>45359</v>
      </c>
      <c r="L785" s="6">
        <v>45367</v>
      </c>
      <c r="M785" s="3" t="s">
        <v>53</v>
      </c>
      <c r="N785">
        <f t="shared" si="85"/>
        <v>8</v>
      </c>
      <c r="O785" t="str">
        <f t="shared" si="86"/>
        <v>Mar-2024</v>
      </c>
      <c r="P785" t="str">
        <f>CHOOSE(MATCH(MONTH(C785),{1,4,7,10}),"Q1","Q2","Q3","Q4")</f>
        <v>Q1</v>
      </c>
      <c r="Q785" t="str">
        <f t="shared" si="87"/>
        <v>West → West</v>
      </c>
      <c r="R785" t="str">
        <f t="shared" si="88"/>
        <v>40-60%</v>
      </c>
      <c r="AA785">
        <f t="shared" si="89"/>
        <v>11</v>
      </c>
      <c r="AD785">
        <f t="shared" si="90"/>
        <v>8</v>
      </c>
      <c r="AL785">
        <f t="shared" si="91"/>
        <v>0</v>
      </c>
    </row>
    <row r="786" spans="1:38" ht="15.75" customHeight="1" x14ac:dyDescent="0.3">
      <c r="A786" s="3" t="s">
        <v>849</v>
      </c>
      <c r="B786" s="3" t="s">
        <v>55</v>
      </c>
      <c r="C786" s="6">
        <v>45398</v>
      </c>
      <c r="D786" s="4">
        <v>1708</v>
      </c>
      <c r="E786" s="3" t="s">
        <v>50</v>
      </c>
      <c r="F786" s="3" t="s">
        <v>70</v>
      </c>
      <c r="G786" s="3" t="s">
        <v>61</v>
      </c>
      <c r="H786" s="4">
        <v>7068</v>
      </c>
      <c r="I786" s="4">
        <v>3.1</v>
      </c>
      <c r="J786" s="4">
        <v>40.75</v>
      </c>
      <c r="K786" s="6">
        <v>45399</v>
      </c>
      <c r="L786" s="6">
        <v>45406</v>
      </c>
      <c r="M786" s="3" t="s">
        <v>53</v>
      </c>
      <c r="N786">
        <f t="shared" si="85"/>
        <v>7</v>
      </c>
      <c r="O786" t="str">
        <f t="shared" si="86"/>
        <v>Apr-2024</v>
      </c>
      <c r="P786" t="str">
        <f>CHOOSE(MATCH(MONTH(C786),{1,4,7,10}),"Q1","Q2","Q3","Q4")</f>
        <v>Q2</v>
      </c>
      <c r="Q786" t="str">
        <f t="shared" si="87"/>
        <v>North → Central</v>
      </c>
      <c r="R786" t="str">
        <f t="shared" si="88"/>
        <v>40-60%</v>
      </c>
      <c r="AA786">
        <f t="shared" si="89"/>
        <v>8</v>
      </c>
      <c r="AD786">
        <f t="shared" si="90"/>
        <v>7</v>
      </c>
      <c r="AL786">
        <f t="shared" si="91"/>
        <v>0</v>
      </c>
    </row>
    <row r="787" spans="1:38" ht="15.75" customHeight="1" x14ac:dyDescent="0.3">
      <c r="A787" s="3" t="s">
        <v>850</v>
      </c>
      <c r="B787" s="3" t="s">
        <v>82</v>
      </c>
      <c r="C787" s="6">
        <v>45469</v>
      </c>
      <c r="D787" s="4">
        <v>1212</v>
      </c>
      <c r="E787" s="3" t="s">
        <v>63</v>
      </c>
      <c r="F787" s="3" t="s">
        <v>70</v>
      </c>
      <c r="G787" s="3" t="s">
        <v>51</v>
      </c>
      <c r="H787" s="4">
        <v>35869</v>
      </c>
      <c r="I787" s="4">
        <v>2.9</v>
      </c>
      <c r="J787" s="4">
        <v>49.24</v>
      </c>
      <c r="K787" s="6">
        <v>45472</v>
      </c>
      <c r="L787" s="6">
        <v>45478</v>
      </c>
      <c r="M787" s="3" t="s">
        <v>53</v>
      </c>
      <c r="N787">
        <f t="shared" si="85"/>
        <v>6</v>
      </c>
      <c r="O787" t="str">
        <f t="shared" si="86"/>
        <v>Jun-2024</v>
      </c>
      <c r="P787" t="str">
        <f>CHOOSE(MATCH(MONTH(C787),{1,4,7,10}),"Q1","Q2","Q3","Q4")</f>
        <v>Q2</v>
      </c>
      <c r="Q787" t="str">
        <f t="shared" si="87"/>
        <v>North → West</v>
      </c>
      <c r="R787" t="str">
        <f t="shared" si="88"/>
        <v>40-60%</v>
      </c>
      <c r="AA787">
        <f t="shared" si="89"/>
        <v>9</v>
      </c>
      <c r="AD787">
        <f t="shared" si="90"/>
        <v>6</v>
      </c>
      <c r="AL787">
        <f t="shared" si="91"/>
        <v>0</v>
      </c>
    </row>
    <row r="788" spans="1:38" ht="15.75" customHeight="1" x14ac:dyDescent="0.3">
      <c r="A788" s="3" t="s">
        <v>851</v>
      </c>
      <c r="B788" s="3" t="s">
        <v>66</v>
      </c>
      <c r="C788" s="6">
        <v>45302</v>
      </c>
      <c r="D788" s="4">
        <v>787</v>
      </c>
      <c r="E788" s="3" t="s">
        <v>63</v>
      </c>
      <c r="F788" s="3" t="s">
        <v>61</v>
      </c>
      <c r="G788" s="3" t="s">
        <v>51</v>
      </c>
      <c r="H788" s="4">
        <v>19541</v>
      </c>
      <c r="I788" s="4">
        <v>1.3</v>
      </c>
      <c r="J788" s="4">
        <v>82.32</v>
      </c>
      <c r="K788" s="6">
        <v>45305</v>
      </c>
      <c r="L788" s="6">
        <v>45314</v>
      </c>
      <c r="M788" s="3" t="s">
        <v>53</v>
      </c>
      <c r="N788">
        <f t="shared" si="85"/>
        <v>9</v>
      </c>
      <c r="O788" t="str">
        <f t="shared" si="86"/>
        <v>Jan-2024</v>
      </c>
      <c r="P788" t="str">
        <f>CHOOSE(MATCH(MONTH(C788),{1,4,7,10}),"Q1","Q2","Q3","Q4")</f>
        <v>Q1</v>
      </c>
      <c r="Q788" t="str">
        <f t="shared" si="87"/>
        <v>Central → West</v>
      </c>
      <c r="R788" t="str">
        <f t="shared" si="88"/>
        <v>80-100%</v>
      </c>
      <c r="AA788">
        <f t="shared" si="89"/>
        <v>12</v>
      </c>
      <c r="AD788">
        <f t="shared" si="90"/>
        <v>9</v>
      </c>
      <c r="AL788">
        <f t="shared" si="91"/>
        <v>0</v>
      </c>
    </row>
    <row r="789" spans="1:38" ht="15.75" customHeight="1" x14ac:dyDescent="0.3">
      <c r="A789" s="3" t="s">
        <v>852</v>
      </c>
      <c r="B789" s="3" t="s">
        <v>49</v>
      </c>
      <c r="C789" s="6">
        <v>45472</v>
      </c>
      <c r="D789" s="4">
        <v>588</v>
      </c>
      <c r="E789" s="3" t="s">
        <v>63</v>
      </c>
      <c r="F789" s="3" t="s">
        <v>70</v>
      </c>
      <c r="G789" s="3" t="s">
        <v>61</v>
      </c>
      <c r="H789" s="4">
        <v>6580</v>
      </c>
      <c r="I789" s="4">
        <v>4.3</v>
      </c>
      <c r="J789" s="4">
        <v>54.62</v>
      </c>
      <c r="K789" s="6">
        <v>45473</v>
      </c>
      <c r="L789" s="6">
        <v>45482</v>
      </c>
      <c r="M789" s="3" t="s">
        <v>53</v>
      </c>
      <c r="N789">
        <f t="shared" si="85"/>
        <v>9</v>
      </c>
      <c r="O789" t="str">
        <f t="shared" si="86"/>
        <v>Jun-2024</v>
      </c>
      <c r="P789" t="str">
        <f>CHOOSE(MATCH(MONTH(C789),{1,4,7,10}),"Q1","Q2","Q3","Q4")</f>
        <v>Q2</v>
      </c>
      <c r="Q789" t="str">
        <f t="shared" si="87"/>
        <v>North → Central</v>
      </c>
      <c r="R789" t="str">
        <f t="shared" si="88"/>
        <v>40-60%</v>
      </c>
      <c r="AA789">
        <f t="shared" si="89"/>
        <v>10</v>
      </c>
      <c r="AD789">
        <f t="shared" si="90"/>
        <v>9</v>
      </c>
      <c r="AL789">
        <f t="shared" si="91"/>
        <v>0</v>
      </c>
    </row>
    <row r="790" spans="1:38" ht="15.75" customHeight="1" x14ac:dyDescent="0.3">
      <c r="A790" s="3" t="s">
        <v>853</v>
      </c>
      <c r="B790" s="3" t="s">
        <v>82</v>
      </c>
      <c r="C790" s="6">
        <v>45401</v>
      </c>
      <c r="D790" s="4">
        <v>1447</v>
      </c>
      <c r="E790" s="3" t="s">
        <v>56</v>
      </c>
      <c r="F790" s="3" t="s">
        <v>70</v>
      </c>
      <c r="G790" s="3" t="s">
        <v>61</v>
      </c>
      <c r="H790" s="4">
        <v>14354</v>
      </c>
      <c r="I790" s="4">
        <v>2.2999999999999998</v>
      </c>
      <c r="J790" s="4">
        <v>68.12</v>
      </c>
      <c r="K790" s="6">
        <v>45402</v>
      </c>
      <c r="L790" s="6">
        <v>45410</v>
      </c>
      <c r="M790" s="3" t="s">
        <v>53</v>
      </c>
      <c r="N790">
        <f t="shared" si="85"/>
        <v>8</v>
      </c>
      <c r="O790" t="str">
        <f t="shared" si="86"/>
        <v>Apr-2024</v>
      </c>
      <c r="P790" t="str">
        <f>CHOOSE(MATCH(MONTH(C790),{1,4,7,10}),"Q1","Q2","Q3","Q4")</f>
        <v>Q2</v>
      </c>
      <c r="Q790" t="str">
        <f t="shared" si="87"/>
        <v>North → Central</v>
      </c>
      <c r="R790" t="str">
        <f t="shared" si="88"/>
        <v>60-80%</v>
      </c>
      <c r="AA790">
        <f t="shared" si="89"/>
        <v>9</v>
      </c>
      <c r="AD790">
        <f t="shared" si="90"/>
        <v>8</v>
      </c>
      <c r="AL790">
        <f t="shared" si="91"/>
        <v>0</v>
      </c>
    </row>
    <row r="791" spans="1:38" ht="15.75" customHeight="1" x14ac:dyDescent="0.3">
      <c r="A791" s="3" t="s">
        <v>854</v>
      </c>
      <c r="B791" s="3" t="s">
        <v>82</v>
      </c>
      <c r="C791" s="6">
        <v>45456</v>
      </c>
      <c r="D791" s="4">
        <v>593</v>
      </c>
      <c r="E791" s="3" t="s">
        <v>63</v>
      </c>
      <c r="F791" s="3" t="s">
        <v>52</v>
      </c>
      <c r="G791" s="3" t="s">
        <v>57</v>
      </c>
      <c r="H791" s="4">
        <v>2659</v>
      </c>
      <c r="I791" s="4">
        <v>3.3</v>
      </c>
      <c r="J791" s="4">
        <v>75.48</v>
      </c>
      <c r="K791" s="6">
        <v>45459</v>
      </c>
      <c r="L791" s="6">
        <v>45464</v>
      </c>
      <c r="M791" s="3" t="s">
        <v>53</v>
      </c>
      <c r="N791">
        <f t="shared" si="85"/>
        <v>5</v>
      </c>
      <c r="O791" t="str">
        <f t="shared" si="86"/>
        <v>Jun-2024</v>
      </c>
      <c r="P791" t="str">
        <f>CHOOSE(MATCH(MONTH(C791),{1,4,7,10}),"Q1","Q2","Q3","Q4")</f>
        <v>Q2</v>
      </c>
      <c r="Q791" t="str">
        <f t="shared" si="87"/>
        <v>East → South</v>
      </c>
      <c r="R791" t="str">
        <f t="shared" si="88"/>
        <v>60-80%</v>
      </c>
      <c r="AA791">
        <f t="shared" si="89"/>
        <v>8</v>
      </c>
      <c r="AD791">
        <f t="shared" si="90"/>
        <v>5</v>
      </c>
      <c r="AL791">
        <f t="shared" si="91"/>
        <v>0</v>
      </c>
    </row>
    <row r="792" spans="1:38" ht="15.75" customHeight="1" x14ac:dyDescent="0.3">
      <c r="A792" s="3" t="s">
        <v>855</v>
      </c>
      <c r="B792" s="3" t="s">
        <v>59</v>
      </c>
      <c r="C792" s="6">
        <v>45465</v>
      </c>
      <c r="D792" s="4">
        <v>1767</v>
      </c>
      <c r="E792" s="3" t="s">
        <v>63</v>
      </c>
      <c r="F792" s="3" t="s">
        <v>51</v>
      </c>
      <c r="G792" s="3" t="s">
        <v>61</v>
      </c>
      <c r="H792" s="4">
        <v>27525</v>
      </c>
      <c r="I792" s="4">
        <v>3.1</v>
      </c>
      <c r="J792" s="4">
        <v>93.21</v>
      </c>
      <c r="K792" s="6">
        <v>45468</v>
      </c>
      <c r="L792" s="6">
        <v>45472</v>
      </c>
      <c r="M792" s="3" t="s">
        <v>53</v>
      </c>
      <c r="N792">
        <f t="shared" si="85"/>
        <v>4</v>
      </c>
      <c r="O792" t="str">
        <f t="shared" si="86"/>
        <v>Jun-2024</v>
      </c>
      <c r="P792" t="str">
        <f>CHOOSE(MATCH(MONTH(C792),{1,4,7,10}),"Q1","Q2","Q3","Q4")</f>
        <v>Q2</v>
      </c>
      <c r="Q792" t="str">
        <f t="shared" si="87"/>
        <v>West → Central</v>
      </c>
      <c r="R792" t="str">
        <f t="shared" si="88"/>
        <v>80-100%</v>
      </c>
      <c r="AA792">
        <f t="shared" si="89"/>
        <v>7</v>
      </c>
      <c r="AD792">
        <f t="shared" si="90"/>
        <v>4</v>
      </c>
      <c r="AL792">
        <f t="shared" si="91"/>
        <v>0</v>
      </c>
    </row>
    <row r="793" spans="1:38" ht="15.75" customHeight="1" x14ac:dyDescent="0.3">
      <c r="A793" s="3" t="s">
        <v>856</v>
      </c>
      <c r="B793" s="3" t="s">
        <v>55</v>
      </c>
      <c r="C793" s="6">
        <v>45417</v>
      </c>
      <c r="D793" s="4">
        <v>1737</v>
      </c>
      <c r="E793" s="3" t="s">
        <v>63</v>
      </c>
      <c r="F793" s="3" t="s">
        <v>52</v>
      </c>
      <c r="G793" s="3" t="s">
        <v>57</v>
      </c>
      <c r="H793" s="4">
        <v>41581</v>
      </c>
      <c r="I793" s="4">
        <v>3.1</v>
      </c>
      <c r="J793" s="4">
        <v>93.33</v>
      </c>
      <c r="K793" s="6">
        <v>45417</v>
      </c>
      <c r="L793" s="6">
        <v>45423</v>
      </c>
      <c r="M793" s="3" t="s">
        <v>53</v>
      </c>
      <c r="N793">
        <f t="shared" si="85"/>
        <v>6</v>
      </c>
      <c r="O793" t="str">
        <f t="shared" si="86"/>
        <v>May-2024</v>
      </c>
      <c r="P793" t="str">
        <f>CHOOSE(MATCH(MONTH(C793),{1,4,7,10}),"Q1","Q2","Q3","Q4")</f>
        <v>Q2</v>
      </c>
      <c r="Q793" t="str">
        <f t="shared" si="87"/>
        <v>East → South</v>
      </c>
      <c r="R793" t="str">
        <f t="shared" si="88"/>
        <v>80-100%</v>
      </c>
      <c r="AA793">
        <f t="shared" si="89"/>
        <v>6</v>
      </c>
      <c r="AD793">
        <f t="shared" si="90"/>
        <v>6</v>
      </c>
      <c r="AL793">
        <f t="shared" si="91"/>
        <v>1</v>
      </c>
    </row>
    <row r="794" spans="1:38" ht="15.75" customHeight="1" x14ac:dyDescent="0.3">
      <c r="A794" s="3" t="s">
        <v>857</v>
      </c>
      <c r="B794" s="3" t="s">
        <v>49</v>
      </c>
      <c r="C794" s="6">
        <v>45370</v>
      </c>
      <c r="D794" s="4">
        <v>118</v>
      </c>
      <c r="E794" s="3" t="s">
        <v>63</v>
      </c>
      <c r="F794" s="3" t="s">
        <v>70</v>
      </c>
      <c r="G794" s="3" t="s">
        <v>57</v>
      </c>
      <c r="H794" s="4">
        <v>4868</v>
      </c>
      <c r="I794" s="4">
        <v>1.4</v>
      </c>
      <c r="J794" s="4">
        <v>84.74</v>
      </c>
      <c r="K794" s="6">
        <v>45372</v>
      </c>
      <c r="L794" s="6">
        <v>45382</v>
      </c>
      <c r="M794" s="3" t="s">
        <v>53</v>
      </c>
      <c r="N794">
        <f t="shared" si="85"/>
        <v>10</v>
      </c>
      <c r="O794" t="str">
        <f t="shared" si="86"/>
        <v>Mar-2024</v>
      </c>
      <c r="P794" t="str">
        <f>CHOOSE(MATCH(MONTH(C794),{1,4,7,10}),"Q1","Q2","Q3","Q4")</f>
        <v>Q1</v>
      </c>
      <c r="Q794" t="str">
        <f t="shared" si="87"/>
        <v>North → South</v>
      </c>
      <c r="R794" t="str">
        <f t="shared" si="88"/>
        <v>80-100%</v>
      </c>
      <c r="AA794">
        <f t="shared" si="89"/>
        <v>12</v>
      </c>
      <c r="AD794">
        <f t="shared" si="90"/>
        <v>10</v>
      </c>
      <c r="AL794">
        <f t="shared" si="91"/>
        <v>0</v>
      </c>
    </row>
    <row r="795" spans="1:38" ht="15.75" customHeight="1" x14ac:dyDescent="0.3">
      <c r="A795" s="3" t="s">
        <v>858</v>
      </c>
      <c r="B795" s="3" t="s">
        <v>66</v>
      </c>
      <c r="C795" s="6">
        <v>45434</v>
      </c>
      <c r="D795" s="4">
        <v>1100</v>
      </c>
      <c r="E795" s="3" t="s">
        <v>50</v>
      </c>
      <c r="F795" s="3" t="s">
        <v>61</v>
      </c>
      <c r="G795" s="3" t="s">
        <v>57</v>
      </c>
      <c r="H795" s="4">
        <v>34585</v>
      </c>
      <c r="I795" s="4">
        <v>2.7</v>
      </c>
      <c r="J795" s="4">
        <v>42.11</v>
      </c>
      <c r="K795" s="6">
        <v>45437</v>
      </c>
      <c r="L795" s="6">
        <v>45444</v>
      </c>
      <c r="M795" s="3" t="s">
        <v>53</v>
      </c>
      <c r="N795">
        <f t="shared" si="85"/>
        <v>7</v>
      </c>
      <c r="O795" t="str">
        <f t="shared" si="86"/>
        <v>May-2024</v>
      </c>
      <c r="P795" t="str">
        <f>CHOOSE(MATCH(MONTH(C795),{1,4,7,10}),"Q1","Q2","Q3","Q4")</f>
        <v>Q2</v>
      </c>
      <c r="Q795" t="str">
        <f t="shared" si="87"/>
        <v>Central → South</v>
      </c>
      <c r="R795" t="str">
        <f t="shared" si="88"/>
        <v>40-60%</v>
      </c>
      <c r="AA795">
        <f t="shared" si="89"/>
        <v>10</v>
      </c>
      <c r="AD795">
        <f t="shared" si="90"/>
        <v>7</v>
      </c>
      <c r="AL795">
        <f t="shared" si="91"/>
        <v>0</v>
      </c>
    </row>
    <row r="796" spans="1:38" ht="15.75" customHeight="1" x14ac:dyDescent="0.3">
      <c r="A796" s="3" t="s">
        <v>859</v>
      </c>
      <c r="B796" s="3" t="s">
        <v>49</v>
      </c>
      <c r="C796" s="6">
        <v>45393</v>
      </c>
      <c r="D796" s="4">
        <v>950</v>
      </c>
      <c r="E796" s="3" t="s">
        <v>60</v>
      </c>
      <c r="F796" s="3" t="s">
        <v>52</v>
      </c>
      <c r="G796" s="3" t="s">
        <v>51</v>
      </c>
      <c r="H796" s="4">
        <v>27594</v>
      </c>
      <c r="I796" s="4">
        <v>2.8</v>
      </c>
      <c r="J796" s="4">
        <v>74.5</v>
      </c>
      <c r="K796" s="6">
        <v>45393</v>
      </c>
      <c r="L796" s="6">
        <v>45401</v>
      </c>
      <c r="M796" s="3" t="s">
        <v>71</v>
      </c>
      <c r="N796">
        <f t="shared" si="85"/>
        <v>8</v>
      </c>
      <c r="O796" t="str">
        <f t="shared" si="86"/>
        <v>Apr-2024</v>
      </c>
      <c r="P796" t="str">
        <f>CHOOSE(MATCH(MONTH(C796),{1,4,7,10}),"Q1","Q2","Q3","Q4")</f>
        <v>Q2</v>
      </c>
      <c r="Q796" t="str">
        <f t="shared" si="87"/>
        <v>East → West</v>
      </c>
      <c r="R796" t="str">
        <f t="shared" si="88"/>
        <v>60-80%</v>
      </c>
      <c r="AA796">
        <f t="shared" si="89"/>
        <v>8</v>
      </c>
      <c r="AD796">
        <f t="shared" si="90"/>
        <v>8</v>
      </c>
      <c r="AL796">
        <f t="shared" si="91"/>
        <v>0</v>
      </c>
    </row>
    <row r="797" spans="1:38" ht="15.75" customHeight="1" x14ac:dyDescent="0.3">
      <c r="A797" s="3" t="s">
        <v>860</v>
      </c>
      <c r="B797" s="3" t="s">
        <v>66</v>
      </c>
      <c r="C797" s="6">
        <v>45353</v>
      </c>
      <c r="D797" s="4">
        <v>1488</v>
      </c>
      <c r="E797" s="3" t="s">
        <v>63</v>
      </c>
      <c r="F797" s="3" t="s">
        <v>52</v>
      </c>
      <c r="G797" s="3" t="s">
        <v>51</v>
      </c>
      <c r="H797" s="4">
        <v>46540</v>
      </c>
      <c r="I797" s="4">
        <v>3.9</v>
      </c>
      <c r="J797" s="4">
        <v>87.2</v>
      </c>
      <c r="K797" s="6">
        <v>45356</v>
      </c>
      <c r="L797" s="6">
        <v>45359</v>
      </c>
      <c r="M797" s="3" t="s">
        <v>53</v>
      </c>
      <c r="N797">
        <f t="shared" si="85"/>
        <v>3</v>
      </c>
      <c r="O797" t="str">
        <f t="shared" si="86"/>
        <v>Mar-2024</v>
      </c>
      <c r="P797" t="str">
        <f>CHOOSE(MATCH(MONTH(C797),{1,4,7,10}),"Q1","Q2","Q3","Q4")</f>
        <v>Q1</v>
      </c>
      <c r="Q797" t="str">
        <f t="shared" si="87"/>
        <v>East → West</v>
      </c>
      <c r="R797" t="str">
        <f t="shared" si="88"/>
        <v>80-100%</v>
      </c>
      <c r="AA797">
        <f t="shared" si="89"/>
        <v>6</v>
      </c>
      <c r="AD797">
        <f t="shared" si="90"/>
        <v>3</v>
      </c>
      <c r="AL797">
        <f t="shared" si="91"/>
        <v>1</v>
      </c>
    </row>
    <row r="798" spans="1:38" ht="15.75" customHeight="1" x14ac:dyDescent="0.3">
      <c r="A798" s="3" t="s">
        <v>861</v>
      </c>
      <c r="B798" s="3" t="s">
        <v>55</v>
      </c>
      <c r="C798" s="6">
        <v>45468</v>
      </c>
      <c r="D798" s="4">
        <v>1454</v>
      </c>
      <c r="E798" s="3" t="s">
        <v>63</v>
      </c>
      <c r="F798" s="3" t="s">
        <v>57</v>
      </c>
      <c r="G798" s="3" t="s">
        <v>61</v>
      </c>
      <c r="H798" s="4">
        <v>1730</v>
      </c>
      <c r="I798" s="4">
        <v>4.4000000000000004</v>
      </c>
      <c r="J798" s="4">
        <v>41.04</v>
      </c>
      <c r="K798" s="6">
        <v>45470</v>
      </c>
      <c r="L798" s="6">
        <v>45476</v>
      </c>
      <c r="M798" s="3" t="s">
        <v>53</v>
      </c>
      <c r="N798">
        <f t="shared" si="85"/>
        <v>6</v>
      </c>
      <c r="O798" t="str">
        <f t="shared" si="86"/>
        <v>Jun-2024</v>
      </c>
      <c r="P798" t="str">
        <f>CHOOSE(MATCH(MONTH(C798),{1,4,7,10}),"Q1","Q2","Q3","Q4")</f>
        <v>Q2</v>
      </c>
      <c r="Q798" t="str">
        <f t="shared" si="87"/>
        <v>South → Central</v>
      </c>
      <c r="R798" t="str">
        <f t="shared" si="88"/>
        <v>40-60%</v>
      </c>
      <c r="AA798">
        <f t="shared" si="89"/>
        <v>8</v>
      </c>
      <c r="AD798">
        <f t="shared" si="90"/>
        <v>6</v>
      </c>
      <c r="AL798">
        <f t="shared" si="91"/>
        <v>0</v>
      </c>
    </row>
    <row r="799" spans="1:38" ht="15.75" customHeight="1" x14ac:dyDescent="0.3">
      <c r="A799" s="3" t="s">
        <v>862</v>
      </c>
      <c r="B799" s="3" t="s">
        <v>66</v>
      </c>
      <c r="C799" s="6">
        <v>45335</v>
      </c>
      <c r="D799" s="4">
        <v>1467</v>
      </c>
      <c r="E799" s="3" t="s">
        <v>63</v>
      </c>
      <c r="F799" s="3" t="s">
        <v>70</v>
      </c>
      <c r="G799" s="3" t="s">
        <v>51</v>
      </c>
      <c r="H799" s="4">
        <v>18017</v>
      </c>
      <c r="I799" s="4">
        <v>3.2</v>
      </c>
      <c r="J799" s="4">
        <v>72.98</v>
      </c>
      <c r="K799" s="6">
        <v>45337</v>
      </c>
      <c r="L799" s="6">
        <v>45346</v>
      </c>
      <c r="M799" s="3" t="s">
        <v>53</v>
      </c>
      <c r="N799">
        <f t="shared" si="85"/>
        <v>9</v>
      </c>
      <c r="O799" t="str">
        <f t="shared" si="86"/>
        <v>Feb-2024</v>
      </c>
      <c r="P799" t="str">
        <f>CHOOSE(MATCH(MONTH(C799),{1,4,7,10}),"Q1","Q2","Q3","Q4")</f>
        <v>Q1</v>
      </c>
      <c r="Q799" t="str">
        <f t="shared" si="87"/>
        <v>North → West</v>
      </c>
      <c r="R799" t="str">
        <f t="shared" si="88"/>
        <v>60-80%</v>
      </c>
      <c r="AA799">
        <f t="shared" si="89"/>
        <v>11</v>
      </c>
      <c r="AD799">
        <f t="shared" si="90"/>
        <v>9</v>
      </c>
      <c r="AL799">
        <f t="shared" si="91"/>
        <v>0</v>
      </c>
    </row>
    <row r="800" spans="1:38" ht="15.75" customHeight="1" x14ac:dyDescent="0.3">
      <c r="A800" s="3" t="s">
        <v>863</v>
      </c>
      <c r="B800" s="3" t="s">
        <v>59</v>
      </c>
      <c r="C800" s="6">
        <v>45382</v>
      </c>
      <c r="D800" s="4">
        <v>921</v>
      </c>
      <c r="E800" s="3" t="s">
        <v>63</v>
      </c>
      <c r="F800" s="3" t="s">
        <v>61</v>
      </c>
      <c r="G800" s="3" t="s">
        <v>61</v>
      </c>
      <c r="H800" s="4">
        <v>24491</v>
      </c>
      <c r="I800" s="4">
        <v>1.3</v>
      </c>
      <c r="J800" s="4">
        <v>91.47</v>
      </c>
      <c r="K800" s="6">
        <v>45385</v>
      </c>
      <c r="L800" s="6">
        <v>45392</v>
      </c>
      <c r="M800" s="3" t="s">
        <v>53</v>
      </c>
      <c r="N800">
        <f t="shared" si="85"/>
        <v>7</v>
      </c>
      <c r="O800" t="str">
        <f t="shared" si="86"/>
        <v>Mar-2024</v>
      </c>
      <c r="P800" t="str">
        <f>CHOOSE(MATCH(MONTH(C800),{1,4,7,10}),"Q1","Q2","Q3","Q4")</f>
        <v>Q1</v>
      </c>
      <c r="Q800" t="str">
        <f t="shared" si="87"/>
        <v>Central → Central</v>
      </c>
      <c r="R800" t="str">
        <f t="shared" si="88"/>
        <v>80-100%</v>
      </c>
      <c r="AA800">
        <f t="shared" si="89"/>
        <v>10</v>
      </c>
      <c r="AD800">
        <f t="shared" si="90"/>
        <v>7</v>
      </c>
      <c r="AL800">
        <f t="shared" si="91"/>
        <v>0</v>
      </c>
    </row>
    <row r="801" spans="1:38" ht="15.75" customHeight="1" x14ac:dyDescent="0.3">
      <c r="A801" s="3" t="s">
        <v>864</v>
      </c>
      <c r="B801" s="3" t="s">
        <v>59</v>
      </c>
      <c r="C801" s="6">
        <v>45358</v>
      </c>
      <c r="D801" s="4">
        <v>554</v>
      </c>
      <c r="E801" s="3" t="s">
        <v>63</v>
      </c>
      <c r="F801" s="3" t="s">
        <v>52</v>
      </c>
      <c r="G801" s="3" t="s">
        <v>51</v>
      </c>
      <c r="H801" s="4">
        <v>1801</v>
      </c>
      <c r="I801" s="4">
        <v>1.9</v>
      </c>
      <c r="J801" s="4">
        <v>68.45</v>
      </c>
      <c r="K801" s="6">
        <v>45360</v>
      </c>
      <c r="L801" s="6">
        <v>45366</v>
      </c>
      <c r="M801" s="3" t="s">
        <v>71</v>
      </c>
      <c r="N801">
        <f t="shared" si="85"/>
        <v>6</v>
      </c>
      <c r="O801" t="str">
        <f t="shared" si="86"/>
        <v>Mar-2024</v>
      </c>
      <c r="P801" t="str">
        <f>CHOOSE(MATCH(MONTH(C801),{1,4,7,10}),"Q1","Q2","Q3","Q4")</f>
        <v>Q1</v>
      </c>
      <c r="Q801" t="str">
        <f t="shared" si="87"/>
        <v>East → West</v>
      </c>
      <c r="R801" t="str">
        <f t="shared" si="88"/>
        <v>60-80%</v>
      </c>
      <c r="AA801">
        <f t="shared" si="89"/>
        <v>8</v>
      </c>
      <c r="AD801">
        <f t="shared" si="90"/>
        <v>6</v>
      </c>
      <c r="AL801">
        <f t="shared" si="91"/>
        <v>0</v>
      </c>
    </row>
    <row r="802" spans="1:38" ht="15.75" customHeight="1" x14ac:dyDescent="0.3">
      <c r="A802" s="3" t="s">
        <v>865</v>
      </c>
      <c r="B802" s="3" t="s">
        <v>59</v>
      </c>
      <c r="C802" s="6">
        <v>45472</v>
      </c>
      <c r="D802" s="4">
        <v>1724</v>
      </c>
      <c r="E802" s="3" t="s">
        <v>56</v>
      </c>
      <c r="F802" s="3" t="s">
        <v>52</v>
      </c>
      <c r="G802" s="3" t="s">
        <v>70</v>
      </c>
      <c r="H802" s="4">
        <v>29110</v>
      </c>
      <c r="I802" s="4">
        <v>1.7</v>
      </c>
      <c r="J802" s="4">
        <v>40.25</v>
      </c>
      <c r="K802" s="6">
        <v>45473</v>
      </c>
      <c r="L802" s="6">
        <v>45479</v>
      </c>
      <c r="M802" s="3" t="s">
        <v>53</v>
      </c>
      <c r="N802">
        <f t="shared" si="85"/>
        <v>6</v>
      </c>
      <c r="O802" t="str">
        <f t="shared" si="86"/>
        <v>Jun-2024</v>
      </c>
      <c r="P802" t="str">
        <f>CHOOSE(MATCH(MONTH(C802),{1,4,7,10}),"Q1","Q2","Q3","Q4")</f>
        <v>Q2</v>
      </c>
      <c r="Q802" t="str">
        <f t="shared" si="87"/>
        <v>East → North</v>
      </c>
      <c r="R802" t="str">
        <f t="shared" si="88"/>
        <v>40-60%</v>
      </c>
      <c r="AA802">
        <f t="shared" si="89"/>
        <v>7</v>
      </c>
      <c r="AD802">
        <f t="shared" si="90"/>
        <v>6</v>
      </c>
      <c r="AL802">
        <f t="shared" si="91"/>
        <v>0</v>
      </c>
    </row>
    <row r="803" spans="1:38" ht="15.75" customHeight="1" x14ac:dyDescent="0.3">
      <c r="A803" s="3" t="s">
        <v>866</v>
      </c>
      <c r="B803" s="3" t="s">
        <v>59</v>
      </c>
      <c r="C803" s="6">
        <v>45366</v>
      </c>
      <c r="D803" s="4">
        <v>810</v>
      </c>
      <c r="E803" s="3" t="s">
        <v>63</v>
      </c>
      <c r="F803" s="3" t="s">
        <v>61</v>
      </c>
      <c r="G803" s="3" t="s">
        <v>70</v>
      </c>
      <c r="H803" s="4">
        <v>16427</v>
      </c>
      <c r="I803" s="4">
        <v>1.5</v>
      </c>
      <c r="J803" s="4">
        <v>40.659999999999997</v>
      </c>
      <c r="K803" s="6">
        <v>45366</v>
      </c>
      <c r="L803" s="6">
        <v>45374</v>
      </c>
      <c r="M803" s="3" t="s">
        <v>83</v>
      </c>
      <c r="N803">
        <f t="shared" si="85"/>
        <v>8</v>
      </c>
      <c r="O803" t="str">
        <f t="shared" si="86"/>
        <v>Mar-2024</v>
      </c>
      <c r="P803" t="str">
        <f>CHOOSE(MATCH(MONTH(C803),{1,4,7,10}),"Q1","Q2","Q3","Q4")</f>
        <v>Q1</v>
      </c>
      <c r="Q803" t="str">
        <f t="shared" si="87"/>
        <v>Central → North</v>
      </c>
      <c r="R803" t="str">
        <f t="shared" si="88"/>
        <v>40-60%</v>
      </c>
      <c r="AA803">
        <f t="shared" si="89"/>
        <v>8</v>
      </c>
      <c r="AD803">
        <f t="shared" si="90"/>
        <v>8</v>
      </c>
      <c r="AL803">
        <f t="shared" si="91"/>
        <v>0</v>
      </c>
    </row>
    <row r="804" spans="1:38" ht="15.75" customHeight="1" x14ac:dyDescent="0.3">
      <c r="A804" s="3" t="s">
        <v>867</v>
      </c>
      <c r="B804" s="3" t="s">
        <v>49</v>
      </c>
      <c r="C804" s="6">
        <v>45385</v>
      </c>
      <c r="D804" s="4">
        <v>2290</v>
      </c>
      <c r="E804" s="3" t="s">
        <v>63</v>
      </c>
      <c r="F804" s="3" t="s">
        <v>70</v>
      </c>
      <c r="G804" s="3" t="s">
        <v>61</v>
      </c>
      <c r="H804" s="4">
        <v>35178</v>
      </c>
      <c r="I804" s="4">
        <v>2.5</v>
      </c>
      <c r="J804" s="4">
        <v>65</v>
      </c>
      <c r="K804" s="6">
        <v>45388</v>
      </c>
      <c r="L804" s="6">
        <v>45398</v>
      </c>
      <c r="M804" s="3" t="s">
        <v>53</v>
      </c>
      <c r="N804">
        <f t="shared" si="85"/>
        <v>10</v>
      </c>
      <c r="O804" t="str">
        <f t="shared" si="86"/>
        <v>Apr-2024</v>
      </c>
      <c r="P804" t="str">
        <f>CHOOSE(MATCH(MONTH(C804),{1,4,7,10}),"Q1","Q2","Q3","Q4")</f>
        <v>Q2</v>
      </c>
      <c r="Q804" t="str">
        <f t="shared" si="87"/>
        <v>North → Central</v>
      </c>
      <c r="R804" t="str">
        <f t="shared" si="88"/>
        <v>60-80%</v>
      </c>
      <c r="AA804">
        <f t="shared" si="89"/>
        <v>13</v>
      </c>
      <c r="AD804">
        <f t="shared" si="90"/>
        <v>10</v>
      </c>
      <c r="AL804">
        <f t="shared" si="91"/>
        <v>0</v>
      </c>
    </row>
    <row r="805" spans="1:38" ht="15.75" customHeight="1" x14ac:dyDescent="0.3">
      <c r="A805" s="3" t="s">
        <v>868</v>
      </c>
      <c r="B805" s="3" t="s">
        <v>55</v>
      </c>
      <c r="C805" s="6">
        <v>45399</v>
      </c>
      <c r="D805" s="4">
        <v>1016</v>
      </c>
      <c r="E805" s="3" t="s">
        <v>63</v>
      </c>
      <c r="F805" s="3" t="s">
        <v>57</v>
      </c>
      <c r="G805" s="3" t="s">
        <v>51</v>
      </c>
      <c r="H805" s="4">
        <v>24966</v>
      </c>
      <c r="I805" s="4">
        <v>1.9</v>
      </c>
      <c r="J805" s="4">
        <v>49.3</v>
      </c>
      <c r="K805" s="6">
        <v>45402</v>
      </c>
      <c r="L805" s="6">
        <v>45407</v>
      </c>
      <c r="M805" s="3" t="s">
        <v>53</v>
      </c>
      <c r="N805">
        <f t="shared" si="85"/>
        <v>5</v>
      </c>
      <c r="O805" t="str">
        <f t="shared" si="86"/>
        <v>Apr-2024</v>
      </c>
      <c r="P805" t="str">
        <f>CHOOSE(MATCH(MONTH(C805),{1,4,7,10}),"Q1","Q2","Q3","Q4")</f>
        <v>Q2</v>
      </c>
      <c r="Q805" t="str">
        <f t="shared" si="87"/>
        <v>South → West</v>
      </c>
      <c r="R805" t="str">
        <f t="shared" si="88"/>
        <v>40-60%</v>
      </c>
      <c r="AA805">
        <f t="shared" si="89"/>
        <v>8</v>
      </c>
      <c r="AD805">
        <f t="shared" si="90"/>
        <v>5</v>
      </c>
      <c r="AL805">
        <f t="shared" si="91"/>
        <v>0</v>
      </c>
    </row>
    <row r="806" spans="1:38" ht="15.75" customHeight="1" x14ac:dyDescent="0.3">
      <c r="A806" s="3" t="s">
        <v>869</v>
      </c>
      <c r="B806" s="3" t="s">
        <v>66</v>
      </c>
      <c r="C806" s="6">
        <v>45323</v>
      </c>
      <c r="D806" s="4">
        <v>1596</v>
      </c>
      <c r="E806" s="3" t="s">
        <v>50</v>
      </c>
      <c r="F806" s="3" t="s">
        <v>52</v>
      </c>
      <c r="G806" s="3" t="s">
        <v>51</v>
      </c>
      <c r="H806" s="4">
        <v>15404</v>
      </c>
      <c r="I806" s="4">
        <v>1.9</v>
      </c>
      <c r="J806" s="4">
        <v>79.87</v>
      </c>
      <c r="K806" s="6">
        <v>45325</v>
      </c>
      <c r="L806" s="6">
        <v>45330</v>
      </c>
      <c r="M806" s="3" t="s">
        <v>71</v>
      </c>
      <c r="N806">
        <f t="shared" si="85"/>
        <v>5</v>
      </c>
      <c r="O806" t="str">
        <f t="shared" si="86"/>
        <v>Feb-2024</v>
      </c>
      <c r="P806" t="str">
        <f>CHOOSE(MATCH(MONTH(C806),{1,4,7,10}),"Q1","Q2","Q3","Q4")</f>
        <v>Q1</v>
      </c>
      <c r="Q806" t="str">
        <f t="shared" si="87"/>
        <v>East → West</v>
      </c>
      <c r="R806" t="str">
        <f t="shared" si="88"/>
        <v>60-80%</v>
      </c>
      <c r="AA806">
        <f t="shared" si="89"/>
        <v>7</v>
      </c>
      <c r="AD806">
        <f t="shared" si="90"/>
        <v>5</v>
      </c>
      <c r="AL806">
        <f t="shared" si="91"/>
        <v>0</v>
      </c>
    </row>
    <row r="807" spans="1:38" ht="15.75" customHeight="1" x14ac:dyDescent="0.3">
      <c r="A807" s="3" t="s">
        <v>870</v>
      </c>
      <c r="B807" s="3" t="s">
        <v>66</v>
      </c>
      <c r="C807" s="6">
        <v>45346</v>
      </c>
      <c r="D807" s="4">
        <v>1540</v>
      </c>
      <c r="E807" s="3" t="s">
        <v>50</v>
      </c>
      <c r="F807" s="3" t="s">
        <v>57</v>
      </c>
      <c r="G807" s="3" t="s">
        <v>57</v>
      </c>
      <c r="H807" s="4">
        <v>41375</v>
      </c>
      <c r="I807" s="4">
        <v>1.2</v>
      </c>
      <c r="J807" s="4">
        <v>82.53</v>
      </c>
      <c r="K807" s="6">
        <v>45349</v>
      </c>
      <c r="L807" s="6">
        <v>45357</v>
      </c>
      <c r="M807" s="3" t="s">
        <v>53</v>
      </c>
      <c r="N807">
        <f t="shared" si="85"/>
        <v>8</v>
      </c>
      <c r="O807" t="str">
        <f t="shared" si="86"/>
        <v>Feb-2024</v>
      </c>
      <c r="P807" t="str">
        <f>CHOOSE(MATCH(MONTH(C807),{1,4,7,10}),"Q1","Q2","Q3","Q4")</f>
        <v>Q1</v>
      </c>
      <c r="Q807" t="str">
        <f t="shared" si="87"/>
        <v>South → South</v>
      </c>
      <c r="R807" t="str">
        <f t="shared" si="88"/>
        <v>80-100%</v>
      </c>
      <c r="AA807">
        <f t="shared" si="89"/>
        <v>11</v>
      </c>
      <c r="AD807">
        <f t="shared" si="90"/>
        <v>8</v>
      </c>
      <c r="AL807">
        <f t="shared" si="91"/>
        <v>0</v>
      </c>
    </row>
    <row r="808" spans="1:38" ht="15.75" customHeight="1" x14ac:dyDescent="0.3">
      <c r="A808" s="3" t="s">
        <v>871</v>
      </c>
      <c r="B808" s="3" t="s">
        <v>59</v>
      </c>
      <c r="C808" s="6">
        <v>45360</v>
      </c>
      <c r="D808" s="4">
        <v>404</v>
      </c>
      <c r="E808" s="3" t="s">
        <v>60</v>
      </c>
      <c r="F808" s="3" t="s">
        <v>51</v>
      </c>
      <c r="G808" s="3" t="s">
        <v>52</v>
      </c>
      <c r="H808" s="4">
        <v>26581</v>
      </c>
      <c r="I808" s="4">
        <v>1.1000000000000001</v>
      </c>
      <c r="J808" s="4">
        <v>50.67</v>
      </c>
      <c r="K808" s="6">
        <v>45362</v>
      </c>
      <c r="L808" s="6">
        <v>45369</v>
      </c>
      <c r="M808" s="3" t="s">
        <v>53</v>
      </c>
      <c r="N808">
        <f t="shared" si="85"/>
        <v>7</v>
      </c>
      <c r="O808" t="str">
        <f t="shared" si="86"/>
        <v>Mar-2024</v>
      </c>
      <c r="P808" t="str">
        <f>CHOOSE(MATCH(MONTH(C808),{1,4,7,10}),"Q1","Q2","Q3","Q4")</f>
        <v>Q1</v>
      </c>
      <c r="Q808" t="str">
        <f t="shared" si="87"/>
        <v>West → East</v>
      </c>
      <c r="R808" t="str">
        <f t="shared" si="88"/>
        <v>40-60%</v>
      </c>
      <c r="AA808">
        <f t="shared" si="89"/>
        <v>9</v>
      </c>
      <c r="AD808">
        <f t="shared" si="90"/>
        <v>7</v>
      </c>
      <c r="AL808">
        <f t="shared" si="91"/>
        <v>0</v>
      </c>
    </row>
    <row r="809" spans="1:38" ht="15.75" customHeight="1" x14ac:dyDescent="0.3">
      <c r="A809" s="3" t="s">
        <v>872</v>
      </c>
      <c r="B809" s="3" t="s">
        <v>59</v>
      </c>
      <c r="C809" s="6">
        <v>45391</v>
      </c>
      <c r="D809" s="4">
        <v>835</v>
      </c>
      <c r="E809" s="3" t="s">
        <v>63</v>
      </c>
      <c r="F809" s="3" t="s">
        <v>70</v>
      </c>
      <c r="G809" s="3" t="s">
        <v>61</v>
      </c>
      <c r="H809" s="4">
        <v>24854</v>
      </c>
      <c r="I809" s="4">
        <v>1.4</v>
      </c>
      <c r="J809" s="4">
        <v>93.31</v>
      </c>
      <c r="K809" s="6">
        <v>45393</v>
      </c>
      <c r="L809" s="6">
        <v>45398</v>
      </c>
      <c r="M809" s="3" t="s">
        <v>53</v>
      </c>
      <c r="N809">
        <f t="shared" si="85"/>
        <v>5</v>
      </c>
      <c r="O809" t="str">
        <f t="shared" si="86"/>
        <v>Apr-2024</v>
      </c>
      <c r="P809" t="str">
        <f>CHOOSE(MATCH(MONTH(C809),{1,4,7,10}),"Q1","Q2","Q3","Q4")</f>
        <v>Q2</v>
      </c>
      <c r="Q809" t="str">
        <f t="shared" si="87"/>
        <v>North → Central</v>
      </c>
      <c r="R809" t="str">
        <f t="shared" si="88"/>
        <v>80-100%</v>
      </c>
      <c r="AA809">
        <f t="shared" si="89"/>
        <v>7</v>
      </c>
      <c r="AD809">
        <f t="shared" si="90"/>
        <v>5</v>
      </c>
      <c r="AL809">
        <f t="shared" si="91"/>
        <v>0</v>
      </c>
    </row>
    <row r="810" spans="1:38" ht="15.75" customHeight="1" x14ac:dyDescent="0.3">
      <c r="A810" s="3" t="s">
        <v>873</v>
      </c>
      <c r="B810" s="3" t="s">
        <v>82</v>
      </c>
      <c r="C810" s="6">
        <v>45456</v>
      </c>
      <c r="D810" s="4">
        <v>2438</v>
      </c>
      <c r="E810" s="3" t="s">
        <v>60</v>
      </c>
      <c r="F810" s="3" t="s">
        <v>51</v>
      </c>
      <c r="G810" s="3" t="s">
        <v>52</v>
      </c>
      <c r="H810" s="4">
        <v>28261</v>
      </c>
      <c r="I810" s="4">
        <v>1.7</v>
      </c>
      <c r="J810" s="4">
        <v>66.510000000000005</v>
      </c>
      <c r="K810" s="6">
        <v>45458</v>
      </c>
      <c r="L810" s="6">
        <v>45465</v>
      </c>
      <c r="M810" s="3" t="s">
        <v>53</v>
      </c>
      <c r="N810">
        <f t="shared" si="85"/>
        <v>7</v>
      </c>
      <c r="O810" t="str">
        <f t="shared" si="86"/>
        <v>Jun-2024</v>
      </c>
      <c r="P810" t="str">
        <f>CHOOSE(MATCH(MONTH(C810),{1,4,7,10}),"Q1","Q2","Q3","Q4")</f>
        <v>Q2</v>
      </c>
      <c r="Q810" t="str">
        <f t="shared" si="87"/>
        <v>West → East</v>
      </c>
      <c r="R810" t="str">
        <f t="shared" si="88"/>
        <v>60-80%</v>
      </c>
      <c r="AA810">
        <f t="shared" si="89"/>
        <v>9</v>
      </c>
      <c r="AD810">
        <f t="shared" si="90"/>
        <v>7</v>
      </c>
      <c r="AL810">
        <f t="shared" si="91"/>
        <v>0</v>
      </c>
    </row>
    <row r="811" spans="1:38" ht="15.75" customHeight="1" x14ac:dyDescent="0.3">
      <c r="A811" s="3" t="s">
        <v>874</v>
      </c>
      <c r="B811" s="3" t="s">
        <v>55</v>
      </c>
      <c r="C811" s="6">
        <v>45422</v>
      </c>
      <c r="D811" s="4">
        <v>2063</v>
      </c>
      <c r="E811" s="3" t="s">
        <v>56</v>
      </c>
      <c r="F811" s="3" t="s">
        <v>51</v>
      </c>
      <c r="G811" s="3" t="s">
        <v>52</v>
      </c>
      <c r="H811" s="4">
        <v>18800</v>
      </c>
      <c r="I811" s="4">
        <v>2.7</v>
      </c>
      <c r="J811" s="4">
        <v>48.57</v>
      </c>
      <c r="K811" s="6">
        <v>45425</v>
      </c>
      <c r="L811" s="6">
        <v>45430</v>
      </c>
      <c r="M811" s="3" t="s">
        <v>53</v>
      </c>
      <c r="N811">
        <f t="shared" si="85"/>
        <v>5</v>
      </c>
      <c r="O811" t="str">
        <f t="shared" si="86"/>
        <v>May-2024</v>
      </c>
      <c r="P811" t="str">
        <f>CHOOSE(MATCH(MONTH(C811),{1,4,7,10}),"Q1","Q2","Q3","Q4")</f>
        <v>Q2</v>
      </c>
      <c r="Q811" t="str">
        <f t="shared" si="87"/>
        <v>West → East</v>
      </c>
      <c r="R811" t="str">
        <f t="shared" si="88"/>
        <v>40-60%</v>
      </c>
      <c r="AA811">
        <f t="shared" si="89"/>
        <v>8</v>
      </c>
      <c r="AD811">
        <f t="shared" si="90"/>
        <v>5</v>
      </c>
      <c r="AL811">
        <f t="shared" si="91"/>
        <v>0</v>
      </c>
    </row>
    <row r="812" spans="1:38" ht="15.75" customHeight="1" x14ac:dyDescent="0.3">
      <c r="A812" s="3" t="s">
        <v>875</v>
      </c>
      <c r="B812" s="3" t="s">
        <v>49</v>
      </c>
      <c r="C812" s="6">
        <v>45405</v>
      </c>
      <c r="D812" s="4">
        <v>2249</v>
      </c>
      <c r="E812" s="3" t="s">
        <v>60</v>
      </c>
      <c r="F812" s="3" t="s">
        <v>51</v>
      </c>
      <c r="G812" s="3" t="s">
        <v>61</v>
      </c>
      <c r="H812" s="4">
        <v>29991</v>
      </c>
      <c r="I812" s="4">
        <v>3</v>
      </c>
      <c r="J812" s="4">
        <v>85.86</v>
      </c>
      <c r="K812" s="6">
        <v>45408</v>
      </c>
      <c r="L812" s="6">
        <v>45413</v>
      </c>
      <c r="M812" s="3" t="s">
        <v>53</v>
      </c>
      <c r="N812">
        <f t="shared" si="85"/>
        <v>5</v>
      </c>
      <c r="O812" t="str">
        <f t="shared" si="86"/>
        <v>Apr-2024</v>
      </c>
      <c r="P812" t="str">
        <f>CHOOSE(MATCH(MONTH(C812),{1,4,7,10}),"Q1","Q2","Q3","Q4")</f>
        <v>Q2</v>
      </c>
      <c r="Q812" t="str">
        <f t="shared" si="87"/>
        <v>West → Central</v>
      </c>
      <c r="R812" t="str">
        <f t="shared" si="88"/>
        <v>80-100%</v>
      </c>
      <c r="AA812">
        <f t="shared" si="89"/>
        <v>8</v>
      </c>
      <c r="AD812">
        <f t="shared" si="90"/>
        <v>5</v>
      </c>
      <c r="AL812">
        <f t="shared" si="91"/>
        <v>0</v>
      </c>
    </row>
    <row r="813" spans="1:38" ht="15.75" customHeight="1" x14ac:dyDescent="0.3">
      <c r="A813" s="3" t="s">
        <v>876</v>
      </c>
      <c r="B813" s="3" t="s">
        <v>66</v>
      </c>
      <c r="C813" s="6">
        <v>45334</v>
      </c>
      <c r="D813" s="4">
        <v>2109</v>
      </c>
      <c r="E813" s="3" t="s">
        <v>56</v>
      </c>
      <c r="F813" s="3" t="s">
        <v>70</v>
      </c>
      <c r="G813" s="3" t="s">
        <v>51</v>
      </c>
      <c r="H813" s="4">
        <v>36025</v>
      </c>
      <c r="I813" s="4">
        <v>1.6</v>
      </c>
      <c r="J813" s="4">
        <v>87.4</v>
      </c>
      <c r="K813" s="6">
        <v>45336</v>
      </c>
      <c r="L813" s="6">
        <v>45341</v>
      </c>
      <c r="M813" s="3" t="s">
        <v>53</v>
      </c>
      <c r="N813">
        <f t="shared" si="85"/>
        <v>5</v>
      </c>
      <c r="O813" t="str">
        <f t="shared" si="86"/>
        <v>Feb-2024</v>
      </c>
      <c r="P813" t="str">
        <f>CHOOSE(MATCH(MONTH(C813),{1,4,7,10}),"Q1","Q2","Q3","Q4")</f>
        <v>Q1</v>
      </c>
      <c r="Q813" t="str">
        <f t="shared" si="87"/>
        <v>North → West</v>
      </c>
      <c r="R813" t="str">
        <f t="shared" si="88"/>
        <v>80-100%</v>
      </c>
      <c r="AA813">
        <f t="shared" si="89"/>
        <v>7</v>
      </c>
      <c r="AD813">
        <f t="shared" si="90"/>
        <v>5</v>
      </c>
      <c r="AL813">
        <f t="shared" si="91"/>
        <v>0</v>
      </c>
    </row>
    <row r="814" spans="1:38" ht="15.75" customHeight="1" x14ac:dyDescent="0.3">
      <c r="A814" s="3" t="s">
        <v>877</v>
      </c>
      <c r="B814" s="3" t="s">
        <v>82</v>
      </c>
      <c r="C814" s="6">
        <v>45387</v>
      </c>
      <c r="D814" s="4">
        <v>1061</v>
      </c>
      <c r="E814" s="3" t="s">
        <v>60</v>
      </c>
      <c r="F814" s="3" t="s">
        <v>70</v>
      </c>
      <c r="G814" s="3" t="s">
        <v>61</v>
      </c>
      <c r="H814" s="4">
        <v>27032</v>
      </c>
      <c r="I814" s="4">
        <v>2.7</v>
      </c>
      <c r="J814" s="4">
        <v>78.36</v>
      </c>
      <c r="K814" s="6">
        <v>45390</v>
      </c>
      <c r="L814" s="6">
        <v>45399</v>
      </c>
      <c r="M814" s="3" t="s">
        <v>71</v>
      </c>
      <c r="N814">
        <f t="shared" si="85"/>
        <v>9</v>
      </c>
      <c r="O814" t="str">
        <f t="shared" si="86"/>
        <v>Apr-2024</v>
      </c>
      <c r="P814" t="str">
        <f>CHOOSE(MATCH(MONTH(C814),{1,4,7,10}),"Q1","Q2","Q3","Q4")</f>
        <v>Q2</v>
      </c>
      <c r="Q814" t="str">
        <f t="shared" si="87"/>
        <v>North → Central</v>
      </c>
      <c r="R814" t="str">
        <f t="shared" si="88"/>
        <v>60-80%</v>
      </c>
      <c r="AA814">
        <f t="shared" si="89"/>
        <v>12</v>
      </c>
      <c r="AD814">
        <f t="shared" si="90"/>
        <v>9</v>
      </c>
      <c r="AL814">
        <f t="shared" si="91"/>
        <v>0</v>
      </c>
    </row>
    <row r="815" spans="1:38" ht="15.75" customHeight="1" x14ac:dyDescent="0.3">
      <c r="A815" s="3" t="s">
        <v>878</v>
      </c>
      <c r="B815" s="3" t="s">
        <v>82</v>
      </c>
      <c r="C815" s="6">
        <v>45472</v>
      </c>
      <c r="D815" s="4">
        <v>1126</v>
      </c>
      <c r="E815" s="3" t="s">
        <v>63</v>
      </c>
      <c r="F815" s="3" t="s">
        <v>61</v>
      </c>
      <c r="G815" s="3" t="s">
        <v>52</v>
      </c>
      <c r="H815" s="4">
        <v>6964</v>
      </c>
      <c r="I815" s="4">
        <v>2.4</v>
      </c>
      <c r="J815" s="4">
        <v>91.21</v>
      </c>
      <c r="K815" s="6">
        <v>45475</v>
      </c>
      <c r="L815" s="6">
        <v>45481</v>
      </c>
      <c r="M815" s="3" t="s">
        <v>83</v>
      </c>
      <c r="N815">
        <f t="shared" si="85"/>
        <v>6</v>
      </c>
      <c r="O815" t="str">
        <f t="shared" si="86"/>
        <v>Jun-2024</v>
      </c>
      <c r="P815" t="str">
        <f>CHOOSE(MATCH(MONTH(C815),{1,4,7,10}),"Q1","Q2","Q3","Q4")</f>
        <v>Q2</v>
      </c>
      <c r="Q815" t="str">
        <f t="shared" si="87"/>
        <v>Central → East</v>
      </c>
      <c r="R815" t="str">
        <f t="shared" si="88"/>
        <v>80-100%</v>
      </c>
      <c r="AA815">
        <f t="shared" si="89"/>
        <v>9</v>
      </c>
      <c r="AD815">
        <f t="shared" si="90"/>
        <v>6</v>
      </c>
      <c r="AL815">
        <f t="shared" si="91"/>
        <v>0</v>
      </c>
    </row>
    <row r="816" spans="1:38" ht="15.75" customHeight="1" x14ac:dyDescent="0.3">
      <c r="A816" s="3" t="s">
        <v>879</v>
      </c>
      <c r="B816" s="3" t="s">
        <v>66</v>
      </c>
      <c r="C816" s="6">
        <v>45392</v>
      </c>
      <c r="D816" s="4">
        <v>2232</v>
      </c>
      <c r="E816" s="3" t="s">
        <v>60</v>
      </c>
      <c r="F816" s="3" t="s">
        <v>57</v>
      </c>
      <c r="G816" s="3" t="s">
        <v>51</v>
      </c>
      <c r="H816" s="4">
        <v>17062</v>
      </c>
      <c r="I816" s="4">
        <v>1.7</v>
      </c>
      <c r="J816" s="4">
        <v>84.24</v>
      </c>
      <c r="K816" s="6">
        <v>45395</v>
      </c>
      <c r="L816" s="6">
        <v>45403</v>
      </c>
      <c r="M816" s="3" t="s">
        <v>53</v>
      </c>
      <c r="N816">
        <f t="shared" si="85"/>
        <v>8</v>
      </c>
      <c r="O816" t="str">
        <f t="shared" si="86"/>
        <v>Apr-2024</v>
      </c>
      <c r="P816" t="str">
        <f>CHOOSE(MATCH(MONTH(C816),{1,4,7,10}),"Q1","Q2","Q3","Q4")</f>
        <v>Q2</v>
      </c>
      <c r="Q816" t="str">
        <f t="shared" si="87"/>
        <v>South → West</v>
      </c>
      <c r="R816" t="str">
        <f t="shared" si="88"/>
        <v>80-100%</v>
      </c>
      <c r="AA816">
        <f t="shared" si="89"/>
        <v>11</v>
      </c>
      <c r="AD816">
        <f t="shared" si="90"/>
        <v>8</v>
      </c>
      <c r="AL816">
        <f t="shared" si="91"/>
        <v>0</v>
      </c>
    </row>
    <row r="817" spans="1:38" ht="15.75" customHeight="1" x14ac:dyDescent="0.3">
      <c r="A817" s="3" t="s">
        <v>880</v>
      </c>
      <c r="B817" s="3" t="s">
        <v>49</v>
      </c>
      <c r="C817" s="6">
        <v>45435</v>
      </c>
      <c r="D817" s="4">
        <v>2475</v>
      </c>
      <c r="E817" s="3" t="s">
        <v>50</v>
      </c>
      <c r="F817" s="3" t="s">
        <v>57</v>
      </c>
      <c r="G817" s="3" t="s">
        <v>70</v>
      </c>
      <c r="H817" s="4">
        <v>42356</v>
      </c>
      <c r="I817" s="4">
        <v>1</v>
      </c>
      <c r="J817" s="4">
        <v>92.93</v>
      </c>
      <c r="K817" s="6">
        <v>45438</v>
      </c>
      <c r="L817" s="6">
        <v>45448</v>
      </c>
      <c r="M817" s="3" t="s">
        <v>53</v>
      </c>
      <c r="N817">
        <f t="shared" si="85"/>
        <v>10</v>
      </c>
      <c r="O817" t="str">
        <f t="shared" si="86"/>
        <v>May-2024</v>
      </c>
      <c r="P817" t="str">
        <f>CHOOSE(MATCH(MONTH(C817),{1,4,7,10}),"Q1","Q2","Q3","Q4")</f>
        <v>Q2</v>
      </c>
      <c r="Q817" t="str">
        <f t="shared" si="87"/>
        <v>South → North</v>
      </c>
      <c r="R817" t="str">
        <f t="shared" si="88"/>
        <v>80-100%</v>
      </c>
      <c r="AA817">
        <f t="shared" si="89"/>
        <v>13</v>
      </c>
      <c r="AD817">
        <f t="shared" si="90"/>
        <v>10</v>
      </c>
      <c r="AL817">
        <f t="shared" si="91"/>
        <v>0</v>
      </c>
    </row>
    <row r="818" spans="1:38" ht="15.75" customHeight="1" x14ac:dyDescent="0.3">
      <c r="A818" s="3" t="s">
        <v>881</v>
      </c>
      <c r="B818" s="3" t="s">
        <v>82</v>
      </c>
      <c r="C818" s="6">
        <v>45331</v>
      </c>
      <c r="D818" s="4">
        <v>1573</v>
      </c>
      <c r="E818" s="3" t="s">
        <v>56</v>
      </c>
      <c r="F818" s="3" t="s">
        <v>61</v>
      </c>
      <c r="G818" s="3" t="s">
        <v>61</v>
      </c>
      <c r="H818" s="4">
        <v>48392</v>
      </c>
      <c r="I818" s="4">
        <v>2.9</v>
      </c>
      <c r="J818" s="4">
        <v>66.03</v>
      </c>
      <c r="K818" s="6">
        <v>45332</v>
      </c>
      <c r="L818" s="6">
        <v>45338</v>
      </c>
      <c r="M818" s="3" t="s">
        <v>53</v>
      </c>
      <c r="N818">
        <f t="shared" si="85"/>
        <v>6</v>
      </c>
      <c r="O818" t="str">
        <f t="shared" si="86"/>
        <v>Feb-2024</v>
      </c>
      <c r="P818" t="str">
        <f>CHOOSE(MATCH(MONTH(C818),{1,4,7,10}),"Q1","Q2","Q3","Q4")</f>
        <v>Q1</v>
      </c>
      <c r="Q818" t="str">
        <f t="shared" si="87"/>
        <v>Central → Central</v>
      </c>
      <c r="R818" t="str">
        <f t="shared" si="88"/>
        <v>60-80%</v>
      </c>
      <c r="AA818">
        <f t="shared" si="89"/>
        <v>7</v>
      </c>
      <c r="AD818">
        <f t="shared" si="90"/>
        <v>6</v>
      </c>
      <c r="AL818">
        <f t="shared" si="91"/>
        <v>0</v>
      </c>
    </row>
    <row r="819" spans="1:38" ht="15.75" customHeight="1" x14ac:dyDescent="0.3">
      <c r="A819" s="3" t="s">
        <v>882</v>
      </c>
      <c r="B819" s="3" t="s">
        <v>82</v>
      </c>
      <c r="C819" s="6">
        <v>45424</v>
      </c>
      <c r="D819" s="4">
        <v>2047</v>
      </c>
      <c r="E819" s="3" t="s">
        <v>63</v>
      </c>
      <c r="F819" s="3" t="s">
        <v>61</v>
      </c>
      <c r="G819" s="3" t="s">
        <v>61</v>
      </c>
      <c r="H819" s="4">
        <v>47528</v>
      </c>
      <c r="I819" s="4">
        <v>3.7</v>
      </c>
      <c r="J819" s="4">
        <v>84.86</v>
      </c>
      <c r="K819" s="6">
        <v>45427</v>
      </c>
      <c r="L819" s="6">
        <v>45436</v>
      </c>
      <c r="M819" s="3" t="s">
        <v>53</v>
      </c>
      <c r="N819">
        <f t="shared" si="85"/>
        <v>9</v>
      </c>
      <c r="O819" t="str">
        <f t="shared" si="86"/>
        <v>May-2024</v>
      </c>
      <c r="P819" t="str">
        <f>CHOOSE(MATCH(MONTH(C819),{1,4,7,10}),"Q1","Q2","Q3","Q4")</f>
        <v>Q2</v>
      </c>
      <c r="Q819" t="str">
        <f t="shared" si="87"/>
        <v>Central → Central</v>
      </c>
      <c r="R819" t="str">
        <f t="shared" si="88"/>
        <v>80-100%</v>
      </c>
      <c r="AA819">
        <f t="shared" si="89"/>
        <v>12</v>
      </c>
      <c r="AD819">
        <f t="shared" si="90"/>
        <v>9</v>
      </c>
      <c r="AL819">
        <f t="shared" si="91"/>
        <v>0</v>
      </c>
    </row>
    <row r="820" spans="1:38" ht="15.75" customHeight="1" x14ac:dyDescent="0.3">
      <c r="A820" s="3" t="s">
        <v>883</v>
      </c>
      <c r="B820" s="3" t="s">
        <v>55</v>
      </c>
      <c r="C820" s="6">
        <v>45350</v>
      </c>
      <c r="D820" s="4">
        <v>1277</v>
      </c>
      <c r="E820" s="3" t="s">
        <v>50</v>
      </c>
      <c r="F820" s="3" t="s">
        <v>51</v>
      </c>
      <c r="G820" s="3" t="s">
        <v>51</v>
      </c>
      <c r="H820" s="4">
        <v>43011</v>
      </c>
      <c r="I820" s="4">
        <v>1.9</v>
      </c>
      <c r="J820" s="4">
        <v>99.99</v>
      </c>
      <c r="K820" s="6">
        <v>45353</v>
      </c>
      <c r="L820" s="6">
        <v>45358</v>
      </c>
      <c r="M820" s="3" t="s">
        <v>71</v>
      </c>
      <c r="N820">
        <f t="shared" si="85"/>
        <v>5</v>
      </c>
      <c r="O820" t="str">
        <f t="shared" si="86"/>
        <v>Feb-2024</v>
      </c>
      <c r="P820" t="str">
        <f>CHOOSE(MATCH(MONTH(C820),{1,4,7,10}),"Q1","Q2","Q3","Q4")</f>
        <v>Q1</v>
      </c>
      <c r="Q820" t="str">
        <f t="shared" si="87"/>
        <v>West → West</v>
      </c>
      <c r="R820" t="str">
        <f t="shared" si="88"/>
        <v>80-100%</v>
      </c>
      <c r="AA820">
        <f t="shared" si="89"/>
        <v>8</v>
      </c>
      <c r="AD820">
        <f t="shared" si="90"/>
        <v>5</v>
      </c>
      <c r="AL820">
        <f t="shared" si="91"/>
        <v>0</v>
      </c>
    </row>
    <row r="821" spans="1:38" ht="15.75" customHeight="1" x14ac:dyDescent="0.3">
      <c r="A821" s="3" t="s">
        <v>884</v>
      </c>
      <c r="B821" s="3" t="s">
        <v>49</v>
      </c>
      <c r="C821" s="6">
        <v>45437</v>
      </c>
      <c r="D821" s="4">
        <v>764</v>
      </c>
      <c r="E821" s="3" t="s">
        <v>63</v>
      </c>
      <c r="F821" s="3" t="s">
        <v>61</v>
      </c>
      <c r="G821" s="3" t="s">
        <v>70</v>
      </c>
      <c r="H821" s="4">
        <v>9183</v>
      </c>
      <c r="I821" s="4">
        <v>1.5</v>
      </c>
      <c r="J821" s="4">
        <v>83.5</v>
      </c>
      <c r="K821" s="6">
        <v>45439</v>
      </c>
      <c r="L821" s="6">
        <v>45445</v>
      </c>
      <c r="M821" s="3" t="s">
        <v>53</v>
      </c>
      <c r="N821">
        <f t="shared" si="85"/>
        <v>6</v>
      </c>
      <c r="O821" t="str">
        <f t="shared" si="86"/>
        <v>May-2024</v>
      </c>
      <c r="P821" t="str">
        <f>CHOOSE(MATCH(MONTH(C821),{1,4,7,10}),"Q1","Q2","Q3","Q4")</f>
        <v>Q2</v>
      </c>
      <c r="Q821" t="str">
        <f t="shared" si="87"/>
        <v>Central → North</v>
      </c>
      <c r="R821" t="str">
        <f t="shared" si="88"/>
        <v>80-100%</v>
      </c>
      <c r="AA821">
        <f t="shared" si="89"/>
        <v>8</v>
      </c>
      <c r="AD821">
        <f t="shared" si="90"/>
        <v>6</v>
      </c>
      <c r="AL821">
        <f t="shared" si="91"/>
        <v>0</v>
      </c>
    </row>
    <row r="822" spans="1:38" ht="15.75" customHeight="1" x14ac:dyDescent="0.3">
      <c r="A822" s="3" t="s">
        <v>885</v>
      </c>
      <c r="B822" s="3" t="s">
        <v>82</v>
      </c>
      <c r="C822" s="6">
        <v>45324</v>
      </c>
      <c r="D822" s="4">
        <v>111</v>
      </c>
      <c r="E822" s="3" t="s">
        <v>60</v>
      </c>
      <c r="F822" s="3" t="s">
        <v>52</v>
      </c>
      <c r="G822" s="3" t="s">
        <v>70</v>
      </c>
      <c r="H822" s="4">
        <v>33134</v>
      </c>
      <c r="I822" s="4">
        <v>4.5</v>
      </c>
      <c r="J822" s="4">
        <v>46.85</v>
      </c>
      <c r="K822" s="6">
        <v>45324</v>
      </c>
      <c r="L822" s="6">
        <v>45331</v>
      </c>
      <c r="M822" s="3" t="s">
        <v>53</v>
      </c>
      <c r="N822">
        <f t="shared" si="85"/>
        <v>7</v>
      </c>
      <c r="O822" t="str">
        <f t="shared" si="86"/>
        <v>Feb-2024</v>
      </c>
      <c r="P822" t="str">
        <f>CHOOSE(MATCH(MONTH(C822),{1,4,7,10}),"Q1","Q2","Q3","Q4")</f>
        <v>Q1</v>
      </c>
      <c r="Q822" t="str">
        <f t="shared" si="87"/>
        <v>East → North</v>
      </c>
      <c r="R822" t="str">
        <f t="shared" si="88"/>
        <v>40-60%</v>
      </c>
      <c r="AA822">
        <f t="shared" si="89"/>
        <v>7</v>
      </c>
      <c r="AD822">
        <f t="shared" si="90"/>
        <v>7</v>
      </c>
      <c r="AL822">
        <f t="shared" si="91"/>
        <v>0</v>
      </c>
    </row>
    <row r="823" spans="1:38" ht="15.75" customHeight="1" x14ac:dyDescent="0.3">
      <c r="A823" s="3" t="s">
        <v>886</v>
      </c>
      <c r="B823" s="3" t="s">
        <v>49</v>
      </c>
      <c r="C823" s="6">
        <v>45435</v>
      </c>
      <c r="D823" s="4">
        <v>1256</v>
      </c>
      <c r="E823" s="3" t="s">
        <v>63</v>
      </c>
      <c r="F823" s="3" t="s">
        <v>57</v>
      </c>
      <c r="G823" s="3" t="s">
        <v>51</v>
      </c>
      <c r="H823" s="4">
        <v>560</v>
      </c>
      <c r="I823" s="4">
        <v>2.1</v>
      </c>
      <c r="J823" s="4">
        <v>71.099999999999994</v>
      </c>
      <c r="K823" s="6">
        <v>45435</v>
      </c>
      <c r="L823" s="6">
        <v>45438</v>
      </c>
      <c r="M823" s="3" t="s">
        <v>71</v>
      </c>
      <c r="N823">
        <f t="shared" si="85"/>
        <v>3</v>
      </c>
      <c r="O823" t="str">
        <f t="shared" si="86"/>
        <v>May-2024</v>
      </c>
      <c r="P823" t="str">
        <f>CHOOSE(MATCH(MONTH(C823),{1,4,7,10}),"Q1","Q2","Q3","Q4")</f>
        <v>Q2</v>
      </c>
      <c r="Q823" t="str">
        <f t="shared" si="87"/>
        <v>South → West</v>
      </c>
      <c r="R823" t="str">
        <f t="shared" si="88"/>
        <v>60-80%</v>
      </c>
      <c r="AA823">
        <f t="shared" si="89"/>
        <v>3</v>
      </c>
      <c r="AD823">
        <f t="shared" si="90"/>
        <v>3</v>
      </c>
      <c r="AL823">
        <f t="shared" si="91"/>
        <v>0</v>
      </c>
    </row>
    <row r="824" spans="1:38" ht="15.75" customHeight="1" x14ac:dyDescent="0.3">
      <c r="A824" s="3" t="s">
        <v>887</v>
      </c>
      <c r="B824" s="3" t="s">
        <v>66</v>
      </c>
      <c r="C824" s="6">
        <v>45428</v>
      </c>
      <c r="D824" s="4">
        <v>403</v>
      </c>
      <c r="E824" s="3" t="s">
        <v>63</v>
      </c>
      <c r="F824" s="3" t="s">
        <v>61</v>
      </c>
      <c r="G824" s="3" t="s">
        <v>57</v>
      </c>
      <c r="H824" s="4">
        <v>9769</v>
      </c>
      <c r="I824" s="4">
        <v>1.9</v>
      </c>
      <c r="J824" s="4">
        <v>75.239999999999995</v>
      </c>
      <c r="K824" s="6">
        <v>45430</v>
      </c>
      <c r="L824" s="6">
        <v>45434</v>
      </c>
      <c r="M824" s="3" t="s">
        <v>71</v>
      </c>
      <c r="N824">
        <f t="shared" si="85"/>
        <v>4</v>
      </c>
      <c r="O824" t="str">
        <f t="shared" si="86"/>
        <v>May-2024</v>
      </c>
      <c r="P824" t="str">
        <f>CHOOSE(MATCH(MONTH(C824),{1,4,7,10}),"Q1","Q2","Q3","Q4")</f>
        <v>Q2</v>
      </c>
      <c r="Q824" t="str">
        <f t="shared" si="87"/>
        <v>Central → South</v>
      </c>
      <c r="R824" t="str">
        <f t="shared" si="88"/>
        <v>60-80%</v>
      </c>
      <c r="AA824">
        <f t="shared" si="89"/>
        <v>6</v>
      </c>
      <c r="AD824">
        <f t="shared" si="90"/>
        <v>4</v>
      </c>
      <c r="AL824">
        <f t="shared" si="91"/>
        <v>0</v>
      </c>
    </row>
    <row r="825" spans="1:38" ht="15.75" customHeight="1" x14ac:dyDescent="0.3">
      <c r="A825" s="3" t="s">
        <v>888</v>
      </c>
      <c r="B825" s="3" t="s">
        <v>59</v>
      </c>
      <c r="C825" s="6">
        <v>45407</v>
      </c>
      <c r="D825" s="4">
        <v>1863</v>
      </c>
      <c r="E825" s="3" t="s">
        <v>63</v>
      </c>
      <c r="F825" s="3" t="s">
        <v>52</v>
      </c>
      <c r="G825" s="3" t="s">
        <v>61</v>
      </c>
      <c r="H825" s="4">
        <v>23565</v>
      </c>
      <c r="I825" s="4">
        <v>4.4000000000000004</v>
      </c>
      <c r="J825" s="4">
        <v>50.45</v>
      </c>
      <c r="K825" s="6">
        <v>45407</v>
      </c>
      <c r="L825" s="6">
        <v>45411</v>
      </c>
      <c r="M825" s="3" t="s">
        <v>53</v>
      </c>
      <c r="N825">
        <f t="shared" si="85"/>
        <v>4</v>
      </c>
      <c r="O825" t="str">
        <f t="shared" si="86"/>
        <v>Apr-2024</v>
      </c>
      <c r="P825" t="str">
        <f>CHOOSE(MATCH(MONTH(C825),{1,4,7,10}),"Q1","Q2","Q3","Q4")</f>
        <v>Q2</v>
      </c>
      <c r="Q825" t="str">
        <f t="shared" si="87"/>
        <v>East → Central</v>
      </c>
      <c r="R825" t="str">
        <f t="shared" si="88"/>
        <v>40-60%</v>
      </c>
      <c r="AA825">
        <f t="shared" si="89"/>
        <v>4</v>
      </c>
      <c r="AD825">
        <f t="shared" si="90"/>
        <v>4</v>
      </c>
      <c r="AL825">
        <f t="shared" si="91"/>
        <v>1</v>
      </c>
    </row>
    <row r="826" spans="1:38" ht="15.75" customHeight="1" x14ac:dyDescent="0.3">
      <c r="A826" s="3" t="s">
        <v>889</v>
      </c>
      <c r="B826" s="3" t="s">
        <v>82</v>
      </c>
      <c r="C826" s="6">
        <v>45427</v>
      </c>
      <c r="D826" s="4">
        <v>142</v>
      </c>
      <c r="E826" s="3" t="s">
        <v>63</v>
      </c>
      <c r="F826" s="3" t="s">
        <v>52</v>
      </c>
      <c r="G826" s="3" t="s">
        <v>61</v>
      </c>
      <c r="H826" s="4">
        <v>3395</v>
      </c>
      <c r="I826" s="4">
        <v>4.3</v>
      </c>
      <c r="J826" s="4">
        <v>97.77</v>
      </c>
      <c r="K826" s="6">
        <v>45429</v>
      </c>
      <c r="L826" s="6">
        <v>45431</v>
      </c>
      <c r="M826" s="3" t="s">
        <v>53</v>
      </c>
      <c r="N826">
        <f t="shared" si="85"/>
        <v>2</v>
      </c>
      <c r="O826" t="str">
        <f t="shared" si="86"/>
        <v>May-2024</v>
      </c>
      <c r="P826" t="str">
        <f>CHOOSE(MATCH(MONTH(C826),{1,4,7,10}),"Q1","Q2","Q3","Q4")</f>
        <v>Q2</v>
      </c>
      <c r="Q826" t="str">
        <f t="shared" si="87"/>
        <v>East → Central</v>
      </c>
      <c r="R826" t="str">
        <f t="shared" si="88"/>
        <v>80-100%</v>
      </c>
      <c r="AA826">
        <f t="shared" si="89"/>
        <v>4</v>
      </c>
      <c r="AD826">
        <f t="shared" si="90"/>
        <v>2</v>
      </c>
      <c r="AL826">
        <f t="shared" si="91"/>
        <v>1</v>
      </c>
    </row>
    <row r="827" spans="1:38" ht="15.75" customHeight="1" x14ac:dyDescent="0.3">
      <c r="A827" s="3" t="s">
        <v>890</v>
      </c>
      <c r="B827" s="3" t="s">
        <v>55</v>
      </c>
      <c r="C827" s="6">
        <v>45315</v>
      </c>
      <c r="D827" s="4">
        <v>1043</v>
      </c>
      <c r="E827" s="3" t="s">
        <v>60</v>
      </c>
      <c r="F827" s="3" t="s">
        <v>52</v>
      </c>
      <c r="G827" s="3" t="s">
        <v>52</v>
      </c>
      <c r="H827" s="4">
        <v>15823</v>
      </c>
      <c r="I827" s="4">
        <v>2.8</v>
      </c>
      <c r="J827" s="4">
        <v>50.53</v>
      </c>
      <c r="K827" s="6">
        <v>45316</v>
      </c>
      <c r="L827" s="6">
        <v>45325</v>
      </c>
      <c r="M827" s="3" t="s">
        <v>53</v>
      </c>
      <c r="N827">
        <f t="shared" si="85"/>
        <v>9</v>
      </c>
      <c r="O827" t="str">
        <f t="shared" si="86"/>
        <v>Jan-2024</v>
      </c>
      <c r="P827" t="str">
        <f>CHOOSE(MATCH(MONTH(C827),{1,4,7,10}),"Q1","Q2","Q3","Q4")</f>
        <v>Q1</v>
      </c>
      <c r="Q827" t="str">
        <f t="shared" si="87"/>
        <v>East → East</v>
      </c>
      <c r="R827" t="str">
        <f t="shared" si="88"/>
        <v>40-60%</v>
      </c>
      <c r="AA827">
        <f t="shared" si="89"/>
        <v>10</v>
      </c>
      <c r="AD827">
        <f t="shared" si="90"/>
        <v>9</v>
      </c>
      <c r="AL827">
        <f t="shared" si="91"/>
        <v>0</v>
      </c>
    </row>
    <row r="828" spans="1:38" ht="15.75" customHeight="1" x14ac:dyDescent="0.3">
      <c r="A828" s="3" t="s">
        <v>891</v>
      </c>
      <c r="B828" s="3" t="s">
        <v>66</v>
      </c>
      <c r="C828" s="6">
        <v>45428</v>
      </c>
      <c r="D828" s="4">
        <v>2490</v>
      </c>
      <c r="E828" s="3" t="s">
        <v>63</v>
      </c>
      <c r="F828" s="3" t="s">
        <v>52</v>
      </c>
      <c r="G828" s="3" t="s">
        <v>51</v>
      </c>
      <c r="H828" s="4">
        <v>12852</v>
      </c>
      <c r="I828" s="4">
        <v>3</v>
      </c>
      <c r="J828" s="4">
        <v>50.65</v>
      </c>
      <c r="K828" s="6">
        <v>45430</v>
      </c>
      <c r="L828" s="6">
        <v>45437</v>
      </c>
      <c r="M828" s="3" t="s">
        <v>83</v>
      </c>
      <c r="N828">
        <f t="shared" si="85"/>
        <v>7</v>
      </c>
      <c r="O828" t="str">
        <f t="shared" si="86"/>
        <v>May-2024</v>
      </c>
      <c r="P828" t="str">
        <f>CHOOSE(MATCH(MONTH(C828),{1,4,7,10}),"Q1","Q2","Q3","Q4")</f>
        <v>Q2</v>
      </c>
      <c r="Q828" t="str">
        <f t="shared" si="87"/>
        <v>East → West</v>
      </c>
      <c r="R828" t="str">
        <f t="shared" si="88"/>
        <v>40-60%</v>
      </c>
      <c r="AA828">
        <f t="shared" si="89"/>
        <v>9</v>
      </c>
      <c r="AD828">
        <f t="shared" si="90"/>
        <v>7</v>
      </c>
      <c r="AL828">
        <f t="shared" si="91"/>
        <v>0</v>
      </c>
    </row>
    <row r="829" spans="1:38" ht="15.75" customHeight="1" x14ac:dyDescent="0.3">
      <c r="A829" s="3" t="s">
        <v>892</v>
      </c>
      <c r="B829" s="3" t="s">
        <v>49</v>
      </c>
      <c r="C829" s="6">
        <v>45393</v>
      </c>
      <c r="D829" s="4">
        <v>1449</v>
      </c>
      <c r="E829" s="3" t="s">
        <v>63</v>
      </c>
      <c r="F829" s="3" t="s">
        <v>51</v>
      </c>
      <c r="G829" s="3" t="s">
        <v>52</v>
      </c>
      <c r="H829" s="4">
        <v>45143</v>
      </c>
      <c r="I829" s="4">
        <v>1.9</v>
      </c>
      <c r="J829" s="4">
        <v>94.91</v>
      </c>
      <c r="K829" s="6">
        <v>45396</v>
      </c>
      <c r="L829" s="6">
        <v>45398</v>
      </c>
      <c r="M829" s="3" t="s">
        <v>53</v>
      </c>
      <c r="N829">
        <f t="shared" si="85"/>
        <v>2</v>
      </c>
      <c r="O829" t="str">
        <f t="shared" si="86"/>
        <v>Apr-2024</v>
      </c>
      <c r="P829" t="str">
        <f>CHOOSE(MATCH(MONTH(C829),{1,4,7,10}),"Q1","Q2","Q3","Q4")</f>
        <v>Q2</v>
      </c>
      <c r="Q829" t="str">
        <f t="shared" si="87"/>
        <v>West → East</v>
      </c>
      <c r="R829" t="str">
        <f t="shared" si="88"/>
        <v>80-100%</v>
      </c>
      <c r="AA829">
        <f t="shared" si="89"/>
        <v>5</v>
      </c>
      <c r="AD829">
        <f t="shared" si="90"/>
        <v>2</v>
      </c>
      <c r="AL829">
        <f t="shared" si="91"/>
        <v>1</v>
      </c>
    </row>
    <row r="830" spans="1:38" ht="15.75" customHeight="1" x14ac:dyDescent="0.3">
      <c r="A830" s="3" t="s">
        <v>893</v>
      </c>
      <c r="B830" s="3" t="s">
        <v>66</v>
      </c>
      <c r="C830" s="6">
        <v>45410</v>
      </c>
      <c r="D830" s="4">
        <v>990</v>
      </c>
      <c r="E830" s="3" t="s">
        <v>63</v>
      </c>
      <c r="F830" s="3" t="s">
        <v>52</v>
      </c>
      <c r="G830" s="3" t="s">
        <v>52</v>
      </c>
      <c r="H830" s="4">
        <v>39091</v>
      </c>
      <c r="I830" s="4">
        <v>1.3</v>
      </c>
      <c r="J830" s="4">
        <v>67.91</v>
      </c>
      <c r="K830" s="6">
        <v>45411</v>
      </c>
      <c r="L830" s="6">
        <v>45416</v>
      </c>
      <c r="M830" s="3" t="s">
        <v>53</v>
      </c>
      <c r="N830">
        <f t="shared" si="85"/>
        <v>5</v>
      </c>
      <c r="O830" t="str">
        <f t="shared" si="86"/>
        <v>Apr-2024</v>
      </c>
      <c r="P830" t="str">
        <f>CHOOSE(MATCH(MONTH(C830),{1,4,7,10}),"Q1","Q2","Q3","Q4")</f>
        <v>Q2</v>
      </c>
      <c r="Q830" t="str">
        <f t="shared" si="87"/>
        <v>East → East</v>
      </c>
      <c r="R830" t="str">
        <f t="shared" si="88"/>
        <v>60-80%</v>
      </c>
      <c r="AA830">
        <f t="shared" si="89"/>
        <v>6</v>
      </c>
      <c r="AD830">
        <f t="shared" si="90"/>
        <v>5</v>
      </c>
      <c r="AL830">
        <f t="shared" si="91"/>
        <v>1</v>
      </c>
    </row>
    <row r="831" spans="1:38" ht="15.75" customHeight="1" x14ac:dyDescent="0.3">
      <c r="A831" s="3" t="s">
        <v>894</v>
      </c>
      <c r="B831" s="3" t="s">
        <v>82</v>
      </c>
      <c r="C831" s="6">
        <v>45452</v>
      </c>
      <c r="D831" s="4">
        <v>1104</v>
      </c>
      <c r="E831" s="3" t="s">
        <v>63</v>
      </c>
      <c r="F831" s="3" t="s">
        <v>51</v>
      </c>
      <c r="G831" s="3" t="s">
        <v>70</v>
      </c>
      <c r="H831" s="4">
        <v>31390</v>
      </c>
      <c r="I831" s="4">
        <v>3.3</v>
      </c>
      <c r="J831" s="4">
        <v>43.79</v>
      </c>
      <c r="K831" s="6">
        <v>45454</v>
      </c>
      <c r="L831" s="6">
        <v>45459</v>
      </c>
      <c r="M831" s="3" t="s">
        <v>53</v>
      </c>
      <c r="N831">
        <f t="shared" si="85"/>
        <v>5</v>
      </c>
      <c r="O831" t="str">
        <f t="shared" si="86"/>
        <v>Jun-2024</v>
      </c>
      <c r="P831" t="str">
        <f>CHOOSE(MATCH(MONTH(C831),{1,4,7,10}),"Q1","Q2","Q3","Q4")</f>
        <v>Q2</v>
      </c>
      <c r="Q831" t="str">
        <f t="shared" si="87"/>
        <v>West → North</v>
      </c>
      <c r="R831" t="str">
        <f t="shared" si="88"/>
        <v>40-60%</v>
      </c>
      <c r="AA831">
        <f t="shared" si="89"/>
        <v>7</v>
      </c>
      <c r="AD831">
        <f t="shared" si="90"/>
        <v>5</v>
      </c>
      <c r="AL831">
        <f t="shared" si="91"/>
        <v>0</v>
      </c>
    </row>
    <row r="832" spans="1:38" ht="15.75" customHeight="1" x14ac:dyDescent="0.3">
      <c r="A832" s="3" t="s">
        <v>895</v>
      </c>
      <c r="B832" s="3" t="s">
        <v>49</v>
      </c>
      <c r="C832" s="6">
        <v>45426</v>
      </c>
      <c r="D832" s="4">
        <v>120</v>
      </c>
      <c r="E832" s="3" t="s">
        <v>60</v>
      </c>
      <c r="F832" s="3" t="s">
        <v>51</v>
      </c>
      <c r="G832" s="3" t="s">
        <v>61</v>
      </c>
      <c r="H832" s="4">
        <v>32516</v>
      </c>
      <c r="I832" s="4">
        <v>1.4</v>
      </c>
      <c r="J832" s="4">
        <v>75.89</v>
      </c>
      <c r="K832" s="6">
        <v>45427</v>
      </c>
      <c r="L832" s="6">
        <v>45432</v>
      </c>
      <c r="M832" s="3" t="s">
        <v>53</v>
      </c>
      <c r="N832">
        <f t="shared" si="85"/>
        <v>5</v>
      </c>
      <c r="O832" t="str">
        <f t="shared" si="86"/>
        <v>May-2024</v>
      </c>
      <c r="P832" t="str">
        <f>CHOOSE(MATCH(MONTH(C832),{1,4,7,10}),"Q1","Q2","Q3","Q4")</f>
        <v>Q2</v>
      </c>
      <c r="Q832" t="str">
        <f t="shared" si="87"/>
        <v>West → Central</v>
      </c>
      <c r="R832" t="str">
        <f t="shared" si="88"/>
        <v>60-80%</v>
      </c>
      <c r="AA832">
        <f t="shared" si="89"/>
        <v>6</v>
      </c>
      <c r="AD832">
        <f t="shared" si="90"/>
        <v>5</v>
      </c>
      <c r="AL832">
        <f t="shared" si="91"/>
        <v>1</v>
      </c>
    </row>
    <row r="833" spans="1:38" ht="15.75" customHeight="1" x14ac:dyDescent="0.3">
      <c r="A833" s="3" t="s">
        <v>896</v>
      </c>
      <c r="B833" s="3" t="s">
        <v>59</v>
      </c>
      <c r="C833" s="6">
        <v>45357</v>
      </c>
      <c r="D833" s="4">
        <v>506</v>
      </c>
      <c r="E833" s="3" t="s">
        <v>50</v>
      </c>
      <c r="F833" s="3" t="s">
        <v>52</v>
      </c>
      <c r="G833" s="3" t="s">
        <v>52</v>
      </c>
      <c r="H833" s="4">
        <v>12462</v>
      </c>
      <c r="I833" s="4">
        <v>2.8</v>
      </c>
      <c r="J833" s="4">
        <v>76.11</v>
      </c>
      <c r="K833" s="6">
        <v>45359</v>
      </c>
      <c r="L833" s="6">
        <v>45368</v>
      </c>
      <c r="M833" s="3" t="s">
        <v>53</v>
      </c>
      <c r="N833">
        <f t="shared" si="85"/>
        <v>9</v>
      </c>
      <c r="O833" t="str">
        <f t="shared" si="86"/>
        <v>Mar-2024</v>
      </c>
      <c r="P833" t="str">
        <f>CHOOSE(MATCH(MONTH(C833),{1,4,7,10}),"Q1","Q2","Q3","Q4")</f>
        <v>Q1</v>
      </c>
      <c r="Q833" t="str">
        <f t="shared" si="87"/>
        <v>East → East</v>
      </c>
      <c r="R833" t="str">
        <f t="shared" si="88"/>
        <v>60-80%</v>
      </c>
      <c r="AA833">
        <f t="shared" si="89"/>
        <v>11</v>
      </c>
      <c r="AD833">
        <f t="shared" si="90"/>
        <v>9</v>
      </c>
      <c r="AL833">
        <f t="shared" si="91"/>
        <v>0</v>
      </c>
    </row>
    <row r="834" spans="1:38" ht="15.75" customHeight="1" x14ac:dyDescent="0.3">
      <c r="A834" s="3" t="s">
        <v>897</v>
      </c>
      <c r="B834" s="3" t="s">
        <v>66</v>
      </c>
      <c r="C834" s="6">
        <v>45447</v>
      </c>
      <c r="D834" s="4">
        <v>1114</v>
      </c>
      <c r="E834" s="3" t="s">
        <v>63</v>
      </c>
      <c r="F834" s="3" t="s">
        <v>57</v>
      </c>
      <c r="G834" s="3" t="s">
        <v>70</v>
      </c>
      <c r="H834" s="4">
        <v>33802</v>
      </c>
      <c r="I834" s="4">
        <v>4.8</v>
      </c>
      <c r="J834" s="4">
        <v>43.87</v>
      </c>
      <c r="K834" s="6">
        <v>45447</v>
      </c>
      <c r="L834" s="6">
        <v>45456</v>
      </c>
      <c r="M834" s="3" t="s">
        <v>71</v>
      </c>
      <c r="N834">
        <f t="shared" si="85"/>
        <v>9</v>
      </c>
      <c r="O834" t="str">
        <f t="shared" si="86"/>
        <v>Jun-2024</v>
      </c>
      <c r="P834" t="str">
        <f>CHOOSE(MATCH(MONTH(C834),{1,4,7,10}),"Q1","Q2","Q3","Q4")</f>
        <v>Q2</v>
      </c>
      <c r="Q834" t="str">
        <f t="shared" si="87"/>
        <v>South → North</v>
      </c>
      <c r="R834" t="str">
        <f t="shared" si="88"/>
        <v>40-60%</v>
      </c>
      <c r="AA834">
        <f t="shared" si="89"/>
        <v>9</v>
      </c>
      <c r="AD834">
        <f t="shared" si="90"/>
        <v>9</v>
      </c>
      <c r="AL834">
        <f t="shared" si="91"/>
        <v>0</v>
      </c>
    </row>
    <row r="835" spans="1:38" ht="15.75" customHeight="1" x14ac:dyDescent="0.3">
      <c r="A835" s="3" t="s">
        <v>898</v>
      </c>
      <c r="B835" s="3" t="s">
        <v>82</v>
      </c>
      <c r="C835" s="6">
        <v>45354</v>
      </c>
      <c r="D835" s="4">
        <v>435</v>
      </c>
      <c r="E835" s="3" t="s">
        <v>60</v>
      </c>
      <c r="F835" s="3" t="s">
        <v>52</v>
      </c>
      <c r="G835" s="3" t="s">
        <v>51</v>
      </c>
      <c r="H835" s="4">
        <v>20346</v>
      </c>
      <c r="I835" s="4">
        <v>4.8</v>
      </c>
      <c r="J835" s="4">
        <v>98.35</v>
      </c>
      <c r="K835" s="6">
        <v>45356</v>
      </c>
      <c r="L835" s="6">
        <v>45358</v>
      </c>
      <c r="M835" s="3" t="s">
        <v>71</v>
      </c>
      <c r="N835">
        <f t="shared" ref="N835:N898" si="92">L835-K835</f>
        <v>2</v>
      </c>
      <c r="O835" t="str">
        <f t="shared" ref="O835:O898" si="93">TEXT(C835,"MMM-YYYY")</f>
        <v>Mar-2024</v>
      </c>
      <c r="P835" t="str">
        <f>CHOOSE(MATCH(MONTH(C835),{1,4,7,10}),"Q1","Q2","Q3","Q4")</f>
        <v>Q1</v>
      </c>
      <c r="Q835" t="str">
        <f t="shared" ref="Q835:Q898" si="94">F835 &amp; " → " &amp; G835</f>
        <v>East → West</v>
      </c>
      <c r="R835" t="str">
        <f t="shared" ref="R835:R898" si="95">IF(J835&lt;=60,"40-60%",IF(J835&lt;=80,"60-80%","80-100%"))</f>
        <v>80-100%</v>
      </c>
      <c r="AA835">
        <f t="shared" ref="AA835:AA898" si="96">L835-C835</f>
        <v>4</v>
      </c>
      <c r="AD835">
        <f t="shared" ref="AD835:AD898" si="97">L835-K835</f>
        <v>2</v>
      </c>
      <c r="AL835">
        <f t="shared" ref="AL835:AL898" si="98">IF(AND(M835="Delivered",(L835-C835)&lt;7),1,0)</f>
        <v>0</v>
      </c>
    </row>
    <row r="836" spans="1:38" ht="15.75" customHeight="1" x14ac:dyDescent="0.3">
      <c r="A836" s="3" t="s">
        <v>899</v>
      </c>
      <c r="B836" s="3" t="s">
        <v>55</v>
      </c>
      <c r="C836" s="6">
        <v>45317</v>
      </c>
      <c r="D836" s="4">
        <v>1938</v>
      </c>
      <c r="E836" s="3" t="s">
        <v>60</v>
      </c>
      <c r="F836" s="3" t="s">
        <v>52</v>
      </c>
      <c r="G836" s="3" t="s">
        <v>52</v>
      </c>
      <c r="H836" s="4">
        <v>4511</v>
      </c>
      <c r="I836" s="4">
        <v>2</v>
      </c>
      <c r="J836" s="4">
        <v>72.64</v>
      </c>
      <c r="K836" s="6">
        <v>45318</v>
      </c>
      <c r="L836" s="6">
        <v>45324</v>
      </c>
      <c r="M836" s="3" t="s">
        <v>83</v>
      </c>
      <c r="N836">
        <f t="shared" si="92"/>
        <v>6</v>
      </c>
      <c r="O836" t="str">
        <f t="shared" si="93"/>
        <v>Jan-2024</v>
      </c>
      <c r="P836" t="str">
        <f>CHOOSE(MATCH(MONTH(C836),{1,4,7,10}),"Q1","Q2","Q3","Q4")</f>
        <v>Q1</v>
      </c>
      <c r="Q836" t="str">
        <f t="shared" si="94"/>
        <v>East → East</v>
      </c>
      <c r="R836" t="str">
        <f t="shared" si="95"/>
        <v>60-80%</v>
      </c>
      <c r="AA836">
        <f t="shared" si="96"/>
        <v>7</v>
      </c>
      <c r="AD836">
        <f t="shared" si="97"/>
        <v>6</v>
      </c>
      <c r="AL836">
        <f t="shared" si="98"/>
        <v>0</v>
      </c>
    </row>
    <row r="837" spans="1:38" ht="15.75" customHeight="1" x14ac:dyDescent="0.3">
      <c r="A837" s="3" t="s">
        <v>900</v>
      </c>
      <c r="B837" s="3" t="s">
        <v>49</v>
      </c>
      <c r="C837" s="6">
        <v>45338</v>
      </c>
      <c r="D837" s="4">
        <v>1247</v>
      </c>
      <c r="E837" s="3" t="s">
        <v>63</v>
      </c>
      <c r="F837" s="3" t="s">
        <v>52</v>
      </c>
      <c r="G837" s="3" t="s">
        <v>61</v>
      </c>
      <c r="H837" s="4">
        <v>20282</v>
      </c>
      <c r="I837" s="4">
        <v>3.5</v>
      </c>
      <c r="J837" s="4">
        <v>73.59</v>
      </c>
      <c r="K837" s="6">
        <v>45341</v>
      </c>
      <c r="L837" s="6">
        <v>45348</v>
      </c>
      <c r="M837" s="3" t="s">
        <v>53</v>
      </c>
      <c r="N837">
        <f t="shared" si="92"/>
        <v>7</v>
      </c>
      <c r="O837" t="str">
        <f t="shared" si="93"/>
        <v>Feb-2024</v>
      </c>
      <c r="P837" t="str">
        <f>CHOOSE(MATCH(MONTH(C837),{1,4,7,10}),"Q1","Q2","Q3","Q4")</f>
        <v>Q1</v>
      </c>
      <c r="Q837" t="str">
        <f t="shared" si="94"/>
        <v>East → Central</v>
      </c>
      <c r="R837" t="str">
        <f t="shared" si="95"/>
        <v>60-80%</v>
      </c>
      <c r="AA837">
        <f t="shared" si="96"/>
        <v>10</v>
      </c>
      <c r="AD837">
        <f t="shared" si="97"/>
        <v>7</v>
      </c>
      <c r="AL837">
        <f t="shared" si="98"/>
        <v>0</v>
      </c>
    </row>
    <row r="838" spans="1:38" ht="15.75" customHeight="1" x14ac:dyDescent="0.3">
      <c r="A838" s="3" t="s">
        <v>901</v>
      </c>
      <c r="B838" s="3" t="s">
        <v>66</v>
      </c>
      <c r="C838" s="6">
        <v>45304</v>
      </c>
      <c r="D838" s="4">
        <v>1927</v>
      </c>
      <c r="E838" s="3" t="s">
        <v>50</v>
      </c>
      <c r="F838" s="3" t="s">
        <v>57</v>
      </c>
      <c r="G838" s="3" t="s">
        <v>52</v>
      </c>
      <c r="H838" s="4">
        <v>2655</v>
      </c>
      <c r="I838" s="4">
        <v>2.9</v>
      </c>
      <c r="J838" s="4">
        <v>71.209999999999994</v>
      </c>
      <c r="K838" s="6">
        <v>45305</v>
      </c>
      <c r="L838" s="6">
        <v>45309</v>
      </c>
      <c r="M838" s="3" t="s">
        <v>71</v>
      </c>
      <c r="N838">
        <f t="shared" si="92"/>
        <v>4</v>
      </c>
      <c r="O838" t="str">
        <f t="shared" si="93"/>
        <v>Jan-2024</v>
      </c>
      <c r="P838" t="str">
        <f>CHOOSE(MATCH(MONTH(C838),{1,4,7,10}),"Q1","Q2","Q3","Q4")</f>
        <v>Q1</v>
      </c>
      <c r="Q838" t="str">
        <f t="shared" si="94"/>
        <v>South → East</v>
      </c>
      <c r="R838" t="str">
        <f t="shared" si="95"/>
        <v>60-80%</v>
      </c>
      <c r="AA838">
        <f t="shared" si="96"/>
        <v>5</v>
      </c>
      <c r="AD838">
        <f t="shared" si="97"/>
        <v>4</v>
      </c>
      <c r="AL838">
        <f t="shared" si="98"/>
        <v>0</v>
      </c>
    </row>
    <row r="839" spans="1:38" ht="15.75" customHeight="1" x14ac:dyDescent="0.3">
      <c r="A839" s="3" t="s">
        <v>902</v>
      </c>
      <c r="B839" s="3" t="s">
        <v>66</v>
      </c>
      <c r="C839" s="6">
        <v>45350</v>
      </c>
      <c r="D839" s="4">
        <v>814</v>
      </c>
      <c r="E839" s="3" t="s">
        <v>63</v>
      </c>
      <c r="F839" s="3" t="s">
        <v>70</v>
      </c>
      <c r="G839" s="3" t="s">
        <v>51</v>
      </c>
      <c r="H839" s="4">
        <v>40225</v>
      </c>
      <c r="I839" s="4">
        <v>4.5</v>
      </c>
      <c r="J839" s="4">
        <v>76.64</v>
      </c>
      <c r="K839" s="6">
        <v>45353</v>
      </c>
      <c r="L839" s="6">
        <v>45355</v>
      </c>
      <c r="M839" s="3" t="s">
        <v>71</v>
      </c>
      <c r="N839">
        <f t="shared" si="92"/>
        <v>2</v>
      </c>
      <c r="O839" t="str">
        <f t="shared" si="93"/>
        <v>Feb-2024</v>
      </c>
      <c r="P839" t="str">
        <f>CHOOSE(MATCH(MONTH(C839),{1,4,7,10}),"Q1","Q2","Q3","Q4")</f>
        <v>Q1</v>
      </c>
      <c r="Q839" t="str">
        <f t="shared" si="94"/>
        <v>North → West</v>
      </c>
      <c r="R839" t="str">
        <f t="shared" si="95"/>
        <v>60-80%</v>
      </c>
      <c r="AA839">
        <f t="shared" si="96"/>
        <v>5</v>
      </c>
      <c r="AD839">
        <f t="shared" si="97"/>
        <v>2</v>
      </c>
      <c r="AL839">
        <f t="shared" si="98"/>
        <v>0</v>
      </c>
    </row>
    <row r="840" spans="1:38" ht="15.75" customHeight="1" x14ac:dyDescent="0.3">
      <c r="A840" s="3" t="s">
        <v>903</v>
      </c>
      <c r="B840" s="3" t="s">
        <v>59</v>
      </c>
      <c r="C840" s="6">
        <v>45324</v>
      </c>
      <c r="D840" s="4">
        <v>150</v>
      </c>
      <c r="E840" s="3" t="s">
        <v>56</v>
      </c>
      <c r="F840" s="3" t="s">
        <v>70</v>
      </c>
      <c r="G840" s="3" t="s">
        <v>52</v>
      </c>
      <c r="H840" s="4">
        <v>9696</v>
      </c>
      <c r="I840" s="4">
        <v>2.1</v>
      </c>
      <c r="J840" s="4">
        <v>55.86</v>
      </c>
      <c r="K840" s="6">
        <v>45325</v>
      </c>
      <c r="L840" s="6">
        <v>45330</v>
      </c>
      <c r="M840" s="3" t="s">
        <v>53</v>
      </c>
      <c r="N840">
        <f t="shared" si="92"/>
        <v>5</v>
      </c>
      <c r="O840" t="str">
        <f t="shared" si="93"/>
        <v>Feb-2024</v>
      </c>
      <c r="P840" t="str">
        <f>CHOOSE(MATCH(MONTH(C840),{1,4,7,10}),"Q1","Q2","Q3","Q4")</f>
        <v>Q1</v>
      </c>
      <c r="Q840" t="str">
        <f t="shared" si="94"/>
        <v>North → East</v>
      </c>
      <c r="R840" t="str">
        <f t="shared" si="95"/>
        <v>40-60%</v>
      </c>
      <c r="AA840">
        <f t="shared" si="96"/>
        <v>6</v>
      </c>
      <c r="AD840">
        <f t="shared" si="97"/>
        <v>5</v>
      </c>
      <c r="AL840">
        <f t="shared" si="98"/>
        <v>1</v>
      </c>
    </row>
    <row r="841" spans="1:38" ht="15.75" customHeight="1" x14ac:dyDescent="0.3">
      <c r="A841" s="3" t="s">
        <v>904</v>
      </c>
      <c r="B841" s="3" t="s">
        <v>59</v>
      </c>
      <c r="C841" s="6">
        <v>45454</v>
      </c>
      <c r="D841" s="4">
        <v>423</v>
      </c>
      <c r="E841" s="3" t="s">
        <v>60</v>
      </c>
      <c r="F841" s="3" t="s">
        <v>51</v>
      </c>
      <c r="G841" s="3" t="s">
        <v>61</v>
      </c>
      <c r="H841" s="4">
        <v>43959</v>
      </c>
      <c r="I841" s="4">
        <v>1</v>
      </c>
      <c r="J841" s="4">
        <v>57.23</v>
      </c>
      <c r="K841" s="6">
        <v>45455</v>
      </c>
      <c r="L841" s="6">
        <v>45460</v>
      </c>
      <c r="M841" s="3" t="s">
        <v>53</v>
      </c>
      <c r="N841">
        <f t="shared" si="92"/>
        <v>5</v>
      </c>
      <c r="O841" t="str">
        <f t="shared" si="93"/>
        <v>Jun-2024</v>
      </c>
      <c r="P841" t="str">
        <f>CHOOSE(MATCH(MONTH(C841),{1,4,7,10}),"Q1","Q2","Q3","Q4")</f>
        <v>Q2</v>
      </c>
      <c r="Q841" t="str">
        <f t="shared" si="94"/>
        <v>West → Central</v>
      </c>
      <c r="R841" t="str">
        <f t="shared" si="95"/>
        <v>40-60%</v>
      </c>
      <c r="AA841">
        <f t="shared" si="96"/>
        <v>6</v>
      </c>
      <c r="AD841">
        <f t="shared" si="97"/>
        <v>5</v>
      </c>
      <c r="AL841">
        <f t="shared" si="98"/>
        <v>1</v>
      </c>
    </row>
    <row r="842" spans="1:38" ht="15.75" customHeight="1" x14ac:dyDescent="0.3">
      <c r="A842" s="3" t="s">
        <v>905</v>
      </c>
      <c r="B842" s="3" t="s">
        <v>55</v>
      </c>
      <c r="C842" s="6">
        <v>45339</v>
      </c>
      <c r="D842" s="4">
        <v>888</v>
      </c>
      <c r="E842" s="3" t="s">
        <v>63</v>
      </c>
      <c r="F842" s="3" t="s">
        <v>51</v>
      </c>
      <c r="G842" s="3" t="s">
        <v>70</v>
      </c>
      <c r="H842" s="4">
        <v>22209</v>
      </c>
      <c r="I842" s="4">
        <v>1.7</v>
      </c>
      <c r="J842" s="4">
        <v>70.680000000000007</v>
      </c>
      <c r="K842" s="6">
        <v>45340</v>
      </c>
      <c r="L842" s="6">
        <v>45350</v>
      </c>
      <c r="M842" s="3" t="s">
        <v>53</v>
      </c>
      <c r="N842">
        <f t="shared" si="92"/>
        <v>10</v>
      </c>
      <c r="O842" t="str">
        <f t="shared" si="93"/>
        <v>Feb-2024</v>
      </c>
      <c r="P842" t="str">
        <f>CHOOSE(MATCH(MONTH(C842),{1,4,7,10}),"Q1","Q2","Q3","Q4")</f>
        <v>Q1</v>
      </c>
      <c r="Q842" t="str">
        <f t="shared" si="94"/>
        <v>West → North</v>
      </c>
      <c r="R842" t="str">
        <f t="shared" si="95"/>
        <v>60-80%</v>
      </c>
      <c r="AA842">
        <f t="shared" si="96"/>
        <v>11</v>
      </c>
      <c r="AD842">
        <f t="shared" si="97"/>
        <v>10</v>
      </c>
      <c r="AL842">
        <f t="shared" si="98"/>
        <v>0</v>
      </c>
    </row>
    <row r="843" spans="1:38" ht="15.75" customHeight="1" x14ac:dyDescent="0.3">
      <c r="A843" s="3" t="s">
        <v>906</v>
      </c>
      <c r="B843" s="3" t="s">
        <v>55</v>
      </c>
      <c r="C843" s="6">
        <v>45384</v>
      </c>
      <c r="D843" s="4">
        <v>240</v>
      </c>
      <c r="E843" s="3" t="s">
        <v>60</v>
      </c>
      <c r="F843" s="3" t="s">
        <v>57</v>
      </c>
      <c r="G843" s="3" t="s">
        <v>61</v>
      </c>
      <c r="H843" s="4">
        <v>13827</v>
      </c>
      <c r="I843" s="4">
        <v>2.4</v>
      </c>
      <c r="J843" s="4">
        <v>88.4</v>
      </c>
      <c r="K843" s="6">
        <v>45387</v>
      </c>
      <c r="L843" s="6">
        <v>45394</v>
      </c>
      <c r="M843" s="3" t="s">
        <v>71</v>
      </c>
      <c r="N843">
        <f t="shared" si="92"/>
        <v>7</v>
      </c>
      <c r="O843" t="str">
        <f t="shared" si="93"/>
        <v>Apr-2024</v>
      </c>
      <c r="P843" t="str">
        <f>CHOOSE(MATCH(MONTH(C843),{1,4,7,10}),"Q1","Q2","Q3","Q4")</f>
        <v>Q2</v>
      </c>
      <c r="Q843" t="str">
        <f t="shared" si="94"/>
        <v>South → Central</v>
      </c>
      <c r="R843" t="str">
        <f t="shared" si="95"/>
        <v>80-100%</v>
      </c>
      <c r="AA843">
        <f t="shared" si="96"/>
        <v>10</v>
      </c>
      <c r="AD843">
        <f t="shared" si="97"/>
        <v>7</v>
      </c>
      <c r="AL843">
        <f t="shared" si="98"/>
        <v>0</v>
      </c>
    </row>
    <row r="844" spans="1:38" ht="15.75" customHeight="1" x14ac:dyDescent="0.3">
      <c r="A844" s="3" t="s">
        <v>907</v>
      </c>
      <c r="B844" s="3" t="s">
        <v>82</v>
      </c>
      <c r="C844" s="6">
        <v>45460</v>
      </c>
      <c r="D844" s="4">
        <v>569</v>
      </c>
      <c r="E844" s="3" t="s">
        <v>60</v>
      </c>
      <c r="F844" s="3" t="s">
        <v>61</v>
      </c>
      <c r="G844" s="3" t="s">
        <v>70</v>
      </c>
      <c r="H844" s="4">
        <v>35974</v>
      </c>
      <c r="I844" s="4">
        <v>2.2999999999999998</v>
      </c>
      <c r="J844" s="4">
        <v>42.99</v>
      </c>
      <c r="K844" s="6">
        <v>45463</v>
      </c>
      <c r="L844" s="6">
        <v>45465</v>
      </c>
      <c r="M844" s="3" t="s">
        <v>53</v>
      </c>
      <c r="N844">
        <f t="shared" si="92"/>
        <v>2</v>
      </c>
      <c r="O844" t="str">
        <f t="shared" si="93"/>
        <v>Jun-2024</v>
      </c>
      <c r="P844" t="str">
        <f>CHOOSE(MATCH(MONTH(C844),{1,4,7,10}),"Q1","Q2","Q3","Q4")</f>
        <v>Q2</v>
      </c>
      <c r="Q844" t="str">
        <f t="shared" si="94"/>
        <v>Central → North</v>
      </c>
      <c r="R844" t="str">
        <f t="shared" si="95"/>
        <v>40-60%</v>
      </c>
      <c r="AA844">
        <f t="shared" si="96"/>
        <v>5</v>
      </c>
      <c r="AD844">
        <f t="shared" si="97"/>
        <v>2</v>
      </c>
      <c r="AL844">
        <f t="shared" si="98"/>
        <v>1</v>
      </c>
    </row>
    <row r="845" spans="1:38" ht="15.75" customHeight="1" x14ac:dyDescent="0.3">
      <c r="A845" s="3" t="s">
        <v>908</v>
      </c>
      <c r="B845" s="3" t="s">
        <v>82</v>
      </c>
      <c r="C845" s="6">
        <v>45299</v>
      </c>
      <c r="D845" s="4">
        <v>886</v>
      </c>
      <c r="E845" s="3" t="s">
        <v>56</v>
      </c>
      <c r="F845" s="3" t="s">
        <v>70</v>
      </c>
      <c r="G845" s="3" t="s">
        <v>57</v>
      </c>
      <c r="H845" s="4">
        <v>33269</v>
      </c>
      <c r="I845" s="4">
        <v>4.2</v>
      </c>
      <c r="J845" s="4">
        <v>76.2</v>
      </c>
      <c r="K845" s="6">
        <v>45302</v>
      </c>
      <c r="L845" s="6">
        <v>45305</v>
      </c>
      <c r="M845" s="3" t="s">
        <v>71</v>
      </c>
      <c r="N845">
        <f t="shared" si="92"/>
        <v>3</v>
      </c>
      <c r="O845" t="str">
        <f t="shared" si="93"/>
        <v>Jan-2024</v>
      </c>
      <c r="P845" t="str">
        <f>CHOOSE(MATCH(MONTH(C845),{1,4,7,10}),"Q1","Q2","Q3","Q4")</f>
        <v>Q1</v>
      </c>
      <c r="Q845" t="str">
        <f t="shared" si="94"/>
        <v>North → South</v>
      </c>
      <c r="R845" t="str">
        <f t="shared" si="95"/>
        <v>60-80%</v>
      </c>
      <c r="AA845">
        <f t="shared" si="96"/>
        <v>6</v>
      </c>
      <c r="AD845">
        <f t="shared" si="97"/>
        <v>3</v>
      </c>
      <c r="AL845">
        <f t="shared" si="98"/>
        <v>0</v>
      </c>
    </row>
    <row r="846" spans="1:38" ht="15.75" customHeight="1" x14ac:dyDescent="0.3">
      <c r="A846" s="3" t="s">
        <v>909</v>
      </c>
      <c r="B846" s="3" t="s">
        <v>55</v>
      </c>
      <c r="C846" s="6">
        <v>45445</v>
      </c>
      <c r="D846" s="4">
        <v>1925</v>
      </c>
      <c r="E846" s="3" t="s">
        <v>60</v>
      </c>
      <c r="F846" s="3" t="s">
        <v>51</v>
      </c>
      <c r="G846" s="3" t="s">
        <v>61</v>
      </c>
      <c r="H846" s="4">
        <v>42493</v>
      </c>
      <c r="I846" s="4">
        <v>3.7</v>
      </c>
      <c r="J846" s="4">
        <v>88.41</v>
      </c>
      <c r="K846" s="6">
        <v>45448</v>
      </c>
      <c r="L846" s="6">
        <v>45456</v>
      </c>
      <c r="M846" s="3" t="s">
        <v>53</v>
      </c>
      <c r="N846">
        <f t="shared" si="92"/>
        <v>8</v>
      </c>
      <c r="O846" t="str">
        <f t="shared" si="93"/>
        <v>Jun-2024</v>
      </c>
      <c r="P846" t="str">
        <f>CHOOSE(MATCH(MONTH(C846),{1,4,7,10}),"Q1","Q2","Q3","Q4")</f>
        <v>Q2</v>
      </c>
      <c r="Q846" t="str">
        <f t="shared" si="94"/>
        <v>West → Central</v>
      </c>
      <c r="R846" t="str">
        <f t="shared" si="95"/>
        <v>80-100%</v>
      </c>
      <c r="AA846">
        <f t="shared" si="96"/>
        <v>11</v>
      </c>
      <c r="AD846">
        <f t="shared" si="97"/>
        <v>8</v>
      </c>
      <c r="AL846">
        <f t="shared" si="98"/>
        <v>0</v>
      </c>
    </row>
    <row r="847" spans="1:38" ht="15.75" customHeight="1" x14ac:dyDescent="0.3">
      <c r="A847" s="3" t="s">
        <v>910</v>
      </c>
      <c r="B847" s="3" t="s">
        <v>55</v>
      </c>
      <c r="C847" s="6">
        <v>45332</v>
      </c>
      <c r="D847" s="4">
        <v>1457</v>
      </c>
      <c r="E847" s="3" t="s">
        <v>63</v>
      </c>
      <c r="F847" s="3" t="s">
        <v>70</v>
      </c>
      <c r="G847" s="3" t="s">
        <v>61</v>
      </c>
      <c r="H847" s="4">
        <v>25200</v>
      </c>
      <c r="I847" s="4">
        <v>2.2000000000000002</v>
      </c>
      <c r="J847" s="4">
        <v>49.42</v>
      </c>
      <c r="K847" s="6">
        <v>45333</v>
      </c>
      <c r="L847" s="6">
        <v>45343</v>
      </c>
      <c r="M847" s="3" t="s">
        <v>53</v>
      </c>
      <c r="N847">
        <f t="shared" si="92"/>
        <v>10</v>
      </c>
      <c r="O847" t="str">
        <f t="shared" si="93"/>
        <v>Feb-2024</v>
      </c>
      <c r="P847" t="str">
        <f>CHOOSE(MATCH(MONTH(C847),{1,4,7,10}),"Q1","Q2","Q3","Q4")</f>
        <v>Q1</v>
      </c>
      <c r="Q847" t="str">
        <f t="shared" si="94"/>
        <v>North → Central</v>
      </c>
      <c r="R847" t="str">
        <f t="shared" si="95"/>
        <v>40-60%</v>
      </c>
      <c r="AA847">
        <f t="shared" si="96"/>
        <v>11</v>
      </c>
      <c r="AD847">
        <f t="shared" si="97"/>
        <v>10</v>
      </c>
      <c r="AL847">
        <f t="shared" si="98"/>
        <v>0</v>
      </c>
    </row>
    <row r="848" spans="1:38" ht="15.75" customHeight="1" x14ac:dyDescent="0.3">
      <c r="A848" s="3" t="s">
        <v>911</v>
      </c>
      <c r="B848" s="3" t="s">
        <v>49</v>
      </c>
      <c r="C848" s="6">
        <v>45439</v>
      </c>
      <c r="D848" s="4">
        <v>2016</v>
      </c>
      <c r="E848" s="3" t="s">
        <v>63</v>
      </c>
      <c r="F848" s="3" t="s">
        <v>57</v>
      </c>
      <c r="G848" s="3" t="s">
        <v>51</v>
      </c>
      <c r="H848" s="4">
        <v>15320</v>
      </c>
      <c r="I848" s="4">
        <v>2.8</v>
      </c>
      <c r="J848" s="4">
        <v>40.9</v>
      </c>
      <c r="K848" s="6">
        <v>45442</v>
      </c>
      <c r="L848" s="6">
        <v>45448</v>
      </c>
      <c r="M848" s="3" t="s">
        <v>53</v>
      </c>
      <c r="N848">
        <f t="shared" si="92"/>
        <v>6</v>
      </c>
      <c r="O848" t="str">
        <f t="shared" si="93"/>
        <v>May-2024</v>
      </c>
      <c r="P848" t="str">
        <f>CHOOSE(MATCH(MONTH(C848),{1,4,7,10}),"Q1","Q2","Q3","Q4")</f>
        <v>Q2</v>
      </c>
      <c r="Q848" t="str">
        <f t="shared" si="94"/>
        <v>South → West</v>
      </c>
      <c r="R848" t="str">
        <f t="shared" si="95"/>
        <v>40-60%</v>
      </c>
      <c r="AA848">
        <f t="shared" si="96"/>
        <v>9</v>
      </c>
      <c r="AD848">
        <f t="shared" si="97"/>
        <v>6</v>
      </c>
      <c r="AL848">
        <f t="shared" si="98"/>
        <v>0</v>
      </c>
    </row>
    <row r="849" spans="1:38" ht="15.75" customHeight="1" x14ac:dyDescent="0.3">
      <c r="A849" s="3" t="s">
        <v>912</v>
      </c>
      <c r="B849" s="3" t="s">
        <v>59</v>
      </c>
      <c r="C849" s="6">
        <v>45342</v>
      </c>
      <c r="D849" s="4">
        <v>1063</v>
      </c>
      <c r="E849" s="3" t="s">
        <v>63</v>
      </c>
      <c r="F849" s="3" t="s">
        <v>57</v>
      </c>
      <c r="G849" s="3" t="s">
        <v>52</v>
      </c>
      <c r="H849" s="4">
        <v>11391</v>
      </c>
      <c r="I849" s="4">
        <v>1.4</v>
      </c>
      <c r="J849" s="4">
        <v>58.76</v>
      </c>
      <c r="K849" s="6">
        <v>45342</v>
      </c>
      <c r="L849" s="6">
        <v>45352</v>
      </c>
      <c r="M849" s="3" t="s">
        <v>53</v>
      </c>
      <c r="N849">
        <f t="shared" si="92"/>
        <v>10</v>
      </c>
      <c r="O849" t="str">
        <f t="shared" si="93"/>
        <v>Feb-2024</v>
      </c>
      <c r="P849" t="str">
        <f>CHOOSE(MATCH(MONTH(C849),{1,4,7,10}),"Q1","Q2","Q3","Q4")</f>
        <v>Q1</v>
      </c>
      <c r="Q849" t="str">
        <f t="shared" si="94"/>
        <v>South → East</v>
      </c>
      <c r="R849" t="str">
        <f t="shared" si="95"/>
        <v>40-60%</v>
      </c>
      <c r="AA849">
        <f t="shared" si="96"/>
        <v>10</v>
      </c>
      <c r="AD849">
        <f t="shared" si="97"/>
        <v>10</v>
      </c>
      <c r="AL849">
        <f t="shared" si="98"/>
        <v>0</v>
      </c>
    </row>
    <row r="850" spans="1:38" ht="15.75" customHeight="1" x14ac:dyDescent="0.3">
      <c r="A850" s="3" t="s">
        <v>913</v>
      </c>
      <c r="B850" s="3" t="s">
        <v>82</v>
      </c>
      <c r="C850" s="6">
        <v>45384</v>
      </c>
      <c r="D850" s="4">
        <v>472</v>
      </c>
      <c r="E850" s="3" t="s">
        <v>50</v>
      </c>
      <c r="F850" s="3" t="s">
        <v>61</v>
      </c>
      <c r="G850" s="3" t="s">
        <v>70</v>
      </c>
      <c r="H850" s="4">
        <v>35129</v>
      </c>
      <c r="I850" s="4">
        <v>4.5999999999999996</v>
      </c>
      <c r="J850" s="4">
        <v>75.290000000000006</v>
      </c>
      <c r="K850" s="6">
        <v>45387</v>
      </c>
      <c r="L850" s="6">
        <v>45389</v>
      </c>
      <c r="M850" s="3" t="s">
        <v>53</v>
      </c>
      <c r="N850">
        <f t="shared" si="92"/>
        <v>2</v>
      </c>
      <c r="O850" t="str">
        <f t="shared" si="93"/>
        <v>Apr-2024</v>
      </c>
      <c r="P850" t="str">
        <f>CHOOSE(MATCH(MONTH(C850),{1,4,7,10}),"Q1","Q2","Q3","Q4")</f>
        <v>Q2</v>
      </c>
      <c r="Q850" t="str">
        <f t="shared" si="94"/>
        <v>Central → North</v>
      </c>
      <c r="R850" t="str">
        <f t="shared" si="95"/>
        <v>60-80%</v>
      </c>
      <c r="AA850">
        <f t="shared" si="96"/>
        <v>5</v>
      </c>
      <c r="AD850">
        <f t="shared" si="97"/>
        <v>2</v>
      </c>
      <c r="AL850">
        <f t="shared" si="98"/>
        <v>1</v>
      </c>
    </row>
    <row r="851" spans="1:38" ht="15.75" customHeight="1" x14ac:dyDescent="0.3">
      <c r="A851" s="3" t="s">
        <v>914</v>
      </c>
      <c r="B851" s="3" t="s">
        <v>59</v>
      </c>
      <c r="C851" s="6">
        <v>45396</v>
      </c>
      <c r="D851" s="4">
        <v>1792</v>
      </c>
      <c r="E851" s="3" t="s">
        <v>56</v>
      </c>
      <c r="F851" s="3" t="s">
        <v>61</v>
      </c>
      <c r="G851" s="3" t="s">
        <v>70</v>
      </c>
      <c r="H851" s="4">
        <v>5769</v>
      </c>
      <c r="I851" s="4">
        <v>4.7</v>
      </c>
      <c r="J851" s="4">
        <v>48.3</v>
      </c>
      <c r="K851" s="6">
        <v>45399</v>
      </c>
      <c r="L851" s="6">
        <v>45403</v>
      </c>
      <c r="M851" s="3" t="s">
        <v>71</v>
      </c>
      <c r="N851">
        <f t="shared" si="92"/>
        <v>4</v>
      </c>
      <c r="O851" t="str">
        <f t="shared" si="93"/>
        <v>Apr-2024</v>
      </c>
      <c r="P851" t="str">
        <f>CHOOSE(MATCH(MONTH(C851),{1,4,7,10}),"Q1","Q2","Q3","Q4")</f>
        <v>Q2</v>
      </c>
      <c r="Q851" t="str">
        <f t="shared" si="94"/>
        <v>Central → North</v>
      </c>
      <c r="R851" t="str">
        <f t="shared" si="95"/>
        <v>40-60%</v>
      </c>
      <c r="AA851">
        <f t="shared" si="96"/>
        <v>7</v>
      </c>
      <c r="AD851">
        <f t="shared" si="97"/>
        <v>4</v>
      </c>
      <c r="AL851">
        <f t="shared" si="98"/>
        <v>0</v>
      </c>
    </row>
    <row r="852" spans="1:38" ht="15.75" customHeight="1" x14ac:dyDescent="0.3">
      <c r="A852" s="3" t="s">
        <v>915</v>
      </c>
      <c r="B852" s="3" t="s">
        <v>59</v>
      </c>
      <c r="C852" s="6">
        <v>45327</v>
      </c>
      <c r="D852" s="4">
        <v>1279</v>
      </c>
      <c r="E852" s="3" t="s">
        <v>63</v>
      </c>
      <c r="F852" s="3" t="s">
        <v>57</v>
      </c>
      <c r="G852" s="3" t="s">
        <v>51</v>
      </c>
      <c r="H852" s="4">
        <v>44380</v>
      </c>
      <c r="I852" s="4">
        <v>4.9000000000000004</v>
      </c>
      <c r="J852" s="4">
        <v>65.569999999999993</v>
      </c>
      <c r="K852" s="6">
        <v>45329</v>
      </c>
      <c r="L852" s="6">
        <v>45334</v>
      </c>
      <c r="M852" s="3" t="s">
        <v>53</v>
      </c>
      <c r="N852">
        <f t="shared" si="92"/>
        <v>5</v>
      </c>
      <c r="O852" t="str">
        <f t="shared" si="93"/>
        <v>Feb-2024</v>
      </c>
      <c r="P852" t="str">
        <f>CHOOSE(MATCH(MONTH(C852),{1,4,7,10}),"Q1","Q2","Q3","Q4")</f>
        <v>Q1</v>
      </c>
      <c r="Q852" t="str">
        <f t="shared" si="94"/>
        <v>South → West</v>
      </c>
      <c r="R852" t="str">
        <f t="shared" si="95"/>
        <v>60-80%</v>
      </c>
      <c r="AA852">
        <f t="shared" si="96"/>
        <v>7</v>
      </c>
      <c r="AD852">
        <f t="shared" si="97"/>
        <v>5</v>
      </c>
      <c r="AL852">
        <f t="shared" si="98"/>
        <v>0</v>
      </c>
    </row>
    <row r="853" spans="1:38" ht="15.75" customHeight="1" x14ac:dyDescent="0.3">
      <c r="A853" s="3" t="s">
        <v>916</v>
      </c>
      <c r="B853" s="3" t="s">
        <v>55</v>
      </c>
      <c r="C853" s="6">
        <v>45356</v>
      </c>
      <c r="D853" s="4">
        <v>2438</v>
      </c>
      <c r="E853" s="3" t="s">
        <v>63</v>
      </c>
      <c r="F853" s="3" t="s">
        <v>51</v>
      </c>
      <c r="G853" s="3" t="s">
        <v>51</v>
      </c>
      <c r="H853" s="4">
        <v>48967</v>
      </c>
      <c r="I853" s="4">
        <v>4.5</v>
      </c>
      <c r="J853" s="4">
        <v>73.14</v>
      </c>
      <c r="K853" s="6">
        <v>45356</v>
      </c>
      <c r="L853" s="6">
        <v>45366</v>
      </c>
      <c r="M853" s="3" t="s">
        <v>53</v>
      </c>
      <c r="N853">
        <f t="shared" si="92"/>
        <v>10</v>
      </c>
      <c r="O853" t="str">
        <f t="shared" si="93"/>
        <v>Mar-2024</v>
      </c>
      <c r="P853" t="str">
        <f>CHOOSE(MATCH(MONTH(C853),{1,4,7,10}),"Q1","Q2","Q3","Q4")</f>
        <v>Q1</v>
      </c>
      <c r="Q853" t="str">
        <f t="shared" si="94"/>
        <v>West → West</v>
      </c>
      <c r="R853" t="str">
        <f t="shared" si="95"/>
        <v>60-80%</v>
      </c>
      <c r="AA853">
        <f t="shared" si="96"/>
        <v>10</v>
      </c>
      <c r="AD853">
        <f t="shared" si="97"/>
        <v>10</v>
      </c>
      <c r="AL853">
        <f t="shared" si="98"/>
        <v>0</v>
      </c>
    </row>
    <row r="854" spans="1:38" ht="15.75" customHeight="1" x14ac:dyDescent="0.3">
      <c r="A854" s="3" t="s">
        <v>917</v>
      </c>
      <c r="B854" s="3" t="s">
        <v>49</v>
      </c>
      <c r="C854" s="6">
        <v>45345</v>
      </c>
      <c r="D854" s="4">
        <v>1771</v>
      </c>
      <c r="E854" s="3" t="s">
        <v>60</v>
      </c>
      <c r="F854" s="3" t="s">
        <v>70</v>
      </c>
      <c r="G854" s="3" t="s">
        <v>52</v>
      </c>
      <c r="H854" s="4">
        <v>8820</v>
      </c>
      <c r="I854" s="4">
        <v>1.7</v>
      </c>
      <c r="J854" s="4">
        <v>75.930000000000007</v>
      </c>
      <c r="K854" s="6">
        <v>45345</v>
      </c>
      <c r="L854" s="6">
        <v>45352</v>
      </c>
      <c r="M854" s="3" t="s">
        <v>53</v>
      </c>
      <c r="N854">
        <f t="shared" si="92"/>
        <v>7</v>
      </c>
      <c r="O854" t="str">
        <f t="shared" si="93"/>
        <v>Feb-2024</v>
      </c>
      <c r="P854" t="str">
        <f>CHOOSE(MATCH(MONTH(C854),{1,4,7,10}),"Q1","Q2","Q3","Q4")</f>
        <v>Q1</v>
      </c>
      <c r="Q854" t="str">
        <f t="shared" si="94"/>
        <v>North → East</v>
      </c>
      <c r="R854" t="str">
        <f t="shared" si="95"/>
        <v>60-80%</v>
      </c>
      <c r="AA854">
        <f t="shared" si="96"/>
        <v>7</v>
      </c>
      <c r="AD854">
        <f t="shared" si="97"/>
        <v>7</v>
      </c>
      <c r="AL854">
        <f t="shared" si="98"/>
        <v>0</v>
      </c>
    </row>
    <row r="855" spans="1:38" ht="15.75" customHeight="1" x14ac:dyDescent="0.3">
      <c r="A855" s="3" t="s">
        <v>918</v>
      </c>
      <c r="B855" s="3" t="s">
        <v>66</v>
      </c>
      <c r="C855" s="6">
        <v>45341</v>
      </c>
      <c r="D855" s="4">
        <v>205</v>
      </c>
      <c r="E855" s="3" t="s">
        <v>63</v>
      </c>
      <c r="F855" s="3" t="s">
        <v>52</v>
      </c>
      <c r="G855" s="3" t="s">
        <v>52</v>
      </c>
      <c r="H855" s="4">
        <v>11240</v>
      </c>
      <c r="I855" s="4">
        <v>1.2</v>
      </c>
      <c r="J855" s="4">
        <v>56.46</v>
      </c>
      <c r="K855" s="6">
        <v>45342</v>
      </c>
      <c r="L855" s="6">
        <v>45351</v>
      </c>
      <c r="M855" s="3" t="s">
        <v>53</v>
      </c>
      <c r="N855">
        <f t="shared" si="92"/>
        <v>9</v>
      </c>
      <c r="O855" t="str">
        <f t="shared" si="93"/>
        <v>Feb-2024</v>
      </c>
      <c r="P855" t="str">
        <f>CHOOSE(MATCH(MONTH(C855),{1,4,7,10}),"Q1","Q2","Q3","Q4")</f>
        <v>Q1</v>
      </c>
      <c r="Q855" t="str">
        <f t="shared" si="94"/>
        <v>East → East</v>
      </c>
      <c r="R855" t="str">
        <f t="shared" si="95"/>
        <v>40-60%</v>
      </c>
      <c r="AA855">
        <f t="shared" si="96"/>
        <v>10</v>
      </c>
      <c r="AD855">
        <f t="shared" si="97"/>
        <v>9</v>
      </c>
      <c r="AL855">
        <f t="shared" si="98"/>
        <v>0</v>
      </c>
    </row>
    <row r="856" spans="1:38" ht="15.75" customHeight="1" x14ac:dyDescent="0.3">
      <c r="A856" s="3" t="s">
        <v>919</v>
      </c>
      <c r="B856" s="3" t="s">
        <v>49</v>
      </c>
      <c r="C856" s="6">
        <v>45306</v>
      </c>
      <c r="D856" s="4">
        <v>1543</v>
      </c>
      <c r="E856" s="3" t="s">
        <v>56</v>
      </c>
      <c r="F856" s="3" t="s">
        <v>61</v>
      </c>
      <c r="G856" s="3" t="s">
        <v>61</v>
      </c>
      <c r="H856" s="4">
        <v>36397</v>
      </c>
      <c r="I856" s="4">
        <v>3.3</v>
      </c>
      <c r="J856" s="4">
        <v>64</v>
      </c>
      <c r="K856" s="6">
        <v>45308</v>
      </c>
      <c r="L856" s="6">
        <v>45316</v>
      </c>
      <c r="M856" s="3" t="s">
        <v>53</v>
      </c>
      <c r="N856">
        <f t="shared" si="92"/>
        <v>8</v>
      </c>
      <c r="O856" t="str">
        <f t="shared" si="93"/>
        <v>Jan-2024</v>
      </c>
      <c r="P856" t="str">
        <f>CHOOSE(MATCH(MONTH(C856),{1,4,7,10}),"Q1","Q2","Q3","Q4")</f>
        <v>Q1</v>
      </c>
      <c r="Q856" t="str">
        <f t="shared" si="94"/>
        <v>Central → Central</v>
      </c>
      <c r="R856" t="str">
        <f t="shared" si="95"/>
        <v>60-80%</v>
      </c>
      <c r="AA856">
        <f t="shared" si="96"/>
        <v>10</v>
      </c>
      <c r="AD856">
        <f t="shared" si="97"/>
        <v>8</v>
      </c>
      <c r="AL856">
        <f t="shared" si="98"/>
        <v>0</v>
      </c>
    </row>
    <row r="857" spans="1:38" ht="15.75" customHeight="1" x14ac:dyDescent="0.3">
      <c r="A857" s="3" t="s">
        <v>920</v>
      </c>
      <c r="B857" s="3" t="s">
        <v>49</v>
      </c>
      <c r="C857" s="6">
        <v>45318</v>
      </c>
      <c r="D857" s="4">
        <v>1781</v>
      </c>
      <c r="E857" s="3" t="s">
        <v>63</v>
      </c>
      <c r="F857" s="3" t="s">
        <v>52</v>
      </c>
      <c r="G857" s="3" t="s">
        <v>57</v>
      </c>
      <c r="H857" s="4">
        <v>31430</v>
      </c>
      <c r="I857" s="4">
        <v>4.7</v>
      </c>
      <c r="J857" s="4">
        <v>86.7</v>
      </c>
      <c r="K857" s="6">
        <v>45319</v>
      </c>
      <c r="L857" s="6">
        <v>45326</v>
      </c>
      <c r="M857" s="3" t="s">
        <v>53</v>
      </c>
      <c r="N857">
        <f t="shared" si="92"/>
        <v>7</v>
      </c>
      <c r="O857" t="str">
        <f t="shared" si="93"/>
        <v>Jan-2024</v>
      </c>
      <c r="P857" t="str">
        <f>CHOOSE(MATCH(MONTH(C857),{1,4,7,10}),"Q1","Q2","Q3","Q4")</f>
        <v>Q1</v>
      </c>
      <c r="Q857" t="str">
        <f t="shared" si="94"/>
        <v>East → South</v>
      </c>
      <c r="R857" t="str">
        <f t="shared" si="95"/>
        <v>80-100%</v>
      </c>
      <c r="AA857">
        <f t="shared" si="96"/>
        <v>8</v>
      </c>
      <c r="AD857">
        <f t="shared" si="97"/>
        <v>7</v>
      </c>
      <c r="AL857">
        <f t="shared" si="98"/>
        <v>0</v>
      </c>
    </row>
    <row r="858" spans="1:38" ht="15.75" customHeight="1" x14ac:dyDescent="0.3">
      <c r="A858" s="3" t="s">
        <v>921</v>
      </c>
      <c r="B858" s="3" t="s">
        <v>59</v>
      </c>
      <c r="C858" s="6">
        <v>45382</v>
      </c>
      <c r="D858" s="4">
        <v>101</v>
      </c>
      <c r="E858" s="3" t="s">
        <v>63</v>
      </c>
      <c r="F858" s="3" t="s">
        <v>51</v>
      </c>
      <c r="G858" s="3" t="s">
        <v>52</v>
      </c>
      <c r="H858" s="4">
        <v>17785</v>
      </c>
      <c r="I858" s="4">
        <v>1.7</v>
      </c>
      <c r="J858" s="4">
        <v>96.47</v>
      </c>
      <c r="K858" s="6">
        <v>45383</v>
      </c>
      <c r="L858" s="6">
        <v>45388</v>
      </c>
      <c r="M858" s="3" t="s">
        <v>71</v>
      </c>
      <c r="N858">
        <f t="shared" si="92"/>
        <v>5</v>
      </c>
      <c r="O858" t="str">
        <f t="shared" si="93"/>
        <v>Mar-2024</v>
      </c>
      <c r="P858" t="str">
        <f>CHOOSE(MATCH(MONTH(C858),{1,4,7,10}),"Q1","Q2","Q3","Q4")</f>
        <v>Q1</v>
      </c>
      <c r="Q858" t="str">
        <f t="shared" si="94"/>
        <v>West → East</v>
      </c>
      <c r="R858" t="str">
        <f t="shared" si="95"/>
        <v>80-100%</v>
      </c>
      <c r="AA858">
        <f t="shared" si="96"/>
        <v>6</v>
      </c>
      <c r="AD858">
        <f t="shared" si="97"/>
        <v>5</v>
      </c>
      <c r="AL858">
        <f t="shared" si="98"/>
        <v>0</v>
      </c>
    </row>
    <row r="859" spans="1:38" ht="15.75" customHeight="1" x14ac:dyDescent="0.3">
      <c r="A859" s="3" t="s">
        <v>922</v>
      </c>
      <c r="B859" s="3" t="s">
        <v>49</v>
      </c>
      <c r="C859" s="6">
        <v>45392</v>
      </c>
      <c r="D859" s="4">
        <v>2237</v>
      </c>
      <c r="E859" s="3" t="s">
        <v>60</v>
      </c>
      <c r="F859" s="3" t="s">
        <v>61</v>
      </c>
      <c r="G859" s="3" t="s">
        <v>51</v>
      </c>
      <c r="H859" s="4">
        <v>14880</v>
      </c>
      <c r="I859" s="4">
        <v>1</v>
      </c>
      <c r="J859" s="4">
        <v>91.71</v>
      </c>
      <c r="K859" s="6">
        <v>45393</v>
      </c>
      <c r="L859" s="6">
        <v>45401</v>
      </c>
      <c r="M859" s="3" t="s">
        <v>53</v>
      </c>
      <c r="N859">
        <f t="shared" si="92"/>
        <v>8</v>
      </c>
      <c r="O859" t="str">
        <f t="shared" si="93"/>
        <v>Apr-2024</v>
      </c>
      <c r="P859" t="str">
        <f>CHOOSE(MATCH(MONTH(C859),{1,4,7,10}),"Q1","Q2","Q3","Q4")</f>
        <v>Q2</v>
      </c>
      <c r="Q859" t="str">
        <f t="shared" si="94"/>
        <v>Central → West</v>
      </c>
      <c r="R859" t="str">
        <f t="shared" si="95"/>
        <v>80-100%</v>
      </c>
      <c r="AA859">
        <f t="shared" si="96"/>
        <v>9</v>
      </c>
      <c r="AD859">
        <f t="shared" si="97"/>
        <v>8</v>
      </c>
      <c r="AL859">
        <f t="shared" si="98"/>
        <v>0</v>
      </c>
    </row>
    <row r="860" spans="1:38" ht="15.75" customHeight="1" x14ac:dyDescent="0.3">
      <c r="A860" s="3" t="s">
        <v>923</v>
      </c>
      <c r="B860" s="3" t="s">
        <v>82</v>
      </c>
      <c r="C860" s="6">
        <v>45425</v>
      </c>
      <c r="D860" s="4">
        <v>449</v>
      </c>
      <c r="E860" s="3" t="s">
        <v>63</v>
      </c>
      <c r="F860" s="3" t="s">
        <v>52</v>
      </c>
      <c r="G860" s="3" t="s">
        <v>52</v>
      </c>
      <c r="H860" s="4">
        <v>11860</v>
      </c>
      <c r="I860" s="4">
        <v>4.2</v>
      </c>
      <c r="J860" s="4">
        <v>73.86</v>
      </c>
      <c r="K860" s="6">
        <v>45426</v>
      </c>
      <c r="L860" s="6">
        <v>45436</v>
      </c>
      <c r="M860" s="3" t="s">
        <v>53</v>
      </c>
      <c r="N860">
        <f t="shared" si="92"/>
        <v>10</v>
      </c>
      <c r="O860" t="str">
        <f t="shared" si="93"/>
        <v>May-2024</v>
      </c>
      <c r="P860" t="str">
        <f>CHOOSE(MATCH(MONTH(C860),{1,4,7,10}),"Q1","Q2","Q3","Q4")</f>
        <v>Q2</v>
      </c>
      <c r="Q860" t="str">
        <f t="shared" si="94"/>
        <v>East → East</v>
      </c>
      <c r="R860" t="str">
        <f t="shared" si="95"/>
        <v>60-80%</v>
      </c>
      <c r="AA860">
        <f t="shared" si="96"/>
        <v>11</v>
      </c>
      <c r="AD860">
        <f t="shared" si="97"/>
        <v>10</v>
      </c>
      <c r="AL860">
        <f t="shared" si="98"/>
        <v>0</v>
      </c>
    </row>
    <row r="861" spans="1:38" ht="15.75" customHeight="1" x14ac:dyDescent="0.3">
      <c r="A861" s="3" t="s">
        <v>924</v>
      </c>
      <c r="B861" s="3" t="s">
        <v>59</v>
      </c>
      <c r="C861" s="6">
        <v>45409</v>
      </c>
      <c r="D861" s="4">
        <v>1386</v>
      </c>
      <c r="E861" s="3" t="s">
        <v>63</v>
      </c>
      <c r="F861" s="3" t="s">
        <v>51</v>
      </c>
      <c r="G861" s="3" t="s">
        <v>70</v>
      </c>
      <c r="H861" s="4">
        <v>5898</v>
      </c>
      <c r="I861" s="4">
        <v>1.3</v>
      </c>
      <c r="J861" s="4">
        <v>64.62</v>
      </c>
      <c r="K861" s="6">
        <v>45410</v>
      </c>
      <c r="L861" s="6">
        <v>45420</v>
      </c>
      <c r="M861" s="3" t="s">
        <v>53</v>
      </c>
      <c r="N861">
        <f t="shared" si="92"/>
        <v>10</v>
      </c>
      <c r="O861" t="str">
        <f t="shared" si="93"/>
        <v>Apr-2024</v>
      </c>
      <c r="P861" t="str">
        <f>CHOOSE(MATCH(MONTH(C861),{1,4,7,10}),"Q1","Q2","Q3","Q4")</f>
        <v>Q2</v>
      </c>
      <c r="Q861" t="str">
        <f t="shared" si="94"/>
        <v>West → North</v>
      </c>
      <c r="R861" t="str">
        <f t="shared" si="95"/>
        <v>60-80%</v>
      </c>
      <c r="AA861">
        <f t="shared" si="96"/>
        <v>11</v>
      </c>
      <c r="AD861">
        <f t="shared" si="97"/>
        <v>10</v>
      </c>
      <c r="AL861">
        <f t="shared" si="98"/>
        <v>0</v>
      </c>
    </row>
    <row r="862" spans="1:38" ht="15.75" customHeight="1" x14ac:dyDescent="0.3">
      <c r="A862" s="3" t="s">
        <v>925</v>
      </c>
      <c r="B862" s="3" t="s">
        <v>82</v>
      </c>
      <c r="C862" s="6">
        <v>45387</v>
      </c>
      <c r="D862" s="4">
        <v>1162</v>
      </c>
      <c r="E862" s="3" t="s">
        <v>50</v>
      </c>
      <c r="F862" s="3" t="s">
        <v>70</v>
      </c>
      <c r="G862" s="3" t="s">
        <v>57</v>
      </c>
      <c r="H862" s="4">
        <v>6029</v>
      </c>
      <c r="I862" s="4">
        <v>2.7</v>
      </c>
      <c r="J862" s="4">
        <v>59.98</v>
      </c>
      <c r="K862" s="6">
        <v>45390</v>
      </c>
      <c r="L862" s="6">
        <v>45399</v>
      </c>
      <c r="M862" s="3" t="s">
        <v>53</v>
      </c>
      <c r="N862">
        <f t="shared" si="92"/>
        <v>9</v>
      </c>
      <c r="O862" t="str">
        <f t="shared" si="93"/>
        <v>Apr-2024</v>
      </c>
      <c r="P862" t="str">
        <f>CHOOSE(MATCH(MONTH(C862),{1,4,7,10}),"Q1","Q2","Q3","Q4")</f>
        <v>Q2</v>
      </c>
      <c r="Q862" t="str">
        <f t="shared" si="94"/>
        <v>North → South</v>
      </c>
      <c r="R862" t="str">
        <f t="shared" si="95"/>
        <v>40-60%</v>
      </c>
      <c r="AA862">
        <f t="shared" si="96"/>
        <v>12</v>
      </c>
      <c r="AD862">
        <f t="shared" si="97"/>
        <v>9</v>
      </c>
      <c r="AL862">
        <f t="shared" si="98"/>
        <v>0</v>
      </c>
    </row>
    <row r="863" spans="1:38" ht="15.75" customHeight="1" x14ac:dyDescent="0.3">
      <c r="A863" s="3" t="s">
        <v>926</v>
      </c>
      <c r="B863" s="3" t="s">
        <v>66</v>
      </c>
      <c r="C863" s="6">
        <v>45354</v>
      </c>
      <c r="D863" s="4">
        <v>2306</v>
      </c>
      <c r="E863" s="3" t="s">
        <v>56</v>
      </c>
      <c r="F863" s="3" t="s">
        <v>51</v>
      </c>
      <c r="G863" s="3" t="s">
        <v>61</v>
      </c>
      <c r="H863" s="4">
        <v>29562</v>
      </c>
      <c r="I863" s="4">
        <v>3.7</v>
      </c>
      <c r="J863" s="4">
        <v>47.5</v>
      </c>
      <c r="K863" s="6">
        <v>45354</v>
      </c>
      <c r="L863" s="6">
        <v>45360</v>
      </c>
      <c r="M863" s="3" t="s">
        <v>83</v>
      </c>
      <c r="N863">
        <f t="shared" si="92"/>
        <v>6</v>
      </c>
      <c r="O863" t="str">
        <f t="shared" si="93"/>
        <v>Mar-2024</v>
      </c>
      <c r="P863" t="str">
        <f>CHOOSE(MATCH(MONTH(C863),{1,4,7,10}),"Q1","Q2","Q3","Q4")</f>
        <v>Q1</v>
      </c>
      <c r="Q863" t="str">
        <f t="shared" si="94"/>
        <v>West → Central</v>
      </c>
      <c r="R863" t="str">
        <f t="shared" si="95"/>
        <v>40-60%</v>
      </c>
      <c r="AA863">
        <f t="shared" si="96"/>
        <v>6</v>
      </c>
      <c r="AD863">
        <f t="shared" si="97"/>
        <v>6</v>
      </c>
      <c r="AL863">
        <f t="shared" si="98"/>
        <v>0</v>
      </c>
    </row>
    <row r="864" spans="1:38" ht="15.75" customHeight="1" x14ac:dyDescent="0.3">
      <c r="A864" s="3" t="s">
        <v>927</v>
      </c>
      <c r="B864" s="3" t="s">
        <v>59</v>
      </c>
      <c r="C864" s="6">
        <v>45343</v>
      </c>
      <c r="D864" s="4">
        <v>2459</v>
      </c>
      <c r="E864" s="3" t="s">
        <v>50</v>
      </c>
      <c r="F864" s="3" t="s">
        <v>61</v>
      </c>
      <c r="G864" s="3" t="s">
        <v>70</v>
      </c>
      <c r="H864" s="4">
        <v>37186</v>
      </c>
      <c r="I864" s="4">
        <v>1.9</v>
      </c>
      <c r="J864" s="4">
        <v>46.39</v>
      </c>
      <c r="K864" s="6">
        <v>45345</v>
      </c>
      <c r="L864" s="6">
        <v>45353</v>
      </c>
      <c r="M864" s="3" t="s">
        <v>53</v>
      </c>
      <c r="N864">
        <f t="shared" si="92"/>
        <v>8</v>
      </c>
      <c r="O864" t="str">
        <f t="shared" si="93"/>
        <v>Feb-2024</v>
      </c>
      <c r="P864" t="str">
        <f>CHOOSE(MATCH(MONTH(C864),{1,4,7,10}),"Q1","Q2","Q3","Q4")</f>
        <v>Q1</v>
      </c>
      <c r="Q864" t="str">
        <f t="shared" si="94"/>
        <v>Central → North</v>
      </c>
      <c r="R864" t="str">
        <f t="shared" si="95"/>
        <v>40-60%</v>
      </c>
      <c r="AA864">
        <f t="shared" si="96"/>
        <v>10</v>
      </c>
      <c r="AD864">
        <f t="shared" si="97"/>
        <v>8</v>
      </c>
      <c r="AL864">
        <f t="shared" si="98"/>
        <v>0</v>
      </c>
    </row>
    <row r="865" spans="1:38" ht="15.75" customHeight="1" x14ac:dyDescent="0.3">
      <c r="A865" s="3" t="s">
        <v>928</v>
      </c>
      <c r="B865" s="3" t="s">
        <v>66</v>
      </c>
      <c r="C865" s="6">
        <v>45305</v>
      </c>
      <c r="D865" s="4">
        <v>544</v>
      </c>
      <c r="E865" s="3" t="s">
        <v>63</v>
      </c>
      <c r="F865" s="3" t="s">
        <v>57</v>
      </c>
      <c r="G865" s="3" t="s">
        <v>70</v>
      </c>
      <c r="H865" s="4">
        <v>17951</v>
      </c>
      <c r="I865" s="4">
        <v>1.3</v>
      </c>
      <c r="J865" s="4">
        <v>81.3</v>
      </c>
      <c r="K865" s="6">
        <v>45307</v>
      </c>
      <c r="L865" s="6">
        <v>45313</v>
      </c>
      <c r="M865" s="3" t="s">
        <v>71</v>
      </c>
      <c r="N865">
        <f t="shared" si="92"/>
        <v>6</v>
      </c>
      <c r="O865" t="str">
        <f t="shared" si="93"/>
        <v>Jan-2024</v>
      </c>
      <c r="P865" t="str">
        <f>CHOOSE(MATCH(MONTH(C865),{1,4,7,10}),"Q1","Q2","Q3","Q4")</f>
        <v>Q1</v>
      </c>
      <c r="Q865" t="str">
        <f t="shared" si="94"/>
        <v>South → North</v>
      </c>
      <c r="R865" t="str">
        <f t="shared" si="95"/>
        <v>80-100%</v>
      </c>
      <c r="AA865">
        <f t="shared" si="96"/>
        <v>8</v>
      </c>
      <c r="AD865">
        <f t="shared" si="97"/>
        <v>6</v>
      </c>
      <c r="AL865">
        <f t="shared" si="98"/>
        <v>0</v>
      </c>
    </row>
    <row r="866" spans="1:38" ht="15.75" customHeight="1" x14ac:dyDescent="0.3">
      <c r="A866" s="3" t="s">
        <v>929</v>
      </c>
      <c r="B866" s="3" t="s">
        <v>59</v>
      </c>
      <c r="C866" s="6">
        <v>45453</v>
      </c>
      <c r="D866" s="4">
        <v>2445</v>
      </c>
      <c r="E866" s="3" t="s">
        <v>60</v>
      </c>
      <c r="F866" s="3" t="s">
        <v>70</v>
      </c>
      <c r="G866" s="3" t="s">
        <v>57</v>
      </c>
      <c r="H866" s="4">
        <v>49678</v>
      </c>
      <c r="I866" s="4">
        <v>4.0999999999999996</v>
      </c>
      <c r="J866" s="4">
        <v>55.59</v>
      </c>
      <c r="K866" s="6">
        <v>45455</v>
      </c>
      <c r="L866" s="6">
        <v>45465</v>
      </c>
      <c r="M866" s="3" t="s">
        <v>53</v>
      </c>
      <c r="N866">
        <f t="shared" si="92"/>
        <v>10</v>
      </c>
      <c r="O866" t="str">
        <f t="shared" si="93"/>
        <v>Jun-2024</v>
      </c>
      <c r="P866" t="str">
        <f>CHOOSE(MATCH(MONTH(C866),{1,4,7,10}),"Q1","Q2","Q3","Q4")</f>
        <v>Q2</v>
      </c>
      <c r="Q866" t="str">
        <f t="shared" si="94"/>
        <v>North → South</v>
      </c>
      <c r="R866" t="str">
        <f t="shared" si="95"/>
        <v>40-60%</v>
      </c>
      <c r="AA866">
        <f t="shared" si="96"/>
        <v>12</v>
      </c>
      <c r="AD866">
        <f t="shared" si="97"/>
        <v>10</v>
      </c>
      <c r="AL866">
        <f t="shared" si="98"/>
        <v>0</v>
      </c>
    </row>
    <row r="867" spans="1:38" ht="15.75" customHeight="1" x14ac:dyDescent="0.3">
      <c r="A867" s="3" t="s">
        <v>930</v>
      </c>
      <c r="B867" s="3" t="s">
        <v>55</v>
      </c>
      <c r="C867" s="6">
        <v>45409</v>
      </c>
      <c r="D867" s="4">
        <v>1051</v>
      </c>
      <c r="E867" s="3" t="s">
        <v>63</v>
      </c>
      <c r="F867" s="3" t="s">
        <v>52</v>
      </c>
      <c r="G867" s="3" t="s">
        <v>61</v>
      </c>
      <c r="H867" s="4">
        <v>7437</v>
      </c>
      <c r="I867" s="4">
        <v>3.5</v>
      </c>
      <c r="J867" s="4">
        <v>55.28</v>
      </c>
      <c r="K867" s="6">
        <v>45410</v>
      </c>
      <c r="L867" s="6">
        <v>45414</v>
      </c>
      <c r="M867" s="3" t="s">
        <v>53</v>
      </c>
      <c r="N867">
        <f t="shared" si="92"/>
        <v>4</v>
      </c>
      <c r="O867" t="str">
        <f t="shared" si="93"/>
        <v>Apr-2024</v>
      </c>
      <c r="P867" t="str">
        <f>CHOOSE(MATCH(MONTH(C867),{1,4,7,10}),"Q1","Q2","Q3","Q4")</f>
        <v>Q2</v>
      </c>
      <c r="Q867" t="str">
        <f t="shared" si="94"/>
        <v>East → Central</v>
      </c>
      <c r="R867" t="str">
        <f t="shared" si="95"/>
        <v>40-60%</v>
      </c>
      <c r="AA867">
        <f t="shared" si="96"/>
        <v>5</v>
      </c>
      <c r="AD867">
        <f t="shared" si="97"/>
        <v>4</v>
      </c>
      <c r="AL867">
        <f t="shared" si="98"/>
        <v>1</v>
      </c>
    </row>
    <row r="868" spans="1:38" ht="15.75" customHeight="1" x14ac:dyDescent="0.3">
      <c r="A868" s="3" t="s">
        <v>931</v>
      </c>
      <c r="B868" s="3" t="s">
        <v>49</v>
      </c>
      <c r="C868" s="6">
        <v>45356</v>
      </c>
      <c r="D868" s="4">
        <v>135</v>
      </c>
      <c r="E868" s="3" t="s">
        <v>56</v>
      </c>
      <c r="F868" s="3" t="s">
        <v>61</v>
      </c>
      <c r="G868" s="3" t="s">
        <v>51</v>
      </c>
      <c r="H868" s="4">
        <v>40386</v>
      </c>
      <c r="I868" s="4">
        <v>5</v>
      </c>
      <c r="J868" s="4">
        <v>99.89</v>
      </c>
      <c r="K868" s="6">
        <v>45356</v>
      </c>
      <c r="L868" s="6">
        <v>45366</v>
      </c>
      <c r="M868" s="3" t="s">
        <v>71</v>
      </c>
      <c r="N868">
        <f t="shared" si="92"/>
        <v>10</v>
      </c>
      <c r="O868" t="str">
        <f t="shared" si="93"/>
        <v>Mar-2024</v>
      </c>
      <c r="P868" t="str">
        <f>CHOOSE(MATCH(MONTH(C868),{1,4,7,10}),"Q1","Q2","Q3","Q4")</f>
        <v>Q1</v>
      </c>
      <c r="Q868" t="str">
        <f t="shared" si="94"/>
        <v>Central → West</v>
      </c>
      <c r="R868" t="str">
        <f t="shared" si="95"/>
        <v>80-100%</v>
      </c>
      <c r="AA868">
        <f t="shared" si="96"/>
        <v>10</v>
      </c>
      <c r="AD868">
        <f t="shared" si="97"/>
        <v>10</v>
      </c>
      <c r="AL868">
        <f t="shared" si="98"/>
        <v>0</v>
      </c>
    </row>
    <row r="869" spans="1:38" ht="15.75" customHeight="1" x14ac:dyDescent="0.3">
      <c r="A869" s="3" t="s">
        <v>932</v>
      </c>
      <c r="B869" s="3" t="s">
        <v>55</v>
      </c>
      <c r="C869" s="6">
        <v>45417</v>
      </c>
      <c r="D869" s="4">
        <v>1207</v>
      </c>
      <c r="E869" s="3" t="s">
        <v>60</v>
      </c>
      <c r="F869" s="3" t="s">
        <v>57</v>
      </c>
      <c r="G869" s="3" t="s">
        <v>61</v>
      </c>
      <c r="H869" s="4">
        <v>11360</v>
      </c>
      <c r="I869" s="4">
        <v>2.4</v>
      </c>
      <c r="J869" s="4">
        <v>51.28</v>
      </c>
      <c r="K869" s="6">
        <v>45419</v>
      </c>
      <c r="L869" s="6">
        <v>45429</v>
      </c>
      <c r="M869" s="3" t="s">
        <v>53</v>
      </c>
      <c r="N869">
        <f t="shared" si="92"/>
        <v>10</v>
      </c>
      <c r="O869" t="str">
        <f t="shared" si="93"/>
        <v>May-2024</v>
      </c>
      <c r="P869" t="str">
        <f>CHOOSE(MATCH(MONTH(C869),{1,4,7,10}),"Q1","Q2","Q3","Q4")</f>
        <v>Q2</v>
      </c>
      <c r="Q869" t="str">
        <f t="shared" si="94"/>
        <v>South → Central</v>
      </c>
      <c r="R869" t="str">
        <f t="shared" si="95"/>
        <v>40-60%</v>
      </c>
      <c r="AA869">
        <f t="shared" si="96"/>
        <v>12</v>
      </c>
      <c r="AD869">
        <f t="shared" si="97"/>
        <v>10</v>
      </c>
      <c r="AL869">
        <f t="shared" si="98"/>
        <v>0</v>
      </c>
    </row>
    <row r="870" spans="1:38" ht="15.75" customHeight="1" x14ac:dyDescent="0.3">
      <c r="A870" s="3" t="s">
        <v>933</v>
      </c>
      <c r="B870" s="3" t="s">
        <v>66</v>
      </c>
      <c r="C870" s="6">
        <v>45346</v>
      </c>
      <c r="D870" s="4">
        <v>1575</v>
      </c>
      <c r="E870" s="3" t="s">
        <v>60</v>
      </c>
      <c r="F870" s="3" t="s">
        <v>51</v>
      </c>
      <c r="G870" s="3" t="s">
        <v>52</v>
      </c>
      <c r="H870" s="4">
        <v>25642</v>
      </c>
      <c r="I870" s="4">
        <v>1.2</v>
      </c>
      <c r="J870" s="4">
        <v>48.88</v>
      </c>
      <c r="K870" s="6">
        <v>45348</v>
      </c>
      <c r="L870" s="6">
        <v>45352</v>
      </c>
      <c r="M870" s="3" t="s">
        <v>53</v>
      </c>
      <c r="N870">
        <f t="shared" si="92"/>
        <v>4</v>
      </c>
      <c r="O870" t="str">
        <f t="shared" si="93"/>
        <v>Feb-2024</v>
      </c>
      <c r="P870" t="str">
        <f>CHOOSE(MATCH(MONTH(C870),{1,4,7,10}),"Q1","Q2","Q3","Q4")</f>
        <v>Q1</v>
      </c>
      <c r="Q870" t="str">
        <f t="shared" si="94"/>
        <v>West → East</v>
      </c>
      <c r="R870" t="str">
        <f t="shared" si="95"/>
        <v>40-60%</v>
      </c>
      <c r="AA870">
        <f t="shared" si="96"/>
        <v>6</v>
      </c>
      <c r="AD870">
        <f t="shared" si="97"/>
        <v>4</v>
      </c>
      <c r="AL870">
        <f t="shared" si="98"/>
        <v>1</v>
      </c>
    </row>
    <row r="871" spans="1:38" ht="15.75" customHeight="1" x14ac:dyDescent="0.3">
      <c r="A871" s="3" t="s">
        <v>934</v>
      </c>
      <c r="B871" s="3" t="s">
        <v>49</v>
      </c>
      <c r="C871" s="6">
        <v>45396</v>
      </c>
      <c r="D871" s="4">
        <v>1898</v>
      </c>
      <c r="E871" s="3" t="s">
        <v>60</v>
      </c>
      <c r="F871" s="3" t="s">
        <v>57</v>
      </c>
      <c r="G871" s="3" t="s">
        <v>70</v>
      </c>
      <c r="H871" s="4">
        <v>25779</v>
      </c>
      <c r="I871" s="4">
        <v>3.9</v>
      </c>
      <c r="J871" s="4">
        <v>45.92</v>
      </c>
      <c r="K871" s="6">
        <v>45399</v>
      </c>
      <c r="L871" s="6">
        <v>45407</v>
      </c>
      <c r="M871" s="3" t="s">
        <v>53</v>
      </c>
      <c r="N871">
        <f t="shared" si="92"/>
        <v>8</v>
      </c>
      <c r="O871" t="str">
        <f t="shared" si="93"/>
        <v>Apr-2024</v>
      </c>
      <c r="P871" t="str">
        <f>CHOOSE(MATCH(MONTH(C871),{1,4,7,10}),"Q1","Q2","Q3","Q4")</f>
        <v>Q2</v>
      </c>
      <c r="Q871" t="str">
        <f t="shared" si="94"/>
        <v>South → North</v>
      </c>
      <c r="R871" t="str">
        <f t="shared" si="95"/>
        <v>40-60%</v>
      </c>
      <c r="AA871">
        <f t="shared" si="96"/>
        <v>11</v>
      </c>
      <c r="AD871">
        <f t="shared" si="97"/>
        <v>8</v>
      </c>
      <c r="AL871">
        <f t="shared" si="98"/>
        <v>0</v>
      </c>
    </row>
    <row r="872" spans="1:38" ht="15.75" customHeight="1" x14ac:dyDescent="0.3">
      <c r="A872" s="3" t="s">
        <v>935</v>
      </c>
      <c r="B872" s="3" t="s">
        <v>59</v>
      </c>
      <c r="C872" s="6">
        <v>45465</v>
      </c>
      <c r="D872" s="4">
        <v>1945</v>
      </c>
      <c r="E872" s="3" t="s">
        <v>56</v>
      </c>
      <c r="F872" s="3" t="s">
        <v>61</v>
      </c>
      <c r="G872" s="3" t="s">
        <v>52</v>
      </c>
      <c r="H872" s="4">
        <v>38606</v>
      </c>
      <c r="I872" s="4">
        <v>3.1</v>
      </c>
      <c r="J872" s="4">
        <v>74.790000000000006</v>
      </c>
      <c r="K872" s="6">
        <v>45468</v>
      </c>
      <c r="L872" s="6">
        <v>45478</v>
      </c>
      <c r="M872" s="3" t="s">
        <v>71</v>
      </c>
      <c r="N872">
        <f t="shared" si="92"/>
        <v>10</v>
      </c>
      <c r="O872" t="str">
        <f t="shared" si="93"/>
        <v>Jun-2024</v>
      </c>
      <c r="P872" t="str">
        <f>CHOOSE(MATCH(MONTH(C872),{1,4,7,10}),"Q1","Q2","Q3","Q4")</f>
        <v>Q2</v>
      </c>
      <c r="Q872" t="str">
        <f t="shared" si="94"/>
        <v>Central → East</v>
      </c>
      <c r="R872" t="str">
        <f t="shared" si="95"/>
        <v>60-80%</v>
      </c>
      <c r="AA872">
        <f t="shared" si="96"/>
        <v>13</v>
      </c>
      <c r="AD872">
        <f t="shared" si="97"/>
        <v>10</v>
      </c>
      <c r="AL872">
        <f t="shared" si="98"/>
        <v>0</v>
      </c>
    </row>
    <row r="873" spans="1:38" ht="15.75" customHeight="1" x14ac:dyDescent="0.3">
      <c r="A873" s="3" t="s">
        <v>936</v>
      </c>
      <c r="B873" s="3" t="s">
        <v>49</v>
      </c>
      <c r="C873" s="6">
        <v>45347</v>
      </c>
      <c r="D873" s="4">
        <v>1508</v>
      </c>
      <c r="E873" s="3" t="s">
        <v>60</v>
      </c>
      <c r="F873" s="3" t="s">
        <v>61</v>
      </c>
      <c r="G873" s="3" t="s">
        <v>51</v>
      </c>
      <c r="H873" s="4">
        <v>45740</v>
      </c>
      <c r="I873" s="4">
        <v>1.9</v>
      </c>
      <c r="J873" s="4">
        <v>77.67</v>
      </c>
      <c r="K873" s="6">
        <v>45349</v>
      </c>
      <c r="L873" s="6">
        <v>45358</v>
      </c>
      <c r="M873" s="3" t="s">
        <v>53</v>
      </c>
      <c r="N873">
        <f t="shared" si="92"/>
        <v>9</v>
      </c>
      <c r="O873" t="str">
        <f t="shared" si="93"/>
        <v>Feb-2024</v>
      </c>
      <c r="P873" t="str">
        <f>CHOOSE(MATCH(MONTH(C873),{1,4,7,10}),"Q1","Q2","Q3","Q4")</f>
        <v>Q1</v>
      </c>
      <c r="Q873" t="str">
        <f t="shared" si="94"/>
        <v>Central → West</v>
      </c>
      <c r="R873" t="str">
        <f t="shared" si="95"/>
        <v>60-80%</v>
      </c>
      <c r="AA873">
        <f t="shared" si="96"/>
        <v>11</v>
      </c>
      <c r="AD873">
        <f t="shared" si="97"/>
        <v>9</v>
      </c>
      <c r="AL873">
        <f t="shared" si="98"/>
        <v>0</v>
      </c>
    </row>
    <row r="874" spans="1:38" ht="15.75" customHeight="1" x14ac:dyDescent="0.3">
      <c r="A874" s="3" t="s">
        <v>937</v>
      </c>
      <c r="B874" s="3" t="s">
        <v>82</v>
      </c>
      <c r="C874" s="6">
        <v>45450</v>
      </c>
      <c r="D874" s="4">
        <v>1295</v>
      </c>
      <c r="E874" s="3" t="s">
        <v>60</v>
      </c>
      <c r="F874" s="3" t="s">
        <v>57</v>
      </c>
      <c r="G874" s="3" t="s">
        <v>52</v>
      </c>
      <c r="H874" s="4">
        <v>36408</v>
      </c>
      <c r="I874" s="4">
        <v>4.0999999999999996</v>
      </c>
      <c r="J874" s="4">
        <v>61.91</v>
      </c>
      <c r="K874" s="6">
        <v>45452</v>
      </c>
      <c r="L874" s="6">
        <v>45462</v>
      </c>
      <c r="M874" s="3" t="s">
        <v>53</v>
      </c>
      <c r="N874">
        <f t="shared" si="92"/>
        <v>10</v>
      </c>
      <c r="O874" t="str">
        <f t="shared" si="93"/>
        <v>Jun-2024</v>
      </c>
      <c r="P874" t="str">
        <f>CHOOSE(MATCH(MONTH(C874),{1,4,7,10}),"Q1","Q2","Q3","Q4")</f>
        <v>Q2</v>
      </c>
      <c r="Q874" t="str">
        <f t="shared" si="94"/>
        <v>South → East</v>
      </c>
      <c r="R874" t="str">
        <f t="shared" si="95"/>
        <v>60-80%</v>
      </c>
      <c r="AA874">
        <f t="shared" si="96"/>
        <v>12</v>
      </c>
      <c r="AD874">
        <f t="shared" si="97"/>
        <v>10</v>
      </c>
      <c r="AL874">
        <f t="shared" si="98"/>
        <v>0</v>
      </c>
    </row>
    <row r="875" spans="1:38" ht="15.75" customHeight="1" x14ac:dyDescent="0.3">
      <c r="A875" s="3" t="s">
        <v>938</v>
      </c>
      <c r="B875" s="3" t="s">
        <v>49</v>
      </c>
      <c r="C875" s="6">
        <v>45353</v>
      </c>
      <c r="D875" s="4">
        <v>1499</v>
      </c>
      <c r="E875" s="3" t="s">
        <v>63</v>
      </c>
      <c r="F875" s="3" t="s">
        <v>51</v>
      </c>
      <c r="G875" s="3" t="s">
        <v>61</v>
      </c>
      <c r="H875" s="4">
        <v>41264</v>
      </c>
      <c r="I875" s="4">
        <v>1.8</v>
      </c>
      <c r="J875" s="4">
        <v>72.12</v>
      </c>
      <c r="K875" s="6">
        <v>45356</v>
      </c>
      <c r="L875" s="6">
        <v>45363</v>
      </c>
      <c r="M875" s="3" t="s">
        <v>53</v>
      </c>
      <c r="N875">
        <f t="shared" si="92"/>
        <v>7</v>
      </c>
      <c r="O875" t="str">
        <f t="shared" si="93"/>
        <v>Mar-2024</v>
      </c>
      <c r="P875" t="str">
        <f>CHOOSE(MATCH(MONTH(C875),{1,4,7,10}),"Q1","Q2","Q3","Q4")</f>
        <v>Q1</v>
      </c>
      <c r="Q875" t="str">
        <f t="shared" si="94"/>
        <v>West → Central</v>
      </c>
      <c r="R875" t="str">
        <f t="shared" si="95"/>
        <v>60-80%</v>
      </c>
      <c r="AA875">
        <f t="shared" si="96"/>
        <v>10</v>
      </c>
      <c r="AD875">
        <f t="shared" si="97"/>
        <v>7</v>
      </c>
      <c r="AL875">
        <f t="shared" si="98"/>
        <v>0</v>
      </c>
    </row>
    <row r="876" spans="1:38" ht="15.75" customHeight="1" x14ac:dyDescent="0.3">
      <c r="A876" s="3" t="s">
        <v>939</v>
      </c>
      <c r="B876" s="3" t="s">
        <v>82</v>
      </c>
      <c r="C876" s="6">
        <v>45390</v>
      </c>
      <c r="D876" s="4">
        <v>1808</v>
      </c>
      <c r="E876" s="3" t="s">
        <v>60</v>
      </c>
      <c r="F876" s="3" t="s">
        <v>57</v>
      </c>
      <c r="G876" s="3" t="s">
        <v>52</v>
      </c>
      <c r="H876" s="4">
        <v>48757</v>
      </c>
      <c r="I876" s="4">
        <v>2</v>
      </c>
      <c r="J876" s="4">
        <v>87.3</v>
      </c>
      <c r="K876" s="6">
        <v>45391</v>
      </c>
      <c r="L876" s="6">
        <v>45401</v>
      </c>
      <c r="M876" s="3" t="s">
        <v>53</v>
      </c>
      <c r="N876">
        <f t="shared" si="92"/>
        <v>10</v>
      </c>
      <c r="O876" t="str">
        <f t="shared" si="93"/>
        <v>Apr-2024</v>
      </c>
      <c r="P876" t="str">
        <f>CHOOSE(MATCH(MONTH(C876),{1,4,7,10}),"Q1","Q2","Q3","Q4")</f>
        <v>Q2</v>
      </c>
      <c r="Q876" t="str">
        <f t="shared" si="94"/>
        <v>South → East</v>
      </c>
      <c r="R876" t="str">
        <f t="shared" si="95"/>
        <v>80-100%</v>
      </c>
      <c r="AA876">
        <f t="shared" si="96"/>
        <v>11</v>
      </c>
      <c r="AD876">
        <f t="shared" si="97"/>
        <v>10</v>
      </c>
      <c r="AL876">
        <f t="shared" si="98"/>
        <v>0</v>
      </c>
    </row>
    <row r="877" spans="1:38" ht="15.75" customHeight="1" x14ac:dyDescent="0.3">
      <c r="A877" s="3" t="s">
        <v>940</v>
      </c>
      <c r="B877" s="3" t="s">
        <v>49</v>
      </c>
      <c r="C877" s="6">
        <v>45336</v>
      </c>
      <c r="D877" s="4">
        <v>1485</v>
      </c>
      <c r="E877" s="3" t="s">
        <v>60</v>
      </c>
      <c r="F877" s="3" t="s">
        <v>61</v>
      </c>
      <c r="G877" s="3" t="s">
        <v>51</v>
      </c>
      <c r="H877" s="4">
        <v>14701</v>
      </c>
      <c r="I877" s="4">
        <v>1.4</v>
      </c>
      <c r="J877" s="4">
        <v>89.09</v>
      </c>
      <c r="K877" s="6">
        <v>45338</v>
      </c>
      <c r="L877" s="6">
        <v>45346</v>
      </c>
      <c r="M877" s="3" t="s">
        <v>83</v>
      </c>
      <c r="N877">
        <f t="shared" si="92"/>
        <v>8</v>
      </c>
      <c r="O877" t="str">
        <f t="shared" si="93"/>
        <v>Feb-2024</v>
      </c>
      <c r="P877" t="str">
        <f>CHOOSE(MATCH(MONTH(C877),{1,4,7,10}),"Q1","Q2","Q3","Q4")</f>
        <v>Q1</v>
      </c>
      <c r="Q877" t="str">
        <f t="shared" si="94"/>
        <v>Central → West</v>
      </c>
      <c r="R877" t="str">
        <f t="shared" si="95"/>
        <v>80-100%</v>
      </c>
      <c r="AA877">
        <f t="shared" si="96"/>
        <v>10</v>
      </c>
      <c r="AD877">
        <f t="shared" si="97"/>
        <v>8</v>
      </c>
      <c r="AL877">
        <f t="shared" si="98"/>
        <v>0</v>
      </c>
    </row>
    <row r="878" spans="1:38" ht="15.75" customHeight="1" x14ac:dyDescent="0.3">
      <c r="A878" s="3" t="s">
        <v>941</v>
      </c>
      <c r="B878" s="3" t="s">
        <v>82</v>
      </c>
      <c r="C878" s="6">
        <v>45323</v>
      </c>
      <c r="D878" s="4">
        <v>2288</v>
      </c>
      <c r="E878" s="3" t="s">
        <v>63</v>
      </c>
      <c r="F878" s="3" t="s">
        <v>61</v>
      </c>
      <c r="G878" s="3" t="s">
        <v>51</v>
      </c>
      <c r="H878" s="4">
        <v>41044</v>
      </c>
      <c r="I878" s="4">
        <v>2.6</v>
      </c>
      <c r="J878" s="4">
        <v>97.47</v>
      </c>
      <c r="K878" s="6">
        <v>45324</v>
      </c>
      <c r="L878" s="6">
        <v>45331</v>
      </c>
      <c r="M878" s="3" t="s">
        <v>53</v>
      </c>
      <c r="N878">
        <f t="shared" si="92"/>
        <v>7</v>
      </c>
      <c r="O878" t="str">
        <f t="shared" si="93"/>
        <v>Feb-2024</v>
      </c>
      <c r="P878" t="str">
        <f>CHOOSE(MATCH(MONTH(C878),{1,4,7,10}),"Q1","Q2","Q3","Q4")</f>
        <v>Q1</v>
      </c>
      <c r="Q878" t="str">
        <f t="shared" si="94"/>
        <v>Central → West</v>
      </c>
      <c r="R878" t="str">
        <f t="shared" si="95"/>
        <v>80-100%</v>
      </c>
      <c r="AA878">
        <f t="shared" si="96"/>
        <v>8</v>
      </c>
      <c r="AD878">
        <f t="shared" si="97"/>
        <v>7</v>
      </c>
      <c r="AL878">
        <f t="shared" si="98"/>
        <v>0</v>
      </c>
    </row>
    <row r="879" spans="1:38" ht="15.75" customHeight="1" x14ac:dyDescent="0.3">
      <c r="A879" s="3" t="s">
        <v>942</v>
      </c>
      <c r="B879" s="3" t="s">
        <v>66</v>
      </c>
      <c r="C879" s="6">
        <v>45387</v>
      </c>
      <c r="D879" s="4">
        <v>1400</v>
      </c>
      <c r="E879" s="3" t="s">
        <v>56</v>
      </c>
      <c r="F879" s="3" t="s">
        <v>52</v>
      </c>
      <c r="G879" s="3" t="s">
        <v>51</v>
      </c>
      <c r="H879" s="4">
        <v>38211</v>
      </c>
      <c r="I879" s="4">
        <v>2.7</v>
      </c>
      <c r="J879" s="4">
        <v>89.46</v>
      </c>
      <c r="K879" s="6">
        <v>45390</v>
      </c>
      <c r="L879" s="6">
        <v>45394</v>
      </c>
      <c r="M879" s="3" t="s">
        <v>53</v>
      </c>
      <c r="N879">
        <f t="shared" si="92"/>
        <v>4</v>
      </c>
      <c r="O879" t="str">
        <f t="shared" si="93"/>
        <v>Apr-2024</v>
      </c>
      <c r="P879" t="str">
        <f>CHOOSE(MATCH(MONTH(C879),{1,4,7,10}),"Q1","Q2","Q3","Q4")</f>
        <v>Q2</v>
      </c>
      <c r="Q879" t="str">
        <f t="shared" si="94"/>
        <v>East → West</v>
      </c>
      <c r="R879" t="str">
        <f t="shared" si="95"/>
        <v>80-100%</v>
      </c>
      <c r="AA879">
        <f t="shared" si="96"/>
        <v>7</v>
      </c>
      <c r="AD879">
        <f t="shared" si="97"/>
        <v>4</v>
      </c>
      <c r="AL879">
        <f t="shared" si="98"/>
        <v>0</v>
      </c>
    </row>
    <row r="880" spans="1:38" ht="15.75" customHeight="1" x14ac:dyDescent="0.3">
      <c r="A880" s="3" t="s">
        <v>943</v>
      </c>
      <c r="B880" s="3" t="s">
        <v>55</v>
      </c>
      <c r="C880" s="6">
        <v>45368</v>
      </c>
      <c r="D880" s="4">
        <v>1343</v>
      </c>
      <c r="E880" s="3" t="s">
        <v>63</v>
      </c>
      <c r="F880" s="3" t="s">
        <v>52</v>
      </c>
      <c r="G880" s="3" t="s">
        <v>61</v>
      </c>
      <c r="H880" s="4">
        <v>46154</v>
      </c>
      <c r="I880" s="4">
        <v>3.1</v>
      </c>
      <c r="J880" s="4">
        <v>73.89</v>
      </c>
      <c r="K880" s="6">
        <v>45368</v>
      </c>
      <c r="L880" s="6">
        <v>45377</v>
      </c>
      <c r="M880" s="3" t="s">
        <v>71</v>
      </c>
      <c r="N880">
        <f t="shared" si="92"/>
        <v>9</v>
      </c>
      <c r="O880" t="str">
        <f t="shared" si="93"/>
        <v>Mar-2024</v>
      </c>
      <c r="P880" t="str">
        <f>CHOOSE(MATCH(MONTH(C880),{1,4,7,10}),"Q1","Q2","Q3","Q4")</f>
        <v>Q1</v>
      </c>
      <c r="Q880" t="str">
        <f t="shared" si="94"/>
        <v>East → Central</v>
      </c>
      <c r="R880" t="str">
        <f t="shared" si="95"/>
        <v>60-80%</v>
      </c>
      <c r="AA880">
        <f t="shared" si="96"/>
        <v>9</v>
      </c>
      <c r="AD880">
        <f t="shared" si="97"/>
        <v>9</v>
      </c>
      <c r="AL880">
        <f t="shared" si="98"/>
        <v>0</v>
      </c>
    </row>
    <row r="881" spans="1:38" ht="15.75" customHeight="1" x14ac:dyDescent="0.3">
      <c r="A881" s="3" t="s">
        <v>944</v>
      </c>
      <c r="B881" s="3" t="s">
        <v>59</v>
      </c>
      <c r="C881" s="6">
        <v>45457</v>
      </c>
      <c r="D881" s="4">
        <v>620</v>
      </c>
      <c r="E881" s="3" t="s">
        <v>56</v>
      </c>
      <c r="F881" s="3" t="s">
        <v>70</v>
      </c>
      <c r="G881" s="3" t="s">
        <v>51</v>
      </c>
      <c r="H881" s="4">
        <v>9497</v>
      </c>
      <c r="I881" s="4">
        <v>3.8</v>
      </c>
      <c r="J881" s="4">
        <v>50.78</v>
      </c>
      <c r="K881" s="6">
        <v>45460</v>
      </c>
      <c r="L881" s="6">
        <v>45469</v>
      </c>
      <c r="M881" s="3" t="s">
        <v>53</v>
      </c>
      <c r="N881">
        <f t="shared" si="92"/>
        <v>9</v>
      </c>
      <c r="O881" t="str">
        <f t="shared" si="93"/>
        <v>Jun-2024</v>
      </c>
      <c r="P881" t="str">
        <f>CHOOSE(MATCH(MONTH(C881),{1,4,7,10}),"Q1","Q2","Q3","Q4")</f>
        <v>Q2</v>
      </c>
      <c r="Q881" t="str">
        <f t="shared" si="94"/>
        <v>North → West</v>
      </c>
      <c r="R881" t="str">
        <f t="shared" si="95"/>
        <v>40-60%</v>
      </c>
      <c r="AA881">
        <f t="shared" si="96"/>
        <v>12</v>
      </c>
      <c r="AD881">
        <f t="shared" si="97"/>
        <v>9</v>
      </c>
      <c r="AL881">
        <f t="shared" si="98"/>
        <v>0</v>
      </c>
    </row>
    <row r="882" spans="1:38" ht="15.75" customHeight="1" x14ac:dyDescent="0.3">
      <c r="A882" s="3" t="s">
        <v>945</v>
      </c>
      <c r="B882" s="3" t="s">
        <v>49</v>
      </c>
      <c r="C882" s="6">
        <v>45320</v>
      </c>
      <c r="D882" s="4">
        <v>1906</v>
      </c>
      <c r="E882" s="3" t="s">
        <v>63</v>
      </c>
      <c r="F882" s="3" t="s">
        <v>61</v>
      </c>
      <c r="G882" s="3" t="s">
        <v>70</v>
      </c>
      <c r="H882" s="4">
        <v>41066</v>
      </c>
      <c r="I882" s="4">
        <v>4.5999999999999996</v>
      </c>
      <c r="J882" s="4">
        <v>45.99</v>
      </c>
      <c r="K882" s="6">
        <v>45320</v>
      </c>
      <c r="L882" s="6">
        <v>45323</v>
      </c>
      <c r="M882" s="3" t="s">
        <v>53</v>
      </c>
      <c r="N882">
        <f t="shared" si="92"/>
        <v>3</v>
      </c>
      <c r="O882" t="str">
        <f t="shared" si="93"/>
        <v>Jan-2024</v>
      </c>
      <c r="P882" t="str">
        <f>CHOOSE(MATCH(MONTH(C882),{1,4,7,10}),"Q1","Q2","Q3","Q4")</f>
        <v>Q1</v>
      </c>
      <c r="Q882" t="str">
        <f t="shared" si="94"/>
        <v>Central → North</v>
      </c>
      <c r="R882" t="str">
        <f t="shared" si="95"/>
        <v>40-60%</v>
      </c>
      <c r="AA882">
        <f t="shared" si="96"/>
        <v>3</v>
      </c>
      <c r="AD882">
        <f t="shared" si="97"/>
        <v>3</v>
      </c>
      <c r="AL882">
        <f t="shared" si="98"/>
        <v>1</v>
      </c>
    </row>
    <row r="883" spans="1:38" ht="15.75" customHeight="1" x14ac:dyDescent="0.3">
      <c r="A883" s="3" t="s">
        <v>946</v>
      </c>
      <c r="B883" s="3" t="s">
        <v>55</v>
      </c>
      <c r="C883" s="6">
        <v>45404</v>
      </c>
      <c r="D883" s="4">
        <v>109</v>
      </c>
      <c r="E883" s="3" t="s">
        <v>63</v>
      </c>
      <c r="F883" s="3" t="s">
        <v>52</v>
      </c>
      <c r="G883" s="3" t="s">
        <v>51</v>
      </c>
      <c r="H883" s="4">
        <v>20675</v>
      </c>
      <c r="I883" s="4">
        <v>1.6</v>
      </c>
      <c r="J883" s="4">
        <v>43.27</v>
      </c>
      <c r="K883" s="6">
        <v>45407</v>
      </c>
      <c r="L883" s="6">
        <v>45410</v>
      </c>
      <c r="M883" s="3" t="s">
        <v>53</v>
      </c>
      <c r="N883">
        <f t="shared" si="92"/>
        <v>3</v>
      </c>
      <c r="O883" t="str">
        <f t="shared" si="93"/>
        <v>Apr-2024</v>
      </c>
      <c r="P883" t="str">
        <f>CHOOSE(MATCH(MONTH(C883),{1,4,7,10}),"Q1","Q2","Q3","Q4")</f>
        <v>Q2</v>
      </c>
      <c r="Q883" t="str">
        <f t="shared" si="94"/>
        <v>East → West</v>
      </c>
      <c r="R883" t="str">
        <f t="shared" si="95"/>
        <v>40-60%</v>
      </c>
      <c r="AA883">
        <f t="shared" si="96"/>
        <v>6</v>
      </c>
      <c r="AD883">
        <f t="shared" si="97"/>
        <v>3</v>
      </c>
      <c r="AL883">
        <f t="shared" si="98"/>
        <v>1</v>
      </c>
    </row>
    <row r="884" spans="1:38" ht="15.75" customHeight="1" x14ac:dyDescent="0.3">
      <c r="A884" s="3" t="s">
        <v>947</v>
      </c>
      <c r="B884" s="3" t="s">
        <v>59</v>
      </c>
      <c r="C884" s="6">
        <v>45447</v>
      </c>
      <c r="D884" s="4">
        <v>1083</v>
      </c>
      <c r="E884" s="3" t="s">
        <v>56</v>
      </c>
      <c r="F884" s="3" t="s">
        <v>57</v>
      </c>
      <c r="G884" s="3" t="s">
        <v>52</v>
      </c>
      <c r="H884" s="4">
        <v>41360</v>
      </c>
      <c r="I884" s="4">
        <v>1.2</v>
      </c>
      <c r="J884" s="4">
        <v>79.989999999999995</v>
      </c>
      <c r="K884" s="6">
        <v>45450</v>
      </c>
      <c r="L884" s="6">
        <v>45452</v>
      </c>
      <c r="M884" s="3" t="s">
        <v>53</v>
      </c>
      <c r="N884">
        <f t="shared" si="92"/>
        <v>2</v>
      </c>
      <c r="O884" t="str">
        <f t="shared" si="93"/>
        <v>Jun-2024</v>
      </c>
      <c r="P884" t="str">
        <f>CHOOSE(MATCH(MONTH(C884),{1,4,7,10}),"Q1","Q2","Q3","Q4")</f>
        <v>Q2</v>
      </c>
      <c r="Q884" t="str">
        <f t="shared" si="94"/>
        <v>South → East</v>
      </c>
      <c r="R884" t="str">
        <f t="shared" si="95"/>
        <v>60-80%</v>
      </c>
      <c r="AA884">
        <f t="shared" si="96"/>
        <v>5</v>
      </c>
      <c r="AD884">
        <f t="shared" si="97"/>
        <v>2</v>
      </c>
      <c r="AL884">
        <f t="shared" si="98"/>
        <v>1</v>
      </c>
    </row>
    <row r="885" spans="1:38" ht="15.75" customHeight="1" x14ac:dyDescent="0.3">
      <c r="A885" s="3" t="s">
        <v>948</v>
      </c>
      <c r="B885" s="3" t="s">
        <v>59</v>
      </c>
      <c r="C885" s="6">
        <v>45364</v>
      </c>
      <c r="D885" s="4">
        <v>1756</v>
      </c>
      <c r="E885" s="3" t="s">
        <v>63</v>
      </c>
      <c r="F885" s="3" t="s">
        <v>51</v>
      </c>
      <c r="G885" s="3" t="s">
        <v>52</v>
      </c>
      <c r="H885" s="4">
        <v>3725</v>
      </c>
      <c r="I885" s="4">
        <v>1.1000000000000001</v>
      </c>
      <c r="J885" s="4">
        <v>88.45</v>
      </c>
      <c r="K885" s="6">
        <v>45365</v>
      </c>
      <c r="L885" s="6">
        <v>45370</v>
      </c>
      <c r="M885" s="3" t="s">
        <v>53</v>
      </c>
      <c r="N885">
        <f t="shared" si="92"/>
        <v>5</v>
      </c>
      <c r="O885" t="str">
        <f t="shared" si="93"/>
        <v>Mar-2024</v>
      </c>
      <c r="P885" t="str">
        <f>CHOOSE(MATCH(MONTH(C885),{1,4,7,10}),"Q1","Q2","Q3","Q4")</f>
        <v>Q1</v>
      </c>
      <c r="Q885" t="str">
        <f t="shared" si="94"/>
        <v>West → East</v>
      </c>
      <c r="R885" t="str">
        <f t="shared" si="95"/>
        <v>80-100%</v>
      </c>
      <c r="AA885">
        <f t="shared" si="96"/>
        <v>6</v>
      </c>
      <c r="AD885">
        <f t="shared" si="97"/>
        <v>5</v>
      </c>
      <c r="AL885">
        <f t="shared" si="98"/>
        <v>1</v>
      </c>
    </row>
    <row r="886" spans="1:38" ht="15.75" customHeight="1" x14ac:dyDescent="0.3">
      <c r="A886" s="3" t="s">
        <v>949</v>
      </c>
      <c r="B886" s="3" t="s">
        <v>82</v>
      </c>
      <c r="C886" s="6">
        <v>45345</v>
      </c>
      <c r="D886" s="4">
        <v>1760</v>
      </c>
      <c r="E886" s="3" t="s">
        <v>56</v>
      </c>
      <c r="F886" s="3" t="s">
        <v>57</v>
      </c>
      <c r="G886" s="3" t="s">
        <v>52</v>
      </c>
      <c r="H886" s="4">
        <v>45078</v>
      </c>
      <c r="I886" s="4">
        <v>1.6</v>
      </c>
      <c r="J886" s="4">
        <v>70.52</v>
      </c>
      <c r="K886" s="6">
        <v>45347</v>
      </c>
      <c r="L886" s="6">
        <v>45352</v>
      </c>
      <c r="M886" s="3" t="s">
        <v>53</v>
      </c>
      <c r="N886">
        <f t="shared" si="92"/>
        <v>5</v>
      </c>
      <c r="O886" t="str">
        <f t="shared" si="93"/>
        <v>Feb-2024</v>
      </c>
      <c r="P886" t="str">
        <f>CHOOSE(MATCH(MONTH(C886),{1,4,7,10}),"Q1","Q2","Q3","Q4")</f>
        <v>Q1</v>
      </c>
      <c r="Q886" t="str">
        <f t="shared" si="94"/>
        <v>South → East</v>
      </c>
      <c r="R886" t="str">
        <f t="shared" si="95"/>
        <v>60-80%</v>
      </c>
      <c r="AA886">
        <f t="shared" si="96"/>
        <v>7</v>
      </c>
      <c r="AD886">
        <f t="shared" si="97"/>
        <v>5</v>
      </c>
      <c r="AL886">
        <f t="shared" si="98"/>
        <v>0</v>
      </c>
    </row>
    <row r="887" spans="1:38" ht="15.75" customHeight="1" x14ac:dyDescent="0.3">
      <c r="A887" s="3" t="s">
        <v>950</v>
      </c>
      <c r="B887" s="3" t="s">
        <v>66</v>
      </c>
      <c r="C887" s="6">
        <v>45316</v>
      </c>
      <c r="D887" s="4">
        <v>2299</v>
      </c>
      <c r="E887" s="3" t="s">
        <v>60</v>
      </c>
      <c r="F887" s="3" t="s">
        <v>51</v>
      </c>
      <c r="G887" s="3" t="s">
        <v>61</v>
      </c>
      <c r="H887" s="4">
        <v>48182</v>
      </c>
      <c r="I887" s="4">
        <v>3.6</v>
      </c>
      <c r="J887" s="4">
        <v>43.28</v>
      </c>
      <c r="K887" s="6">
        <v>45318</v>
      </c>
      <c r="L887" s="6">
        <v>45325</v>
      </c>
      <c r="M887" s="3" t="s">
        <v>53</v>
      </c>
      <c r="N887">
        <f t="shared" si="92"/>
        <v>7</v>
      </c>
      <c r="O887" t="str">
        <f t="shared" si="93"/>
        <v>Jan-2024</v>
      </c>
      <c r="P887" t="str">
        <f>CHOOSE(MATCH(MONTH(C887),{1,4,7,10}),"Q1","Q2","Q3","Q4")</f>
        <v>Q1</v>
      </c>
      <c r="Q887" t="str">
        <f t="shared" si="94"/>
        <v>West → Central</v>
      </c>
      <c r="R887" t="str">
        <f t="shared" si="95"/>
        <v>40-60%</v>
      </c>
      <c r="AA887">
        <f t="shared" si="96"/>
        <v>9</v>
      </c>
      <c r="AD887">
        <f t="shared" si="97"/>
        <v>7</v>
      </c>
      <c r="AL887">
        <f t="shared" si="98"/>
        <v>0</v>
      </c>
    </row>
    <row r="888" spans="1:38" ht="15.75" customHeight="1" x14ac:dyDescent="0.3">
      <c r="A888" s="3" t="s">
        <v>951</v>
      </c>
      <c r="B888" s="3" t="s">
        <v>66</v>
      </c>
      <c r="C888" s="6">
        <v>45396</v>
      </c>
      <c r="D888" s="4">
        <v>819</v>
      </c>
      <c r="E888" s="3" t="s">
        <v>50</v>
      </c>
      <c r="F888" s="3" t="s">
        <v>52</v>
      </c>
      <c r="G888" s="3" t="s">
        <v>52</v>
      </c>
      <c r="H888" s="4">
        <v>35728</v>
      </c>
      <c r="I888" s="4">
        <v>3.9</v>
      </c>
      <c r="J888" s="4">
        <v>72.13</v>
      </c>
      <c r="K888" s="6">
        <v>45398</v>
      </c>
      <c r="L888" s="6">
        <v>45404</v>
      </c>
      <c r="M888" s="3" t="s">
        <v>53</v>
      </c>
      <c r="N888">
        <f t="shared" si="92"/>
        <v>6</v>
      </c>
      <c r="O888" t="str">
        <f t="shared" si="93"/>
        <v>Apr-2024</v>
      </c>
      <c r="P888" t="str">
        <f>CHOOSE(MATCH(MONTH(C888),{1,4,7,10}),"Q1","Q2","Q3","Q4")</f>
        <v>Q2</v>
      </c>
      <c r="Q888" t="str">
        <f t="shared" si="94"/>
        <v>East → East</v>
      </c>
      <c r="R888" t="str">
        <f t="shared" si="95"/>
        <v>60-80%</v>
      </c>
      <c r="AA888">
        <f t="shared" si="96"/>
        <v>8</v>
      </c>
      <c r="AD888">
        <f t="shared" si="97"/>
        <v>6</v>
      </c>
      <c r="AL888">
        <f t="shared" si="98"/>
        <v>0</v>
      </c>
    </row>
    <row r="889" spans="1:38" ht="15.75" customHeight="1" x14ac:dyDescent="0.3">
      <c r="A889" s="3" t="s">
        <v>952</v>
      </c>
      <c r="B889" s="3" t="s">
        <v>55</v>
      </c>
      <c r="C889" s="6">
        <v>45443</v>
      </c>
      <c r="D889" s="4">
        <v>1172</v>
      </c>
      <c r="E889" s="3" t="s">
        <v>56</v>
      </c>
      <c r="F889" s="3" t="s">
        <v>70</v>
      </c>
      <c r="G889" s="3" t="s">
        <v>61</v>
      </c>
      <c r="H889" s="4">
        <v>42005</v>
      </c>
      <c r="I889" s="4">
        <v>4.0999999999999996</v>
      </c>
      <c r="J889" s="4">
        <v>96.14</v>
      </c>
      <c r="K889" s="6">
        <v>45446</v>
      </c>
      <c r="L889" s="6">
        <v>45453</v>
      </c>
      <c r="M889" s="3" t="s">
        <v>53</v>
      </c>
      <c r="N889">
        <f t="shared" si="92"/>
        <v>7</v>
      </c>
      <c r="O889" t="str">
        <f t="shared" si="93"/>
        <v>May-2024</v>
      </c>
      <c r="P889" t="str">
        <f>CHOOSE(MATCH(MONTH(C889),{1,4,7,10}),"Q1","Q2","Q3","Q4")</f>
        <v>Q2</v>
      </c>
      <c r="Q889" t="str">
        <f t="shared" si="94"/>
        <v>North → Central</v>
      </c>
      <c r="R889" t="str">
        <f t="shared" si="95"/>
        <v>80-100%</v>
      </c>
      <c r="AA889">
        <f t="shared" si="96"/>
        <v>10</v>
      </c>
      <c r="AD889">
        <f t="shared" si="97"/>
        <v>7</v>
      </c>
      <c r="AL889">
        <f t="shared" si="98"/>
        <v>0</v>
      </c>
    </row>
    <row r="890" spans="1:38" ht="15.75" customHeight="1" x14ac:dyDescent="0.3">
      <c r="A890" s="3" t="s">
        <v>953</v>
      </c>
      <c r="B890" s="3" t="s">
        <v>66</v>
      </c>
      <c r="C890" s="6">
        <v>45319</v>
      </c>
      <c r="D890" s="4">
        <v>958</v>
      </c>
      <c r="E890" s="3" t="s">
        <v>50</v>
      </c>
      <c r="F890" s="3" t="s">
        <v>57</v>
      </c>
      <c r="G890" s="3" t="s">
        <v>61</v>
      </c>
      <c r="H890" s="4">
        <v>47188</v>
      </c>
      <c r="I890" s="4">
        <v>2</v>
      </c>
      <c r="J890" s="4">
        <v>75.86</v>
      </c>
      <c r="K890" s="6">
        <v>45321</v>
      </c>
      <c r="L890" s="6">
        <v>45330</v>
      </c>
      <c r="M890" s="3" t="s">
        <v>53</v>
      </c>
      <c r="N890">
        <f t="shared" si="92"/>
        <v>9</v>
      </c>
      <c r="O890" t="str">
        <f t="shared" si="93"/>
        <v>Jan-2024</v>
      </c>
      <c r="P890" t="str">
        <f>CHOOSE(MATCH(MONTH(C890),{1,4,7,10}),"Q1","Q2","Q3","Q4")</f>
        <v>Q1</v>
      </c>
      <c r="Q890" t="str">
        <f t="shared" si="94"/>
        <v>South → Central</v>
      </c>
      <c r="R890" t="str">
        <f t="shared" si="95"/>
        <v>60-80%</v>
      </c>
      <c r="AA890">
        <f t="shared" si="96"/>
        <v>11</v>
      </c>
      <c r="AD890">
        <f t="shared" si="97"/>
        <v>9</v>
      </c>
      <c r="AL890">
        <f t="shared" si="98"/>
        <v>0</v>
      </c>
    </row>
    <row r="891" spans="1:38" ht="15.75" customHeight="1" x14ac:dyDescent="0.3">
      <c r="A891" s="3" t="s">
        <v>954</v>
      </c>
      <c r="B891" s="3" t="s">
        <v>49</v>
      </c>
      <c r="C891" s="6">
        <v>45464</v>
      </c>
      <c r="D891" s="4">
        <v>1416</v>
      </c>
      <c r="E891" s="3" t="s">
        <v>63</v>
      </c>
      <c r="F891" s="3" t="s">
        <v>57</v>
      </c>
      <c r="G891" s="3" t="s">
        <v>51</v>
      </c>
      <c r="H891" s="4">
        <v>23610</v>
      </c>
      <c r="I891" s="4">
        <v>2.2000000000000002</v>
      </c>
      <c r="J891" s="4">
        <v>88.57</v>
      </c>
      <c r="K891" s="6">
        <v>45464</v>
      </c>
      <c r="L891" s="6">
        <v>45468</v>
      </c>
      <c r="M891" s="3" t="s">
        <v>53</v>
      </c>
      <c r="N891">
        <f t="shared" si="92"/>
        <v>4</v>
      </c>
      <c r="O891" t="str">
        <f t="shared" si="93"/>
        <v>Jun-2024</v>
      </c>
      <c r="P891" t="str">
        <f>CHOOSE(MATCH(MONTH(C891),{1,4,7,10}),"Q1","Q2","Q3","Q4")</f>
        <v>Q2</v>
      </c>
      <c r="Q891" t="str">
        <f t="shared" si="94"/>
        <v>South → West</v>
      </c>
      <c r="R891" t="str">
        <f t="shared" si="95"/>
        <v>80-100%</v>
      </c>
      <c r="AA891">
        <f t="shared" si="96"/>
        <v>4</v>
      </c>
      <c r="AD891">
        <f t="shared" si="97"/>
        <v>4</v>
      </c>
      <c r="AL891">
        <f t="shared" si="98"/>
        <v>1</v>
      </c>
    </row>
    <row r="892" spans="1:38" ht="15.75" customHeight="1" x14ac:dyDescent="0.3">
      <c r="A892" s="3" t="s">
        <v>955</v>
      </c>
      <c r="B892" s="3" t="s">
        <v>66</v>
      </c>
      <c r="C892" s="6">
        <v>45293</v>
      </c>
      <c r="D892" s="4">
        <v>1703</v>
      </c>
      <c r="E892" s="3" t="s">
        <v>63</v>
      </c>
      <c r="F892" s="3" t="s">
        <v>57</v>
      </c>
      <c r="G892" s="3" t="s">
        <v>70</v>
      </c>
      <c r="H892" s="4">
        <v>11254</v>
      </c>
      <c r="I892" s="4">
        <v>2.9</v>
      </c>
      <c r="J892" s="4">
        <v>88.01</v>
      </c>
      <c r="K892" s="6">
        <v>45294</v>
      </c>
      <c r="L892" s="6">
        <v>45301</v>
      </c>
      <c r="M892" s="3" t="s">
        <v>83</v>
      </c>
      <c r="N892">
        <f t="shared" si="92"/>
        <v>7</v>
      </c>
      <c r="O892" t="str">
        <f t="shared" si="93"/>
        <v>Jan-2024</v>
      </c>
      <c r="P892" t="str">
        <f>CHOOSE(MATCH(MONTH(C892),{1,4,7,10}),"Q1","Q2","Q3","Q4")</f>
        <v>Q1</v>
      </c>
      <c r="Q892" t="str">
        <f t="shared" si="94"/>
        <v>South → North</v>
      </c>
      <c r="R892" t="str">
        <f t="shared" si="95"/>
        <v>80-100%</v>
      </c>
      <c r="AA892">
        <f t="shared" si="96"/>
        <v>8</v>
      </c>
      <c r="AD892">
        <f t="shared" si="97"/>
        <v>7</v>
      </c>
      <c r="AL892">
        <f t="shared" si="98"/>
        <v>0</v>
      </c>
    </row>
    <row r="893" spans="1:38" ht="15.75" customHeight="1" x14ac:dyDescent="0.3">
      <c r="A893" s="3" t="s">
        <v>956</v>
      </c>
      <c r="B893" s="3" t="s">
        <v>55</v>
      </c>
      <c r="C893" s="6">
        <v>45387</v>
      </c>
      <c r="D893" s="4">
        <v>149</v>
      </c>
      <c r="E893" s="3" t="s">
        <v>56</v>
      </c>
      <c r="F893" s="3" t="s">
        <v>51</v>
      </c>
      <c r="G893" s="3" t="s">
        <v>51</v>
      </c>
      <c r="H893" s="4">
        <v>27155</v>
      </c>
      <c r="I893" s="4">
        <v>1.3</v>
      </c>
      <c r="J893" s="4">
        <v>95.93</v>
      </c>
      <c r="K893" s="6">
        <v>45388</v>
      </c>
      <c r="L893" s="6">
        <v>45395</v>
      </c>
      <c r="M893" s="3" t="s">
        <v>53</v>
      </c>
      <c r="N893">
        <f t="shared" si="92"/>
        <v>7</v>
      </c>
      <c r="O893" t="str">
        <f t="shared" si="93"/>
        <v>Apr-2024</v>
      </c>
      <c r="P893" t="str">
        <f>CHOOSE(MATCH(MONTH(C893),{1,4,7,10}),"Q1","Q2","Q3","Q4")</f>
        <v>Q2</v>
      </c>
      <c r="Q893" t="str">
        <f t="shared" si="94"/>
        <v>West → West</v>
      </c>
      <c r="R893" t="str">
        <f t="shared" si="95"/>
        <v>80-100%</v>
      </c>
      <c r="AA893">
        <f t="shared" si="96"/>
        <v>8</v>
      </c>
      <c r="AD893">
        <f t="shared" si="97"/>
        <v>7</v>
      </c>
      <c r="AL893">
        <f t="shared" si="98"/>
        <v>0</v>
      </c>
    </row>
    <row r="894" spans="1:38" ht="15.75" customHeight="1" x14ac:dyDescent="0.3">
      <c r="A894" s="3" t="s">
        <v>957</v>
      </c>
      <c r="B894" s="3" t="s">
        <v>66</v>
      </c>
      <c r="C894" s="6">
        <v>45388</v>
      </c>
      <c r="D894" s="4">
        <v>245</v>
      </c>
      <c r="E894" s="3" t="s">
        <v>63</v>
      </c>
      <c r="F894" s="3" t="s">
        <v>52</v>
      </c>
      <c r="G894" s="3" t="s">
        <v>51</v>
      </c>
      <c r="H894" s="4">
        <v>44101</v>
      </c>
      <c r="I894" s="4">
        <v>3.4</v>
      </c>
      <c r="J894" s="4">
        <v>86.21</v>
      </c>
      <c r="K894" s="6">
        <v>45388</v>
      </c>
      <c r="L894" s="6">
        <v>45398</v>
      </c>
      <c r="M894" s="3" t="s">
        <v>53</v>
      </c>
      <c r="N894">
        <f t="shared" si="92"/>
        <v>10</v>
      </c>
      <c r="O894" t="str">
        <f t="shared" si="93"/>
        <v>Apr-2024</v>
      </c>
      <c r="P894" t="str">
        <f>CHOOSE(MATCH(MONTH(C894),{1,4,7,10}),"Q1","Q2","Q3","Q4")</f>
        <v>Q2</v>
      </c>
      <c r="Q894" t="str">
        <f t="shared" si="94"/>
        <v>East → West</v>
      </c>
      <c r="R894" t="str">
        <f t="shared" si="95"/>
        <v>80-100%</v>
      </c>
      <c r="AA894">
        <f t="shared" si="96"/>
        <v>10</v>
      </c>
      <c r="AD894">
        <f t="shared" si="97"/>
        <v>10</v>
      </c>
      <c r="AL894">
        <f t="shared" si="98"/>
        <v>0</v>
      </c>
    </row>
    <row r="895" spans="1:38" ht="15.75" customHeight="1" x14ac:dyDescent="0.3">
      <c r="A895" s="3" t="s">
        <v>958</v>
      </c>
      <c r="B895" s="3" t="s">
        <v>49</v>
      </c>
      <c r="C895" s="6">
        <v>45330</v>
      </c>
      <c r="D895" s="4">
        <v>1014</v>
      </c>
      <c r="E895" s="3" t="s">
        <v>60</v>
      </c>
      <c r="F895" s="3" t="s">
        <v>57</v>
      </c>
      <c r="G895" s="3" t="s">
        <v>61</v>
      </c>
      <c r="H895" s="4">
        <v>3614</v>
      </c>
      <c r="I895" s="4">
        <v>4.9000000000000004</v>
      </c>
      <c r="J895" s="4">
        <v>84.86</v>
      </c>
      <c r="K895" s="6">
        <v>45330</v>
      </c>
      <c r="L895" s="6">
        <v>45332</v>
      </c>
      <c r="M895" s="3" t="s">
        <v>53</v>
      </c>
      <c r="N895">
        <f t="shared" si="92"/>
        <v>2</v>
      </c>
      <c r="O895" t="str">
        <f t="shared" si="93"/>
        <v>Feb-2024</v>
      </c>
      <c r="P895" t="str">
        <f>CHOOSE(MATCH(MONTH(C895),{1,4,7,10}),"Q1","Q2","Q3","Q4")</f>
        <v>Q1</v>
      </c>
      <c r="Q895" t="str">
        <f t="shared" si="94"/>
        <v>South → Central</v>
      </c>
      <c r="R895" t="str">
        <f t="shared" si="95"/>
        <v>80-100%</v>
      </c>
      <c r="AA895">
        <f t="shared" si="96"/>
        <v>2</v>
      </c>
      <c r="AD895">
        <f t="shared" si="97"/>
        <v>2</v>
      </c>
      <c r="AL895">
        <f t="shared" si="98"/>
        <v>1</v>
      </c>
    </row>
    <row r="896" spans="1:38" ht="15.75" customHeight="1" x14ac:dyDescent="0.3">
      <c r="A896" s="3" t="s">
        <v>959</v>
      </c>
      <c r="B896" s="3" t="s">
        <v>82</v>
      </c>
      <c r="C896" s="6">
        <v>45438</v>
      </c>
      <c r="D896" s="4">
        <v>1562</v>
      </c>
      <c r="E896" s="3" t="s">
        <v>60</v>
      </c>
      <c r="F896" s="3" t="s">
        <v>57</v>
      </c>
      <c r="G896" s="3" t="s">
        <v>61</v>
      </c>
      <c r="H896" s="4">
        <v>27002</v>
      </c>
      <c r="I896" s="4">
        <v>2.4</v>
      </c>
      <c r="J896" s="4">
        <v>54.05</v>
      </c>
      <c r="K896" s="6">
        <v>45441</v>
      </c>
      <c r="L896" s="6">
        <v>45444</v>
      </c>
      <c r="M896" s="3" t="s">
        <v>71</v>
      </c>
      <c r="N896">
        <f t="shared" si="92"/>
        <v>3</v>
      </c>
      <c r="O896" t="str">
        <f t="shared" si="93"/>
        <v>May-2024</v>
      </c>
      <c r="P896" t="str">
        <f>CHOOSE(MATCH(MONTH(C896),{1,4,7,10}),"Q1","Q2","Q3","Q4")</f>
        <v>Q2</v>
      </c>
      <c r="Q896" t="str">
        <f t="shared" si="94"/>
        <v>South → Central</v>
      </c>
      <c r="R896" t="str">
        <f t="shared" si="95"/>
        <v>40-60%</v>
      </c>
      <c r="AA896">
        <f t="shared" si="96"/>
        <v>6</v>
      </c>
      <c r="AD896">
        <f t="shared" si="97"/>
        <v>3</v>
      </c>
      <c r="AL896">
        <f t="shared" si="98"/>
        <v>0</v>
      </c>
    </row>
    <row r="897" spans="1:38" ht="15.75" customHeight="1" x14ac:dyDescent="0.3">
      <c r="A897" s="3" t="s">
        <v>960</v>
      </c>
      <c r="B897" s="3" t="s">
        <v>55</v>
      </c>
      <c r="C897" s="6">
        <v>45465</v>
      </c>
      <c r="D897" s="4">
        <v>2389</v>
      </c>
      <c r="E897" s="3" t="s">
        <v>56</v>
      </c>
      <c r="F897" s="3" t="s">
        <v>70</v>
      </c>
      <c r="G897" s="3" t="s">
        <v>52</v>
      </c>
      <c r="H897" s="4">
        <v>48628</v>
      </c>
      <c r="I897" s="4">
        <v>4</v>
      </c>
      <c r="J897" s="4">
        <v>43.6</v>
      </c>
      <c r="K897" s="6">
        <v>45467</v>
      </c>
      <c r="L897" s="6">
        <v>45470</v>
      </c>
      <c r="M897" s="3" t="s">
        <v>71</v>
      </c>
      <c r="N897">
        <f t="shared" si="92"/>
        <v>3</v>
      </c>
      <c r="O897" t="str">
        <f t="shared" si="93"/>
        <v>Jun-2024</v>
      </c>
      <c r="P897" t="str">
        <f>CHOOSE(MATCH(MONTH(C897),{1,4,7,10}),"Q1","Q2","Q3","Q4")</f>
        <v>Q2</v>
      </c>
      <c r="Q897" t="str">
        <f t="shared" si="94"/>
        <v>North → East</v>
      </c>
      <c r="R897" t="str">
        <f t="shared" si="95"/>
        <v>40-60%</v>
      </c>
      <c r="AA897">
        <f t="shared" si="96"/>
        <v>5</v>
      </c>
      <c r="AD897">
        <f t="shared" si="97"/>
        <v>3</v>
      </c>
      <c r="AL897">
        <f t="shared" si="98"/>
        <v>0</v>
      </c>
    </row>
    <row r="898" spans="1:38" ht="15.75" customHeight="1" x14ac:dyDescent="0.3">
      <c r="A898" s="3" t="s">
        <v>961</v>
      </c>
      <c r="B898" s="3" t="s">
        <v>82</v>
      </c>
      <c r="C898" s="6">
        <v>45426</v>
      </c>
      <c r="D898" s="4">
        <v>680</v>
      </c>
      <c r="E898" s="3" t="s">
        <v>56</v>
      </c>
      <c r="F898" s="3" t="s">
        <v>70</v>
      </c>
      <c r="G898" s="3" t="s">
        <v>52</v>
      </c>
      <c r="H898" s="4">
        <v>20528</v>
      </c>
      <c r="I898" s="4">
        <v>3</v>
      </c>
      <c r="J898" s="4">
        <v>71.06</v>
      </c>
      <c r="K898" s="6">
        <v>45429</v>
      </c>
      <c r="L898" s="6">
        <v>45432</v>
      </c>
      <c r="M898" s="3" t="s">
        <v>53</v>
      </c>
      <c r="N898">
        <f t="shared" si="92"/>
        <v>3</v>
      </c>
      <c r="O898" t="str">
        <f t="shared" si="93"/>
        <v>May-2024</v>
      </c>
      <c r="P898" t="str">
        <f>CHOOSE(MATCH(MONTH(C898),{1,4,7,10}),"Q1","Q2","Q3","Q4")</f>
        <v>Q2</v>
      </c>
      <c r="Q898" t="str">
        <f t="shared" si="94"/>
        <v>North → East</v>
      </c>
      <c r="R898" t="str">
        <f t="shared" si="95"/>
        <v>60-80%</v>
      </c>
      <c r="AA898">
        <f t="shared" si="96"/>
        <v>6</v>
      </c>
      <c r="AD898">
        <f t="shared" si="97"/>
        <v>3</v>
      </c>
      <c r="AL898">
        <f t="shared" si="98"/>
        <v>1</v>
      </c>
    </row>
    <row r="899" spans="1:38" ht="15.75" customHeight="1" x14ac:dyDescent="0.3">
      <c r="A899" s="3" t="s">
        <v>962</v>
      </c>
      <c r="B899" s="3" t="s">
        <v>82</v>
      </c>
      <c r="C899" s="6">
        <v>45329</v>
      </c>
      <c r="D899" s="4">
        <v>1684</v>
      </c>
      <c r="E899" s="3" t="s">
        <v>63</v>
      </c>
      <c r="F899" s="3" t="s">
        <v>52</v>
      </c>
      <c r="G899" s="3" t="s">
        <v>51</v>
      </c>
      <c r="H899" s="4">
        <v>18087</v>
      </c>
      <c r="I899" s="4">
        <v>1.5</v>
      </c>
      <c r="J899" s="4">
        <v>47.47</v>
      </c>
      <c r="K899" s="6">
        <v>45329</v>
      </c>
      <c r="L899" s="6">
        <v>45339</v>
      </c>
      <c r="M899" s="3" t="s">
        <v>53</v>
      </c>
      <c r="N899">
        <f t="shared" ref="N899:N962" si="99">L899-K899</f>
        <v>10</v>
      </c>
      <c r="O899" t="str">
        <f t="shared" ref="O899:O962" si="100">TEXT(C899,"MMM-YYYY")</f>
        <v>Feb-2024</v>
      </c>
      <c r="P899" t="str">
        <f>CHOOSE(MATCH(MONTH(C899),{1,4,7,10}),"Q1","Q2","Q3","Q4")</f>
        <v>Q1</v>
      </c>
      <c r="Q899" t="str">
        <f t="shared" ref="Q899:Q962" si="101">F899 &amp; " → " &amp; G899</f>
        <v>East → West</v>
      </c>
      <c r="R899" t="str">
        <f t="shared" ref="R899:R962" si="102">IF(J899&lt;=60,"40-60%",IF(J899&lt;=80,"60-80%","80-100%"))</f>
        <v>40-60%</v>
      </c>
      <c r="AA899">
        <f t="shared" ref="AA899:AA962" si="103">L899-C899</f>
        <v>10</v>
      </c>
      <c r="AD899">
        <f t="shared" ref="AD899:AD962" si="104">L899-K899</f>
        <v>10</v>
      </c>
      <c r="AL899">
        <f t="shared" ref="AL899:AL962" si="105">IF(AND(M899="Delivered",(L899-C899)&lt;7),1,0)</f>
        <v>0</v>
      </c>
    </row>
    <row r="900" spans="1:38" ht="15.75" customHeight="1" x14ac:dyDescent="0.3">
      <c r="A900" s="3" t="s">
        <v>963</v>
      </c>
      <c r="B900" s="3" t="s">
        <v>82</v>
      </c>
      <c r="C900" s="6">
        <v>45413</v>
      </c>
      <c r="D900" s="4">
        <v>582</v>
      </c>
      <c r="E900" s="3" t="s">
        <v>63</v>
      </c>
      <c r="F900" s="3" t="s">
        <v>52</v>
      </c>
      <c r="G900" s="3" t="s">
        <v>57</v>
      </c>
      <c r="H900" s="4">
        <v>43219</v>
      </c>
      <c r="I900" s="4">
        <v>3.3</v>
      </c>
      <c r="J900" s="4">
        <v>97.73</v>
      </c>
      <c r="K900" s="6">
        <v>45413</v>
      </c>
      <c r="L900" s="6">
        <v>45418</v>
      </c>
      <c r="M900" s="3" t="s">
        <v>53</v>
      </c>
      <c r="N900">
        <f t="shared" si="99"/>
        <v>5</v>
      </c>
      <c r="O900" t="str">
        <f t="shared" si="100"/>
        <v>May-2024</v>
      </c>
      <c r="P900" t="str">
        <f>CHOOSE(MATCH(MONTH(C900),{1,4,7,10}),"Q1","Q2","Q3","Q4")</f>
        <v>Q2</v>
      </c>
      <c r="Q900" t="str">
        <f t="shared" si="101"/>
        <v>East → South</v>
      </c>
      <c r="R900" t="str">
        <f t="shared" si="102"/>
        <v>80-100%</v>
      </c>
      <c r="AA900">
        <f t="shared" si="103"/>
        <v>5</v>
      </c>
      <c r="AD900">
        <f t="shared" si="104"/>
        <v>5</v>
      </c>
      <c r="AL900">
        <f t="shared" si="105"/>
        <v>1</v>
      </c>
    </row>
    <row r="901" spans="1:38" ht="15.75" customHeight="1" x14ac:dyDescent="0.3">
      <c r="A901" s="3" t="s">
        <v>964</v>
      </c>
      <c r="B901" s="3" t="s">
        <v>59</v>
      </c>
      <c r="C901" s="6">
        <v>45304</v>
      </c>
      <c r="D901" s="4">
        <v>1349</v>
      </c>
      <c r="E901" s="3" t="s">
        <v>63</v>
      </c>
      <c r="F901" s="3" t="s">
        <v>61</v>
      </c>
      <c r="G901" s="3" t="s">
        <v>57</v>
      </c>
      <c r="H901" s="4">
        <v>35833</v>
      </c>
      <c r="I901" s="4">
        <v>2.2000000000000002</v>
      </c>
      <c r="J901" s="4">
        <v>57.4</v>
      </c>
      <c r="K901" s="6">
        <v>45306</v>
      </c>
      <c r="L901" s="6">
        <v>45311</v>
      </c>
      <c r="M901" s="3" t="s">
        <v>53</v>
      </c>
      <c r="N901">
        <f t="shared" si="99"/>
        <v>5</v>
      </c>
      <c r="O901" t="str">
        <f t="shared" si="100"/>
        <v>Jan-2024</v>
      </c>
      <c r="P901" t="str">
        <f>CHOOSE(MATCH(MONTH(C901),{1,4,7,10}),"Q1","Q2","Q3","Q4")</f>
        <v>Q1</v>
      </c>
      <c r="Q901" t="str">
        <f t="shared" si="101"/>
        <v>Central → South</v>
      </c>
      <c r="R901" t="str">
        <f t="shared" si="102"/>
        <v>40-60%</v>
      </c>
      <c r="AA901">
        <f t="shared" si="103"/>
        <v>7</v>
      </c>
      <c r="AD901">
        <f t="shared" si="104"/>
        <v>5</v>
      </c>
      <c r="AL901">
        <f t="shared" si="105"/>
        <v>0</v>
      </c>
    </row>
    <row r="902" spans="1:38" ht="15.75" customHeight="1" x14ac:dyDescent="0.3">
      <c r="A902" s="3" t="s">
        <v>965</v>
      </c>
      <c r="B902" s="3" t="s">
        <v>59</v>
      </c>
      <c r="C902" s="6">
        <v>45334</v>
      </c>
      <c r="D902" s="4">
        <v>772</v>
      </c>
      <c r="E902" s="3" t="s">
        <v>63</v>
      </c>
      <c r="F902" s="3" t="s">
        <v>70</v>
      </c>
      <c r="G902" s="3" t="s">
        <v>52</v>
      </c>
      <c r="H902" s="4">
        <v>3674</v>
      </c>
      <c r="I902" s="4">
        <v>1.1000000000000001</v>
      </c>
      <c r="J902" s="4">
        <v>91.18</v>
      </c>
      <c r="K902" s="6">
        <v>45334</v>
      </c>
      <c r="L902" s="6">
        <v>45343</v>
      </c>
      <c r="M902" s="3" t="s">
        <v>53</v>
      </c>
      <c r="N902">
        <f t="shared" si="99"/>
        <v>9</v>
      </c>
      <c r="O902" t="str">
        <f t="shared" si="100"/>
        <v>Feb-2024</v>
      </c>
      <c r="P902" t="str">
        <f>CHOOSE(MATCH(MONTH(C902),{1,4,7,10}),"Q1","Q2","Q3","Q4")</f>
        <v>Q1</v>
      </c>
      <c r="Q902" t="str">
        <f t="shared" si="101"/>
        <v>North → East</v>
      </c>
      <c r="R902" t="str">
        <f t="shared" si="102"/>
        <v>80-100%</v>
      </c>
      <c r="AA902">
        <f t="shared" si="103"/>
        <v>9</v>
      </c>
      <c r="AD902">
        <f t="shared" si="104"/>
        <v>9</v>
      </c>
      <c r="AL902">
        <f t="shared" si="105"/>
        <v>0</v>
      </c>
    </row>
    <row r="903" spans="1:38" ht="15.75" customHeight="1" x14ac:dyDescent="0.3">
      <c r="A903" s="3" t="s">
        <v>966</v>
      </c>
      <c r="B903" s="3" t="s">
        <v>82</v>
      </c>
      <c r="C903" s="6">
        <v>45380</v>
      </c>
      <c r="D903" s="4">
        <v>730</v>
      </c>
      <c r="E903" s="3" t="s">
        <v>60</v>
      </c>
      <c r="F903" s="3" t="s">
        <v>61</v>
      </c>
      <c r="G903" s="3" t="s">
        <v>57</v>
      </c>
      <c r="H903" s="4">
        <v>35898</v>
      </c>
      <c r="I903" s="4">
        <v>3.5</v>
      </c>
      <c r="J903" s="4">
        <v>63.26</v>
      </c>
      <c r="K903" s="6">
        <v>45383</v>
      </c>
      <c r="L903" s="6">
        <v>45389</v>
      </c>
      <c r="M903" s="3" t="s">
        <v>71</v>
      </c>
      <c r="N903">
        <f t="shared" si="99"/>
        <v>6</v>
      </c>
      <c r="O903" t="str">
        <f t="shared" si="100"/>
        <v>Mar-2024</v>
      </c>
      <c r="P903" t="str">
        <f>CHOOSE(MATCH(MONTH(C903),{1,4,7,10}),"Q1","Q2","Q3","Q4")</f>
        <v>Q1</v>
      </c>
      <c r="Q903" t="str">
        <f t="shared" si="101"/>
        <v>Central → South</v>
      </c>
      <c r="R903" t="str">
        <f t="shared" si="102"/>
        <v>60-80%</v>
      </c>
      <c r="AA903">
        <f t="shared" si="103"/>
        <v>9</v>
      </c>
      <c r="AD903">
        <f t="shared" si="104"/>
        <v>6</v>
      </c>
      <c r="AL903">
        <f t="shared" si="105"/>
        <v>0</v>
      </c>
    </row>
    <row r="904" spans="1:38" ht="15.75" customHeight="1" x14ac:dyDescent="0.3">
      <c r="A904" s="3" t="s">
        <v>967</v>
      </c>
      <c r="B904" s="3" t="s">
        <v>55</v>
      </c>
      <c r="C904" s="6">
        <v>45404</v>
      </c>
      <c r="D904" s="4">
        <v>761</v>
      </c>
      <c r="E904" s="3" t="s">
        <v>50</v>
      </c>
      <c r="F904" s="3" t="s">
        <v>51</v>
      </c>
      <c r="G904" s="3" t="s">
        <v>52</v>
      </c>
      <c r="H904" s="4">
        <v>36429</v>
      </c>
      <c r="I904" s="4">
        <v>4.4000000000000004</v>
      </c>
      <c r="J904" s="4">
        <v>59.39</v>
      </c>
      <c r="K904" s="6">
        <v>45404</v>
      </c>
      <c r="L904" s="6">
        <v>45411</v>
      </c>
      <c r="M904" s="3" t="s">
        <v>53</v>
      </c>
      <c r="N904">
        <f t="shared" si="99"/>
        <v>7</v>
      </c>
      <c r="O904" t="str">
        <f t="shared" si="100"/>
        <v>Apr-2024</v>
      </c>
      <c r="P904" t="str">
        <f>CHOOSE(MATCH(MONTH(C904),{1,4,7,10}),"Q1","Q2","Q3","Q4")</f>
        <v>Q2</v>
      </c>
      <c r="Q904" t="str">
        <f t="shared" si="101"/>
        <v>West → East</v>
      </c>
      <c r="R904" t="str">
        <f t="shared" si="102"/>
        <v>40-60%</v>
      </c>
      <c r="AA904">
        <f t="shared" si="103"/>
        <v>7</v>
      </c>
      <c r="AD904">
        <f t="shared" si="104"/>
        <v>7</v>
      </c>
      <c r="AL904">
        <f t="shared" si="105"/>
        <v>0</v>
      </c>
    </row>
    <row r="905" spans="1:38" ht="15.75" customHeight="1" x14ac:dyDescent="0.3">
      <c r="A905" s="3" t="s">
        <v>968</v>
      </c>
      <c r="B905" s="3" t="s">
        <v>49</v>
      </c>
      <c r="C905" s="6">
        <v>45410</v>
      </c>
      <c r="D905" s="4">
        <v>1087</v>
      </c>
      <c r="E905" s="3" t="s">
        <v>63</v>
      </c>
      <c r="F905" s="3" t="s">
        <v>61</v>
      </c>
      <c r="G905" s="3" t="s">
        <v>61</v>
      </c>
      <c r="H905" s="4">
        <v>4821</v>
      </c>
      <c r="I905" s="4">
        <v>2.4</v>
      </c>
      <c r="J905" s="4">
        <v>96.11</v>
      </c>
      <c r="K905" s="6">
        <v>45413</v>
      </c>
      <c r="L905" s="6">
        <v>45420</v>
      </c>
      <c r="M905" s="3" t="s">
        <v>53</v>
      </c>
      <c r="N905">
        <f t="shared" si="99"/>
        <v>7</v>
      </c>
      <c r="O905" t="str">
        <f t="shared" si="100"/>
        <v>Apr-2024</v>
      </c>
      <c r="P905" t="str">
        <f>CHOOSE(MATCH(MONTH(C905),{1,4,7,10}),"Q1","Q2","Q3","Q4")</f>
        <v>Q2</v>
      </c>
      <c r="Q905" t="str">
        <f t="shared" si="101"/>
        <v>Central → Central</v>
      </c>
      <c r="R905" t="str">
        <f t="shared" si="102"/>
        <v>80-100%</v>
      </c>
      <c r="AA905">
        <f t="shared" si="103"/>
        <v>10</v>
      </c>
      <c r="AD905">
        <f t="shared" si="104"/>
        <v>7</v>
      </c>
      <c r="AL905">
        <f t="shared" si="105"/>
        <v>0</v>
      </c>
    </row>
    <row r="906" spans="1:38" ht="15.75" customHeight="1" x14ac:dyDescent="0.3">
      <c r="A906" s="3" t="s">
        <v>969</v>
      </c>
      <c r="B906" s="3" t="s">
        <v>49</v>
      </c>
      <c r="C906" s="6">
        <v>45323</v>
      </c>
      <c r="D906" s="4">
        <v>1646</v>
      </c>
      <c r="E906" s="3" t="s">
        <v>50</v>
      </c>
      <c r="F906" s="3" t="s">
        <v>57</v>
      </c>
      <c r="G906" s="3" t="s">
        <v>51</v>
      </c>
      <c r="H906" s="4">
        <v>30935</v>
      </c>
      <c r="I906" s="4">
        <v>2.6</v>
      </c>
      <c r="J906" s="4">
        <v>61.8</v>
      </c>
      <c r="K906" s="6">
        <v>45325</v>
      </c>
      <c r="L906" s="6">
        <v>45335</v>
      </c>
      <c r="M906" s="3" t="s">
        <v>53</v>
      </c>
      <c r="N906">
        <f t="shared" si="99"/>
        <v>10</v>
      </c>
      <c r="O906" t="str">
        <f t="shared" si="100"/>
        <v>Feb-2024</v>
      </c>
      <c r="P906" t="str">
        <f>CHOOSE(MATCH(MONTH(C906),{1,4,7,10}),"Q1","Q2","Q3","Q4")</f>
        <v>Q1</v>
      </c>
      <c r="Q906" t="str">
        <f t="shared" si="101"/>
        <v>South → West</v>
      </c>
      <c r="R906" t="str">
        <f t="shared" si="102"/>
        <v>60-80%</v>
      </c>
      <c r="AA906">
        <f t="shared" si="103"/>
        <v>12</v>
      </c>
      <c r="AD906">
        <f t="shared" si="104"/>
        <v>10</v>
      </c>
      <c r="AL906">
        <f t="shared" si="105"/>
        <v>0</v>
      </c>
    </row>
    <row r="907" spans="1:38" ht="15.75" customHeight="1" x14ac:dyDescent="0.3">
      <c r="A907" s="3" t="s">
        <v>970</v>
      </c>
      <c r="B907" s="3" t="s">
        <v>66</v>
      </c>
      <c r="C907" s="6">
        <v>45398</v>
      </c>
      <c r="D907" s="4">
        <v>749</v>
      </c>
      <c r="E907" s="3" t="s">
        <v>63</v>
      </c>
      <c r="F907" s="3" t="s">
        <v>61</v>
      </c>
      <c r="G907" s="3" t="s">
        <v>70</v>
      </c>
      <c r="H907" s="4">
        <v>46472</v>
      </c>
      <c r="I907" s="4">
        <v>4.5999999999999996</v>
      </c>
      <c r="J907" s="4">
        <v>63.42</v>
      </c>
      <c r="K907" s="6">
        <v>45399</v>
      </c>
      <c r="L907" s="6">
        <v>45403</v>
      </c>
      <c r="M907" s="3" t="s">
        <v>53</v>
      </c>
      <c r="N907">
        <f t="shared" si="99"/>
        <v>4</v>
      </c>
      <c r="O907" t="str">
        <f t="shared" si="100"/>
        <v>Apr-2024</v>
      </c>
      <c r="P907" t="str">
        <f>CHOOSE(MATCH(MONTH(C907),{1,4,7,10}),"Q1","Q2","Q3","Q4")</f>
        <v>Q2</v>
      </c>
      <c r="Q907" t="str">
        <f t="shared" si="101"/>
        <v>Central → North</v>
      </c>
      <c r="R907" t="str">
        <f t="shared" si="102"/>
        <v>60-80%</v>
      </c>
      <c r="AA907">
        <f t="shared" si="103"/>
        <v>5</v>
      </c>
      <c r="AD907">
        <f t="shared" si="104"/>
        <v>4</v>
      </c>
      <c r="AL907">
        <f t="shared" si="105"/>
        <v>1</v>
      </c>
    </row>
    <row r="908" spans="1:38" ht="15.75" customHeight="1" x14ac:dyDescent="0.3">
      <c r="A908" s="3" t="s">
        <v>971</v>
      </c>
      <c r="B908" s="3" t="s">
        <v>55</v>
      </c>
      <c r="C908" s="6">
        <v>45293</v>
      </c>
      <c r="D908" s="4">
        <v>1068</v>
      </c>
      <c r="E908" s="3" t="s">
        <v>63</v>
      </c>
      <c r="F908" s="3" t="s">
        <v>52</v>
      </c>
      <c r="G908" s="3" t="s">
        <v>51</v>
      </c>
      <c r="H908" s="4">
        <v>7599</v>
      </c>
      <c r="I908" s="4">
        <v>4.3</v>
      </c>
      <c r="J908" s="4">
        <v>46.37</v>
      </c>
      <c r="K908" s="6">
        <v>45296</v>
      </c>
      <c r="L908" s="6">
        <v>45301</v>
      </c>
      <c r="M908" s="3" t="s">
        <v>71</v>
      </c>
      <c r="N908">
        <f t="shared" si="99"/>
        <v>5</v>
      </c>
      <c r="O908" t="str">
        <f t="shared" si="100"/>
        <v>Jan-2024</v>
      </c>
      <c r="P908" t="str">
        <f>CHOOSE(MATCH(MONTH(C908),{1,4,7,10}),"Q1","Q2","Q3","Q4")</f>
        <v>Q1</v>
      </c>
      <c r="Q908" t="str">
        <f t="shared" si="101"/>
        <v>East → West</v>
      </c>
      <c r="R908" t="str">
        <f t="shared" si="102"/>
        <v>40-60%</v>
      </c>
      <c r="AA908">
        <f t="shared" si="103"/>
        <v>8</v>
      </c>
      <c r="AD908">
        <f t="shared" si="104"/>
        <v>5</v>
      </c>
      <c r="AL908">
        <f t="shared" si="105"/>
        <v>0</v>
      </c>
    </row>
    <row r="909" spans="1:38" ht="15.75" customHeight="1" x14ac:dyDescent="0.3">
      <c r="A909" s="3" t="s">
        <v>972</v>
      </c>
      <c r="B909" s="3" t="s">
        <v>59</v>
      </c>
      <c r="C909" s="6">
        <v>45450</v>
      </c>
      <c r="D909" s="4">
        <v>1200</v>
      </c>
      <c r="E909" s="3" t="s">
        <v>63</v>
      </c>
      <c r="F909" s="3" t="s">
        <v>51</v>
      </c>
      <c r="G909" s="3" t="s">
        <v>52</v>
      </c>
      <c r="H909" s="4">
        <v>24260</v>
      </c>
      <c r="I909" s="4">
        <v>3.9</v>
      </c>
      <c r="J909" s="4">
        <v>80.23</v>
      </c>
      <c r="K909" s="6">
        <v>45452</v>
      </c>
      <c r="L909" s="6">
        <v>45454</v>
      </c>
      <c r="M909" s="3" t="s">
        <v>71</v>
      </c>
      <c r="N909">
        <f t="shared" si="99"/>
        <v>2</v>
      </c>
      <c r="O909" t="str">
        <f t="shared" si="100"/>
        <v>Jun-2024</v>
      </c>
      <c r="P909" t="str">
        <f>CHOOSE(MATCH(MONTH(C909),{1,4,7,10}),"Q1","Q2","Q3","Q4")</f>
        <v>Q2</v>
      </c>
      <c r="Q909" t="str">
        <f t="shared" si="101"/>
        <v>West → East</v>
      </c>
      <c r="R909" t="str">
        <f t="shared" si="102"/>
        <v>80-100%</v>
      </c>
      <c r="AA909">
        <f t="shared" si="103"/>
        <v>4</v>
      </c>
      <c r="AD909">
        <f t="shared" si="104"/>
        <v>2</v>
      </c>
      <c r="AL909">
        <f t="shared" si="105"/>
        <v>0</v>
      </c>
    </row>
    <row r="910" spans="1:38" ht="15.75" customHeight="1" x14ac:dyDescent="0.3">
      <c r="A910" s="3" t="s">
        <v>973</v>
      </c>
      <c r="B910" s="3" t="s">
        <v>82</v>
      </c>
      <c r="C910" s="6">
        <v>45366</v>
      </c>
      <c r="D910" s="4">
        <v>540</v>
      </c>
      <c r="E910" s="3" t="s">
        <v>63</v>
      </c>
      <c r="F910" s="3" t="s">
        <v>57</v>
      </c>
      <c r="G910" s="3" t="s">
        <v>52</v>
      </c>
      <c r="H910" s="4">
        <v>11860</v>
      </c>
      <c r="I910" s="4">
        <v>2</v>
      </c>
      <c r="J910" s="4">
        <v>57.33</v>
      </c>
      <c r="K910" s="6">
        <v>45367</v>
      </c>
      <c r="L910" s="6">
        <v>45369</v>
      </c>
      <c r="M910" s="3" t="s">
        <v>53</v>
      </c>
      <c r="N910">
        <f t="shared" si="99"/>
        <v>2</v>
      </c>
      <c r="O910" t="str">
        <f t="shared" si="100"/>
        <v>Mar-2024</v>
      </c>
      <c r="P910" t="str">
        <f>CHOOSE(MATCH(MONTH(C910),{1,4,7,10}),"Q1","Q2","Q3","Q4")</f>
        <v>Q1</v>
      </c>
      <c r="Q910" t="str">
        <f t="shared" si="101"/>
        <v>South → East</v>
      </c>
      <c r="R910" t="str">
        <f t="shared" si="102"/>
        <v>40-60%</v>
      </c>
      <c r="AA910">
        <f t="shared" si="103"/>
        <v>3</v>
      </c>
      <c r="AD910">
        <f t="shared" si="104"/>
        <v>2</v>
      </c>
      <c r="AL910">
        <f t="shared" si="105"/>
        <v>1</v>
      </c>
    </row>
    <row r="911" spans="1:38" ht="15.75" customHeight="1" x14ac:dyDescent="0.3">
      <c r="A911" s="3" t="s">
        <v>974</v>
      </c>
      <c r="B911" s="3" t="s">
        <v>66</v>
      </c>
      <c r="C911" s="6">
        <v>45407</v>
      </c>
      <c r="D911" s="4">
        <v>1020</v>
      </c>
      <c r="E911" s="3" t="s">
        <v>50</v>
      </c>
      <c r="F911" s="3" t="s">
        <v>61</v>
      </c>
      <c r="G911" s="3" t="s">
        <v>51</v>
      </c>
      <c r="H911" s="4">
        <v>10813</v>
      </c>
      <c r="I911" s="4">
        <v>4.5999999999999996</v>
      </c>
      <c r="J911" s="4">
        <v>75.14</v>
      </c>
      <c r="K911" s="6">
        <v>45410</v>
      </c>
      <c r="L911" s="6">
        <v>45413</v>
      </c>
      <c r="M911" s="3" t="s">
        <v>53</v>
      </c>
      <c r="N911">
        <f t="shared" si="99"/>
        <v>3</v>
      </c>
      <c r="O911" t="str">
        <f t="shared" si="100"/>
        <v>Apr-2024</v>
      </c>
      <c r="P911" t="str">
        <f>CHOOSE(MATCH(MONTH(C911),{1,4,7,10}),"Q1","Q2","Q3","Q4")</f>
        <v>Q2</v>
      </c>
      <c r="Q911" t="str">
        <f t="shared" si="101"/>
        <v>Central → West</v>
      </c>
      <c r="R911" t="str">
        <f t="shared" si="102"/>
        <v>60-80%</v>
      </c>
      <c r="AA911">
        <f t="shared" si="103"/>
        <v>6</v>
      </c>
      <c r="AD911">
        <f t="shared" si="104"/>
        <v>3</v>
      </c>
      <c r="AL911">
        <f t="shared" si="105"/>
        <v>1</v>
      </c>
    </row>
    <row r="912" spans="1:38" ht="15.75" customHeight="1" x14ac:dyDescent="0.3">
      <c r="A912" s="3" t="s">
        <v>975</v>
      </c>
      <c r="B912" s="3" t="s">
        <v>49</v>
      </c>
      <c r="C912" s="6">
        <v>45450</v>
      </c>
      <c r="D912" s="4">
        <v>869</v>
      </c>
      <c r="E912" s="3" t="s">
        <v>63</v>
      </c>
      <c r="F912" s="3" t="s">
        <v>51</v>
      </c>
      <c r="G912" s="3" t="s">
        <v>52</v>
      </c>
      <c r="H912" s="4">
        <v>46770</v>
      </c>
      <c r="I912" s="4">
        <v>1.6</v>
      </c>
      <c r="J912" s="4">
        <v>75.48</v>
      </c>
      <c r="K912" s="6">
        <v>45453</v>
      </c>
      <c r="L912" s="6">
        <v>45457</v>
      </c>
      <c r="M912" s="3" t="s">
        <v>53</v>
      </c>
      <c r="N912">
        <f t="shared" si="99"/>
        <v>4</v>
      </c>
      <c r="O912" t="str">
        <f t="shared" si="100"/>
        <v>Jun-2024</v>
      </c>
      <c r="P912" t="str">
        <f>CHOOSE(MATCH(MONTH(C912),{1,4,7,10}),"Q1","Q2","Q3","Q4")</f>
        <v>Q2</v>
      </c>
      <c r="Q912" t="str">
        <f t="shared" si="101"/>
        <v>West → East</v>
      </c>
      <c r="R912" t="str">
        <f t="shared" si="102"/>
        <v>60-80%</v>
      </c>
      <c r="AA912">
        <f t="shared" si="103"/>
        <v>7</v>
      </c>
      <c r="AD912">
        <f t="shared" si="104"/>
        <v>4</v>
      </c>
      <c r="AL912">
        <f t="shared" si="105"/>
        <v>0</v>
      </c>
    </row>
    <row r="913" spans="1:38" ht="15.75" customHeight="1" x14ac:dyDescent="0.3">
      <c r="A913" s="3" t="s">
        <v>976</v>
      </c>
      <c r="B913" s="3" t="s">
        <v>59</v>
      </c>
      <c r="C913" s="6">
        <v>45464</v>
      </c>
      <c r="D913" s="4">
        <v>1443</v>
      </c>
      <c r="E913" s="3" t="s">
        <v>63</v>
      </c>
      <c r="F913" s="3" t="s">
        <v>51</v>
      </c>
      <c r="G913" s="3" t="s">
        <v>57</v>
      </c>
      <c r="H913" s="4">
        <v>20962</v>
      </c>
      <c r="I913" s="4">
        <v>3.5</v>
      </c>
      <c r="J913" s="4">
        <v>83.15</v>
      </c>
      <c r="K913" s="6">
        <v>45464</v>
      </c>
      <c r="L913" s="6">
        <v>45469</v>
      </c>
      <c r="M913" s="3" t="s">
        <v>53</v>
      </c>
      <c r="N913">
        <f t="shared" si="99"/>
        <v>5</v>
      </c>
      <c r="O913" t="str">
        <f t="shared" si="100"/>
        <v>Jun-2024</v>
      </c>
      <c r="P913" t="str">
        <f>CHOOSE(MATCH(MONTH(C913),{1,4,7,10}),"Q1","Q2","Q3","Q4")</f>
        <v>Q2</v>
      </c>
      <c r="Q913" t="str">
        <f t="shared" si="101"/>
        <v>West → South</v>
      </c>
      <c r="R913" t="str">
        <f t="shared" si="102"/>
        <v>80-100%</v>
      </c>
      <c r="AA913">
        <f t="shared" si="103"/>
        <v>5</v>
      </c>
      <c r="AD913">
        <f t="shared" si="104"/>
        <v>5</v>
      </c>
      <c r="AL913">
        <f t="shared" si="105"/>
        <v>1</v>
      </c>
    </row>
    <row r="914" spans="1:38" ht="15.75" customHeight="1" x14ac:dyDescent="0.3">
      <c r="A914" s="3" t="s">
        <v>977</v>
      </c>
      <c r="B914" s="3" t="s">
        <v>59</v>
      </c>
      <c r="C914" s="6">
        <v>45316</v>
      </c>
      <c r="D914" s="4">
        <v>1926</v>
      </c>
      <c r="E914" s="3" t="s">
        <v>63</v>
      </c>
      <c r="F914" s="3" t="s">
        <v>57</v>
      </c>
      <c r="G914" s="3" t="s">
        <v>57</v>
      </c>
      <c r="H914" s="4">
        <v>6301</v>
      </c>
      <c r="I914" s="4">
        <v>1.1000000000000001</v>
      </c>
      <c r="J914" s="4">
        <v>84.71</v>
      </c>
      <c r="K914" s="6">
        <v>45318</v>
      </c>
      <c r="L914" s="6">
        <v>45326</v>
      </c>
      <c r="M914" s="3" t="s">
        <v>53</v>
      </c>
      <c r="N914">
        <f t="shared" si="99"/>
        <v>8</v>
      </c>
      <c r="O914" t="str">
        <f t="shared" si="100"/>
        <v>Jan-2024</v>
      </c>
      <c r="P914" t="str">
        <f>CHOOSE(MATCH(MONTH(C914),{1,4,7,10}),"Q1","Q2","Q3","Q4")</f>
        <v>Q1</v>
      </c>
      <c r="Q914" t="str">
        <f t="shared" si="101"/>
        <v>South → South</v>
      </c>
      <c r="R914" t="str">
        <f t="shared" si="102"/>
        <v>80-100%</v>
      </c>
      <c r="AA914">
        <f t="shared" si="103"/>
        <v>10</v>
      </c>
      <c r="AD914">
        <f t="shared" si="104"/>
        <v>8</v>
      </c>
      <c r="AL914">
        <f t="shared" si="105"/>
        <v>0</v>
      </c>
    </row>
    <row r="915" spans="1:38" ht="15.75" customHeight="1" x14ac:dyDescent="0.3">
      <c r="A915" s="3" t="s">
        <v>978</v>
      </c>
      <c r="B915" s="3" t="s">
        <v>82</v>
      </c>
      <c r="C915" s="6">
        <v>45372</v>
      </c>
      <c r="D915" s="4">
        <v>362</v>
      </c>
      <c r="E915" s="3" t="s">
        <v>56</v>
      </c>
      <c r="F915" s="3" t="s">
        <v>61</v>
      </c>
      <c r="G915" s="3" t="s">
        <v>52</v>
      </c>
      <c r="H915" s="4">
        <v>14630</v>
      </c>
      <c r="I915" s="4">
        <v>3.6</v>
      </c>
      <c r="J915" s="4">
        <v>70.87</v>
      </c>
      <c r="K915" s="6">
        <v>45375</v>
      </c>
      <c r="L915" s="6">
        <v>45385</v>
      </c>
      <c r="M915" s="3" t="s">
        <v>53</v>
      </c>
      <c r="N915">
        <f t="shared" si="99"/>
        <v>10</v>
      </c>
      <c r="O915" t="str">
        <f t="shared" si="100"/>
        <v>Mar-2024</v>
      </c>
      <c r="P915" t="str">
        <f>CHOOSE(MATCH(MONTH(C915),{1,4,7,10}),"Q1","Q2","Q3","Q4")</f>
        <v>Q1</v>
      </c>
      <c r="Q915" t="str">
        <f t="shared" si="101"/>
        <v>Central → East</v>
      </c>
      <c r="R915" t="str">
        <f t="shared" si="102"/>
        <v>60-80%</v>
      </c>
      <c r="AA915">
        <f t="shared" si="103"/>
        <v>13</v>
      </c>
      <c r="AD915">
        <f t="shared" si="104"/>
        <v>10</v>
      </c>
      <c r="AL915">
        <f t="shared" si="105"/>
        <v>0</v>
      </c>
    </row>
    <row r="916" spans="1:38" ht="15.75" customHeight="1" x14ac:dyDescent="0.3">
      <c r="A916" s="3" t="s">
        <v>979</v>
      </c>
      <c r="B916" s="3" t="s">
        <v>49</v>
      </c>
      <c r="C916" s="6">
        <v>45409</v>
      </c>
      <c r="D916" s="4">
        <v>1677</v>
      </c>
      <c r="E916" s="3" t="s">
        <v>60</v>
      </c>
      <c r="F916" s="3" t="s">
        <v>51</v>
      </c>
      <c r="G916" s="3" t="s">
        <v>52</v>
      </c>
      <c r="H916" s="4">
        <v>14771</v>
      </c>
      <c r="I916" s="4">
        <v>2.1</v>
      </c>
      <c r="J916" s="4">
        <v>59.86</v>
      </c>
      <c r="K916" s="6">
        <v>45411</v>
      </c>
      <c r="L916" s="6">
        <v>45416</v>
      </c>
      <c r="M916" s="3" t="s">
        <v>71</v>
      </c>
      <c r="N916">
        <f t="shared" si="99"/>
        <v>5</v>
      </c>
      <c r="O916" t="str">
        <f t="shared" si="100"/>
        <v>Apr-2024</v>
      </c>
      <c r="P916" t="str">
        <f>CHOOSE(MATCH(MONTH(C916),{1,4,7,10}),"Q1","Q2","Q3","Q4")</f>
        <v>Q2</v>
      </c>
      <c r="Q916" t="str">
        <f t="shared" si="101"/>
        <v>West → East</v>
      </c>
      <c r="R916" t="str">
        <f t="shared" si="102"/>
        <v>40-60%</v>
      </c>
      <c r="AA916">
        <f t="shared" si="103"/>
        <v>7</v>
      </c>
      <c r="AD916">
        <f t="shared" si="104"/>
        <v>5</v>
      </c>
      <c r="AL916">
        <f t="shared" si="105"/>
        <v>0</v>
      </c>
    </row>
    <row r="917" spans="1:38" ht="15.75" customHeight="1" x14ac:dyDescent="0.3">
      <c r="A917" s="3" t="s">
        <v>980</v>
      </c>
      <c r="B917" s="3" t="s">
        <v>55</v>
      </c>
      <c r="C917" s="6">
        <v>45379</v>
      </c>
      <c r="D917" s="4">
        <v>1098</v>
      </c>
      <c r="E917" s="3" t="s">
        <v>63</v>
      </c>
      <c r="F917" s="3" t="s">
        <v>51</v>
      </c>
      <c r="G917" s="3" t="s">
        <v>57</v>
      </c>
      <c r="H917" s="4">
        <v>16575</v>
      </c>
      <c r="I917" s="4">
        <v>2.8</v>
      </c>
      <c r="J917" s="4">
        <v>90.25</v>
      </c>
      <c r="K917" s="6">
        <v>45380</v>
      </c>
      <c r="L917" s="6">
        <v>45387</v>
      </c>
      <c r="M917" s="3" t="s">
        <v>53</v>
      </c>
      <c r="N917">
        <f t="shared" si="99"/>
        <v>7</v>
      </c>
      <c r="O917" t="str">
        <f t="shared" si="100"/>
        <v>Mar-2024</v>
      </c>
      <c r="P917" t="str">
        <f>CHOOSE(MATCH(MONTH(C917),{1,4,7,10}),"Q1","Q2","Q3","Q4")</f>
        <v>Q1</v>
      </c>
      <c r="Q917" t="str">
        <f t="shared" si="101"/>
        <v>West → South</v>
      </c>
      <c r="R917" t="str">
        <f t="shared" si="102"/>
        <v>80-100%</v>
      </c>
      <c r="AA917">
        <f t="shared" si="103"/>
        <v>8</v>
      </c>
      <c r="AD917">
        <f t="shared" si="104"/>
        <v>7</v>
      </c>
      <c r="AL917">
        <f t="shared" si="105"/>
        <v>0</v>
      </c>
    </row>
    <row r="918" spans="1:38" ht="15.75" customHeight="1" x14ac:dyDescent="0.3">
      <c r="A918" s="3" t="s">
        <v>981</v>
      </c>
      <c r="B918" s="3" t="s">
        <v>59</v>
      </c>
      <c r="C918" s="6">
        <v>45379</v>
      </c>
      <c r="D918" s="4">
        <v>799</v>
      </c>
      <c r="E918" s="3" t="s">
        <v>63</v>
      </c>
      <c r="F918" s="3" t="s">
        <v>70</v>
      </c>
      <c r="G918" s="3" t="s">
        <v>52</v>
      </c>
      <c r="H918" s="4">
        <v>37419</v>
      </c>
      <c r="I918" s="4">
        <v>2.4</v>
      </c>
      <c r="J918" s="4">
        <v>58.59</v>
      </c>
      <c r="K918" s="6">
        <v>45380</v>
      </c>
      <c r="L918" s="6">
        <v>45390</v>
      </c>
      <c r="M918" s="3" t="s">
        <v>71</v>
      </c>
      <c r="N918">
        <f t="shared" si="99"/>
        <v>10</v>
      </c>
      <c r="O918" t="str">
        <f t="shared" si="100"/>
        <v>Mar-2024</v>
      </c>
      <c r="P918" t="str">
        <f>CHOOSE(MATCH(MONTH(C918),{1,4,7,10}),"Q1","Q2","Q3","Q4")</f>
        <v>Q1</v>
      </c>
      <c r="Q918" t="str">
        <f t="shared" si="101"/>
        <v>North → East</v>
      </c>
      <c r="R918" t="str">
        <f t="shared" si="102"/>
        <v>40-60%</v>
      </c>
      <c r="AA918">
        <f t="shared" si="103"/>
        <v>11</v>
      </c>
      <c r="AD918">
        <f t="shared" si="104"/>
        <v>10</v>
      </c>
      <c r="AL918">
        <f t="shared" si="105"/>
        <v>0</v>
      </c>
    </row>
    <row r="919" spans="1:38" ht="15.75" customHeight="1" x14ac:dyDescent="0.3">
      <c r="A919" s="3" t="s">
        <v>982</v>
      </c>
      <c r="B919" s="3" t="s">
        <v>82</v>
      </c>
      <c r="C919" s="6">
        <v>45312</v>
      </c>
      <c r="D919" s="4">
        <v>2449</v>
      </c>
      <c r="E919" s="3" t="s">
        <v>63</v>
      </c>
      <c r="F919" s="3" t="s">
        <v>51</v>
      </c>
      <c r="G919" s="3" t="s">
        <v>52</v>
      </c>
      <c r="H919" s="4">
        <v>42179</v>
      </c>
      <c r="I919" s="4">
        <v>1.7</v>
      </c>
      <c r="J919" s="4">
        <v>70.45</v>
      </c>
      <c r="K919" s="6">
        <v>45313</v>
      </c>
      <c r="L919" s="6">
        <v>45316</v>
      </c>
      <c r="M919" s="3" t="s">
        <v>53</v>
      </c>
      <c r="N919">
        <f t="shared" si="99"/>
        <v>3</v>
      </c>
      <c r="O919" t="str">
        <f t="shared" si="100"/>
        <v>Jan-2024</v>
      </c>
      <c r="P919" t="str">
        <f>CHOOSE(MATCH(MONTH(C919),{1,4,7,10}),"Q1","Q2","Q3","Q4")</f>
        <v>Q1</v>
      </c>
      <c r="Q919" t="str">
        <f t="shared" si="101"/>
        <v>West → East</v>
      </c>
      <c r="R919" t="str">
        <f t="shared" si="102"/>
        <v>60-80%</v>
      </c>
      <c r="AA919">
        <f t="shared" si="103"/>
        <v>4</v>
      </c>
      <c r="AD919">
        <f t="shared" si="104"/>
        <v>3</v>
      </c>
      <c r="AL919">
        <f t="shared" si="105"/>
        <v>1</v>
      </c>
    </row>
    <row r="920" spans="1:38" ht="15.75" customHeight="1" x14ac:dyDescent="0.3">
      <c r="A920" s="3" t="s">
        <v>983</v>
      </c>
      <c r="B920" s="3" t="s">
        <v>55</v>
      </c>
      <c r="C920" s="6">
        <v>45318</v>
      </c>
      <c r="D920" s="4">
        <v>1703</v>
      </c>
      <c r="E920" s="3" t="s">
        <v>63</v>
      </c>
      <c r="F920" s="3" t="s">
        <v>70</v>
      </c>
      <c r="G920" s="3" t="s">
        <v>51</v>
      </c>
      <c r="H920" s="4">
        <v>19484</v>
      </c>
      <c r="I920" s="4">
        <v>3.5</v>
      </c>
      <c r="J920" s="4">
        <v>64.08</v>
      </c>
      <c r="K920" s="6">
        <v>45320</v>
      </c>
      <c r="L920" s="6">
        <v>45324</v>
      </c>
      <c r="M920" s="3" t="s">
        <v>71</v>
      </c>
      <c r="N920">
        <f t="shared" si="99"/>
        <v>4</v>
      </c>
      <c r="O920" t="str">
        <f t="shared" si="100"/>
        <v>Jan-2024</v>
      </c>
      <c r="P920" t="str">
        <f>CHOOSE(MATCH(MONTH(C920),{1,4,7,10}),"Q1","Q2","Q3","Q4")</f>
        <v>Q1</v>
      </c>
      <c r="Q920" t="str">
        <f t="shared" si="101"/>
        <v>North → West</v>
      </c>
      <c r="R920" t="str">
        <f t="shared" si="102"/>
        <v>60-80%</v>
      </c>
      <c r="AA920">
        <f t="shared" si="103"/>
        <v>6</v>
      </c>
      <c r="AD920">
        <f t="shared" si="104"/>
        <v>4</v>
      </c>
      <c r="AL920">
        <f t="shared" si="105"/>
        <v>0</v>
      </c>
    </row>
    <row r="921" spans="1:38" ht="15.75" customHeight="1" x14ac:dyDescent="0.3">
      <c r="A921" s="3" t="s">
        <v>984</v>
      </c>
      <c r="B921" s="3" t="s">
        <v>49</v>
      </c>
      <c r="C921" s="6">
        <v>45355</v>
      </c>
      <c r="D921" s="4">
        <v>1341</v>
      </c>
      <c r="E921" s="3" t="s">
        <v>56</v>
      </c>
      <c r="F921" s="3" t="s">
        <v>61</v>
      </c>
      <c r="G921" s="3" t="s">
        <v>70</v>
      </c>
      <c r="H921" s="4">
        <v>23059</v>
      </c>
      <c r="I921" s="4">
        <v>4.5</v>
      </c>
      <c r="J921" s="4">
        <v>91.3</v>
      </c>
      <c r="K921" s="6">
        <v>45358</v>
      </c>
      <c r="L921" s="6">
        <v>45365</v>
      </c>
      <c r="M921" s="3" t="s">
        <v>53</v>
      </c>
      <c r="N921">
        <f t="shared" si="99"/>
        <v>7</v>
      </c>
      <c r="O921" t="str">
        <f t="shared" si="100"/>
        <v>Mar-2024</v>
      </c>
      <c r="P921" t="str">
        <f>CHOOSE(MATCH(MONTH(C921),{1,4,7,10}),"Q1","Q2","Q3","Q4")</f>
        <v>Q1</v>
      </c>
      <c r="Q921" t="str">
        <f t="shared" si="101"/>
        <v>Central → North</v>
      </c>
      <c r="R921" t="str">
        <f t="shared" si="102"/>
        <v>80-100%</v>
      </c>
      <c r="AA921">
        <f t="shared" si="103"/>
        <v>10</v>
      </c>
      <c r="AD921">
        <f t="shared" si="104"/>
        <v>7</v>
      </c>
      <c r="AL921">
        <f t="shared" si="105"/>
        <v>0</v>
      </c>
    </row>
    <row r="922" spans="1:38" ht="15.75" customHeight="1" x14ac:dyDescent="0.3">
      <c r="A922" s="3" t="s">
        <v>985</v>
      </c>
      <c r="B922" s="3" t="s">
        <v>59</v>
      </c>
      <c r="C922" s="6">
        <v>45449</v>
      </c>
      <c r="D922" s="4">
        <v>1225</v>
      </c>
      <c r="E922" s="3" t="s">
        <v>63</v>
      </c>
      <c r="F922" s="3" t="s">
        <v>61</v>
      </c>
      <c r="G922" s="3" t="s">
        <v>57</v>
      </c>
      <c r="H922" s="4">
        <v>13361</v>
      </c>
      <c r="I922" s="4">
        <v>4.8</v>
      </c>
      <c r="J922" s="4">
        <v>65.92</v>
      </c>
      <c r="K922" s="6">
        <v>45449</v>
      </c>
      <c r="L922" s="6">
        <v>45458</v>
      </c>
      <c r="M922" s="3" t="s">
        <v>53</v>
      </c>
      <c r="N922">
        <f t="shared" si="99"/>
        <v>9</v>
      </c>
      <c r="O922" t="str">
        <f t="shared" si="100"/>
        <v>Jun-2024</v>
      </c>
      <c r="P922" t="str">
        <f>CHOOSE(MATCH(MONTH(C922),{1,4,7,10}),"Q1","Q2","Q3","Q4")</f>
        <v>Q2</v>
      </c>
      <c r="Q922" t="str">
        <f t="shared" si="101"/>
        <v>Central → South</v>
      </c>
      <c r="R922" t="str">
        <f t="shared" si="102"/>
        <v>60-80%</v>
      </c>
      <c r="AA922">
        <f t="shared" si="103"/>
        <v>9</v>
      </c>
      <c r="AD922">
        <f t="shared" si="104"/>
        <v>9</v>
      </c>
      <c r="AL922">
        <f t="shared" si="105"/>
        <v>0</v>
      </c>
    </row>
    <row r="923" spans="1:38" ht="15.75" customHeight="1" x14ac:dyDescent="0.3">
      <c r="A923" s="3" t="s">
        <v>986</v>
      </c>
      <c r="B923" s="3" t="s">
        <v>55</v>
      </c>
      <c r="C923" s="6">
        <v>45322</v>
      </c>
      <c r="D923" s="4">
        <v>2435</v>
      </c>
      <c r="E923" s="3" t="s">
        <v>63</v>
      </c>
      <c r="F923" s="3" t="s">
        <v>61</v>
      </c>
      <c r="G923" s="3" t="s">
        <v>51</v>
      </c>
      <c r="H923" s="4">
        <v>33934</v>
      </c>
      <c r="I923" s="4">
        <v>1.8</v>
      </c>
      <c r="J923" s="4">
        <v>63.17</v>
      </c>
      <c r="K923" s="6">
        <v>45323</v>
      </c>
      <c r="L923" s="6">
        <v>45329</v>
      </c>
      <c r="M923" s="3" t="s">
        <v>53</v>
      </c>
      <c r="N923">
        <f t="shared" si="99"/>
        <v>6</v>
      </c>
      <c r="O923" t="str">
        <f t="shared" si="100"/>
        <v>Jan-2024</v>
      </c>
      <c r="P923" t="str">
        <f>CHOOSE(MATCH(MONTH(C923),{1,4,7,10}),"Q1","Q2","Q3","Q4")</f>
        <v>Q1</v>
      </c>
      <c r="Q923" t="str">
        <f t="shared" si="101"/>
        <v>Central → West</v>
      </c>
      <c r="R923" t="str">
        <f t="shared" si="102"/>
        <v>60-80%</v>
      </c>
      <c r="AA923">
        <f t="shared" si="103"/>
        <v>7</v>
      </c>
      <c r="AD923">
        <f t="shared" si="104"/>
        <v>6</v>
      </c>
      <c r="AL923">
        <f t="shared" si="105"/>
        <v>0</v>
      </c>
    </row>
    <row r="924" spans="1:38" ht="15.75" customHeight="1" x14ac:dyDescent="0.3">
      <c r="A924" s="3" t="s">
        <v>987</v>
      </c>
      <c r="B924" s="3" t="s">
        <v>55</v>
      </c>
      <c r="C924" s="6">
        <v>45418</v>
      </c>
      <c r="D924" s="4">
        <v>1290</v>
      </c>
      <c r="E924" s="3" t="s">
        <v>60</v>
      </c>
      <c r="F924" s="3" t="s">
        <v>52</v>
      </c>
      <c r="G924" s="3" t="s">
        <v>70</v>
      </c>
      <c r="H924" s="4">
        <v>17167</v>
      </c>
      <c r="I924" s="4">
        <v>3.9</v>
      </c>
      <c r="J924" s="4">
        <v>81.39</v>
      </c>
      <c r="K924" s="6">
        <v>45421</v>
      </c>
      <c r="L924" s="6">
        <v>45431</v>
      </c>
      <c r="M924" s="3" t="s">
        <v>71</v>
      </c>
      <c r="N924">
        <f t="shared" si="99"/>
        <v>10</v>
      </c>
      <c r="O924" t="str">
        <f t="shared" si="100"/>
        <v>May-2024</v>
      </c>
      <c r="P924" t="str">
        <f>CHOOSE(MATCH(MONTH(C924),{1,4,7,10}),"Q1","Q2","Q3","Q4")</f>
        <v>Q2</v>
      </c>
      <c r="Q924" t="str">
        <f t="shared" si="101"/>
        <v>East → North</v>
      </c>
      <c r="R924" t="str">
        <f t="shared" si="102"/>
        <v>80-100%</v>
      </c>
      <c r="AA924">
        <f t="shared" si="103"/>
        <v>13</v>
      </c>
      <c r="AD924">
        <f t="shared" si="104"/>
        <v>10</v>
      </c>
      <c r="AL924">
        <f t="shared" si="105"/>
        <v>0</v>
      </c>
    </row>
    <row r="925" spans="1:38" ht="15.75" customHeight="1" x14ac:dyDescent="0.3">
      <c r="A925" s="3" t="s">
        <v>988</v>
      </c>
      <c r="B925" s="3" t="s">
        <v>55</v>
      </c>
      <c r="C925" s="6">
        <v>45459</v>
      </c>
      <c r="D925" s="4">
        <v>1105</v>
      </c>
      <c r="E925" s="3" t="s">
        <v>60</v>
      </c>
      <c r="F925" s="3" t="s">
        <v>61</v>
      </c>
      <c r="G925" s="3" t="s">
        <v>52</v>
      </c>
      <c r="H925" s="4">
        <v>6340</v>
      </c>
      <c r="I925" s="4">
        <v>3.7</v>
      </c>
      <c r="J925" s="4">
        <v>76.150000000000006</v>
      </c>
      <c r="K925" s="6">
        <v>45459</v>
      </c>
      <c r="L925" s="6">
        <v>45468</v>
      </c>
      <c r="M925" s="3" t="s">
        <v>53</v>
      </c>
      <c r="N925">
        <f t="shared" si="99"/>
        <v>9</v>
      </c>
      <c r="O925" t="str">
        <f t="shared" si="100"/>
        <v>Jun-2024</v>
      </c>
      <c r="P925" t="str">
        <f>CHOOSE(MATCH(MONTH(C925),{1,4,7,10}),"Q1","Q2","Q3","Q4")</f>
        <v>Q2</v>
      </c>
      <c r="Q925" t="str">
        <f t="shared" si="101"/>
        <v>Central → East</v>
      </c>
      <c r="R925" t="str">
        <f t="shared" si="102"/>
        <v>60-80%</v>
      </c>
      <c r="AA925">
        <f t="shared" si="103"/>
        <v>9</v>
      </c>
      <c r="AD925">
        <f t="shared" si="104"/>
        <v>9</v>
      </c>
      <c r="AL925">
        <f t="shared" si="105"/>
        <v>0</v>
      </c>
    </row>
    <row r="926" spans="1:38" ht="15.75" customHeight="1" x14ac:dyDescent="0.3">
      <c r="A926" s="3" t="s">
        <v>989</v>
      </c>
      <c r="B926" s="3" t="s">
        <v>59</v>
      </c>
      <c r="C926" s="6">
        <v>45359</v>
      </c>
      <c r="D926" s="4">
        <v>135</v>
      </c>
      <c r="E926" s="3" t="s">
        <v>60</v>
      </c>
      <c r="F926" s="3" t="s">
        <v>51</v>
      </c>
      <c r="G926" s="3" t="s">
        <v>52</v>
      </c>
      <c r="H926" s="4">
        <v>4065</v>
      </c>
      <c r="I926" s="4">
        <v>2.4</v>
      </c>
      <c r="J926" s="4">
        <v>46.43</v>
      </c>
      <c r="K926" s="6">
        <v>45360</v>
      </c>
      <c r="L926" s="6">
        <v>45370</v>
      </c>
      <c r="M926" s="3" t="s">
        <v>53</v>
      </c>
      <c r="N926">
        <f t="shared" si="99"/>
        <v>10</v>
      </c>
      <c r="O926" t="str">
        <f t="shared" si="100"/>
        <v>Mar-2024</v>
      </c>
      <c r="P926" t="str">
        <f>CHOOSE(MATCH(MONTH(C926),{1,4,7,10}),"Q1","Q2","Q3","Q4")</f>
        <v>Q1</v>
      </c>
      <c r="Q926" t="str">
        <f t="shared" si="101"/>
        <v>West → East</v>
      </c>
      <c r="R926" t="str">
        <f t="shared" si="102"/>
        <v>40-60%</v>
      </c>
      <c r="AA926">
        <f t="shared" si="103"/>
        <v>11</v>
      </c>
      <c r="AD926">
        <f t="shared" si="104"/>
        <v>10</v>
      </c>
      <c r="AL926">
        <f t="shared" si="105"/>
        <v>0</v>
      </c>
    </row>
    <row r="927" spans="1:38" ht="15.75" customHeight="1" x14ac:dyDescent="0.3">
      <c r="A927" s="3" t="s">
        <v>990</v>
      </c>
      <c r="B927" s="3" t="s">
        <v>59</v>
      </c>
      <c r="C927" s="6">
        <v>45413</v>
      </c>
      <c r="D927" s="4">
        <v>843</v>
      </c>
      <c r="E927" s="3" t="s">
        <v>63</v>
      </c>
      <c r="F927" s="3" t="s">
        <v>57</v>
      </c>
      <c r="G927" s="3" t="s">
        <v>51</v>
      </c>
      <c r="H927" s="4">
        <v>43694</v>
      </c>
      <c r="I927" s="4">
        <v>1.1000000000000001</v>
      </c>
      <c r="J927" s="4">
        <v>70.489999999999995</v>
      </c>
      <c r="K927" s="6">
        <v>45416</v>
      </c>
      <c r="L927" s="6">
        <v>45419</v>
      </c>
      <c r="M927" s="3" t="s">
        <v>53</v>
      </c>
      <c r="N927">
        <f t="shared" si="99"/>
        <v>3</v>
      </c>
      <c r="O927" t="str">
        <f t="shared" si="100"/>
        <v>May-2024</v>
      </c>
      <c r="P927" t="str">
        <f>CHOOSE(MATCH(MONTH(C927),{1,4,7,10}),"Q1","Q2","Q3","Q4")</f>
        <v>Q2</v>
      </c>
      <c r="Q927" t="str">
        <f t="shared" si="101"/>
        <v>South → West</v>
      </c>
      <c r="R927" t="str">
        <f t="shared" si="102"/>
        <v>60-80%</v>
      </c>
      <c r="AA927">
        <f t="shared" si="103"/>
        <v>6</v>
      </c>
      <c r="AD927">
        <f t="shared" si="104"/>
        <v>3</v>
      </c>
      <c r="AL927">
        <f t="shared" si="105"/>
        <v>1</v>
      </c>
    </row>
    <row r="928" spans="1:38" ht="15.75" customHeight="1" x14ac:dyDescent="0.3">
      <c r="A928" s="3" t="s">
        <v>991</v>
      </c>
      <c r="B928" s="3" t="s">
        <v>66</v>
      </c>
      <c r="C928" s="6">
        <v>45425</v>
      </c>
      <c r="D928" s="4">
        <v>1864</v>
      </c>
      <c r="E928" s="3" t="s">
        <v>63</v>
      </c>
      <c r="F928" s="3" t="s">
        <v>70</v>
      </c>
      <c r="G928" s="3" t="s">
        <v>52</v>
      </c>
      <c r="H928" s="4">
        <v>21477</v>
      </c>
      <c r="I928" s="4">
        <v>3.8</v>
      </c>
      <c r="J928" s="4">
        <v>84.13</v>
      </c>
      <c r="K928" s="6">
        <v>45425</v>
      </c>
      <c r="L928" s="6">
        <v>45427</v>
      </c>
      <c r="M928" s="3" t="s">
        <v>53</v>
      </c>
      <c r="N928">
        <f t="shared" si="99"/>
        <v>2</v>
      </c>
      <c r="O928" t="str">
        <f t="shared" si="100"/>
        <v>May-2024</v>
      </c>
      <c r="P928" t="str">
        <f>CHOOSE(MATCH(MONTH(C928),{1,4,7,10}),"Q1","Q2","Q3","Q4")</f>
        <v>Q2</v>
      </c>
      <c r="Q928" t="str">
        <f t="shared" si="101"/>
        <v>North → East</v>
      </c>
      <c r="R928" t="str">
        <f t="shared" si="102"/>
        <v>80-100%</v>
      </c>
      <c r="AA928">
        <f t="shared" si="103"/>
        <v>2</v>
      </c>
      <c r="AD928">
        <f t="shared" si="104"/>
        <v>2</v>
      </c>
      <c r="AL928">
        <f t="shared" si="105"/>
        <v>1</v>
      </c>
    </row>
    <row r="929" spans="1:38" ht="15.75" customHeight="1" x14ac:dyDescent="0.3">
      <c r="A929" s="3" t="s">
        <v>992</v>
      </c>
      <c r="B929" s="3" t="s">
        <v>49</v>
      </c>
      <c r="C929" s="6">
        <v>45415</v>
      </c>
      <c r="D929" s="4">
        <v>452</v>
      </c>
      <c r="E929" s="3" t="s">
        <v>56</v>
      </c>
      <c r="F929" s="3" t="s">
        <v>52</v>
      </c>
      <c r="G929" s="3" t="s">
        <v>61</v>
      </c>
      <c r="H929" s="4">
        <v>21618</v>
      </c>
      <c r="I929" s="4">
        <v>4.8</v>
      </c>
      <c r="J929" s="4">
        <v>99.52</v>
      </c>
      <c r="K929" s="6">
        <v>45418</v>
      </c>
      <c r="L929" s="6">
        <v>45422</v>
      </c>
      <c r="M929" s="3" t="s">
        <v>53</v>
      </c>
      <c r="N929">
        <f t="shared" si="99"/>
        <v>4</v>
      </c>
      <c r="O929" t="str">
        <f t="shared" si="100"/>
        <v>May-2024</v>
      </c>
      <c r="P929" t="str">
        <f>CHOOSE(MATCH(MONTH(C929),{1,4,7,10}),"Q1","Q2","Q3","Q4")</f>
        <v>Q2</v>
      </c>
      <c r="Q929" t="str">
        <f t="shared" si="101"/>
        <v>East → Central</v>
      </c>
      <c r="R929" t="str">
        <f t="shared" si="102"/>
        <v>80-100%</v>
      </c>
      <c r="AA929">
        <f t="shared" si="103"/>
        <v>7</v>
      </c>
      <c r="AD929">
        <f t="shared" si="104"/>
        <v>4</v>
      </c>
      <c r="AL929">
        <f t="shared" si="105"/>
        <v>0</v>
      </c>
    </row>
    <row r="930" spans="1:38" ht="15.75" customHeight="1" x14ac:dyDescent="0.3">
      <c r="A930" s="3" t="s">
        <v>993</v>
      </c>
      <c r="B930" s="3" t="s">
        <v>82</v>
      </c>
      <c r="C930" s="6">
        <v>45436</v>
      </c>
      <c r="D930" s="4">
        <v>2022</v>
      </c>
      <c r="E930" s="3" t="s">
        <v>60</v>
      </c>
      <c r="F930" s="3" t="s">
        <v>61</v>
      </c>
      <c r="G930" s="3" t="s">
        <v>51</v>
      </c>
      <c r="H930" s="4">
        <v>23141</v>
      </c>
      <c r="I930" s="4">
        <v>3.5</v>
      </c>
      <c r="J930" s="4">
        <v>77.75</v>
      </c>
      <c r="K930" s="6">
        <v>45436</v>
      </c>
      <c r="L930" s="6">
        <v>45439</v>
      </c>
      <c r="M930" s="3" t="s">
        <v>71</v>
      </c>
      <c r="N930">
        <f t="shared" si="99"/>
        <v>3</v>
      </c>
      <c r="O930" t="str">
        <f t="shared" si="100"/>
        <v>May-2024</v>
      </c>
      <c r="P930" t="str">
        <f>CHOOSE(MATCH(MONTH(C930),{1,4,7,10}),"Q1","Q2","Q3","Q4")</f>
        <v>Q2</v>
      </c>
      <c r="Q930" t="str">
        <f t="shared" si="101"/>
        <v>Central → West</v>
      </c>
      <c r="R930" t="str">
        <f t="shared" si="102"/>
        <v>60-80%</v>
      </c>
      <c r="AA930">
        <f t="shared" si="103"/>
        <v>3</v>
      </c>
      <c r="AD930">
        <f t="shared" si="104"/>
        <v>3</v>
      </c>
      <c r="AL930">
        <f t="shared" si="105"/>
        <v>0</v>
      </c>
    </row>
    <row r="931" spans="1:38" ht="15.75" customHeight="1" x14ac:dyDescent="0.3">
      <c r="A931" s="3" t="s">
        <v>994</v>
      </c>
      <c r="B931" s="3" t="s">
        <v>55</v>
      </c>
      <c r="C931" s="6">
        <v>45314</v>
      </c>
      <c r="D931" s="4">
        <v>172</v>
      </c>
      <c r="E931" s="3" t="s">
        <v>63</v>
      </c>
      <c r="F931" s="3" t="s">
        <v>61</v>
      </c>
      <c r="G931" s="3" t="s">
        <v>70</v>
      </c>
      <c r="H931" s="4">
        <v>7866</v>
      </c>
      <c r="I931" s="4">
        <v>2.7</v>
      </c>
      <c r="J931" s="4">
        <v>62.22</v>
      </c>
      <c r="K931" s="6">
        <v>45315</v>
      </c>
      <c r="L931" s="6">
        <v>45317</v>
      </c>
      <c r="M931" s="3" t="s">
        <v>53</v>
      </c>
      <c r="N931">
        <f t="shared" si="99"/>
        <v>2</v>
      </c>
      <c r="O931" t="str">
        <f t="shared" si="100"/>
        <v>Jan-2024</v>
      </c>
      <c r="P931" t="str">
        <f>CHOOSE(MATCH(MONTH(C931),{1,4,7,10}),"Q1","Q2","Q3","Q4")</f>
        <v>Q1</v>
      </c>
      <c r="Q931" t="str">
        <f t="shared" si="101"/>
        <v>Central → North</v>
      </c>
      <c r="R931" t="str">
        <f t="shared" si="102"/>
        <v>60-80%</v>
      </c>
      <c r="AA931">
        <f t="shared" si="103"/>
        <v>3</v>
      </c>
      <c r="AD931">
        <f t="shared" si="104"/>
        <v>2</v>
      </c>
      <c r="AL931">
        <f t="shared" si="105"/>
        <v>1</v>
      </c>
    </row>
    <row r="932" spans="1:38" ht="15.75" customHeight="1" x14ac:dyDescent="0.3">
      <c r="A932" s="3" t="s">
        <v>995</v>
      </c>
      <c r="B932" s="3" t="s">
        <v>66</v>
      </c>
      <c r="C932" s="6">
        <v>45438</v>
      </c>
      <c r="D932" s="4">
        <v>1476</v>
      </c>
      <c r="E932" s="3" t="s">
        <v>63</v>
      </c>
      <c r="F932" s="3" t="s">
        <v>57</v>
      </c>
      <c r="G932" s="3" t="s">
        <v>51</v>
      </c>
      <c r="H932" s="4">
        <v>27136</v>
      </c>
      <c r="I932" s="4">
        <v>3.1</v>
      </c>
      <c r="J932" s="4">
        <v>53.57</v>
      </c>
      <c r="K932" s="6">
        <v>45440</v>
      </c>
      <c r="L932" s="6">
        <v>45446</v>
      </c>
      <c r="M932" s="3" t="s">
        <v>53</v>
      </c>
      <c r="N932">
        <f t="shared" si="99"/>
        <v>6</v>
      </c>
      <c r="O932" t="str">
        <f t="shared" si="100"/>
        <v>May-2024</v>
      </c>
      <c r="P932" t="str">
        <f>CHOOSE(MATCH(MONTH(C932),{1,4,7,10}),"Q1","Q2","Q3","Q4")</f>
        <v>Q2</v>
      </c>
      <c r="Q932" t="str">
        <f t="shared" si="101"/>
        <v>South → West</v>
      </c>
      <c r="R932" t="str">
        <f t="shared" si="102"/>
        <v>40-60%</v>
      </c>
      <c r="AA932">
        <f t="shared" si="103"/>
        <v>8</v>
      </c>
      <c r="AD932">
        <f t="shared" si="104"/>
        <v>6</v>
      </c>
      <c r="AL932">
        <f t="shared" si="105"/>
        <v>0</v>
      </c>
    </row>
    <row r="933" spans="1:38" ht="15.75" customHeight="1" x14ac:dyDescent="0.3">
      <c r="A933" s="3" t="s">
        <v>996</v>
      </c>
      <c r="B933" s="3" t="s">
        <v>82</v>
      </c>
      <c r="C933" s="6">
        <v>45309</v>
      </c>
      <c r="D933" s="4">
        <v>2014</v>
      </c>
      <c r="E933" s="3" t="s">
        <v>63</v>
      </c>
      <c r="F933" s="3" t="s">
        <v>57</v>
      </c>
      <c r="G933" s="3" t="s">
        <v>57</v>
      </c>
      <c r="H933" s="4">
        <v>16130</v>
      </c>
      <c r="I933" s="4">
        <v>1.8</v>
      </c>
      <c r="J933" s="4">
        <v>92.37</v>
      </c>
      <c r="K933" s="6">
        <v>45309</v>
      </c>
      <c r="L933" s="6">
        <v>45318</v>
      </c>
      <c r="M933" s="3" t="s">
        <v>53</v>
      </c>
      <c r="N933">
        <f t="shared" si="99"/>
        <v>9</v>
      </c>
      <c r="O933" t="str">
        <f t="shared" si="100"/>
        <v>Jan-2024</v>
      </c>
      <c r="P933" t="str">
        <f>CHOOSE(MATCH(MONTH(C933),{1,4,7,10}),"Q1","Q2","Q3","Q4")</f>
        <v>Q1</v>
      </c>
      <c r="Q933" t="str">
        <f t="shared" si="101"/>
        <v>South → South</v>
      </c>
      <c r="R933" t="str">
        <f t="shared" si="102"/>
        <v>80-100%</v>
      </c>
      <c r="AA933">
        <f t="shared" si="103"/>
        <v>9</v>
      </c>
      <c r="AD933">
        <f t="shared" si="104"/>
        <v>9</v>
      </c>
      <c r="AL933">
        <f t="shared" si="105"/>
        <v>0</v>
      </c>
    </row>
    <row r="934" spans="1:38" ht="15.75" customHeight="1" x14ac:dyDescent="0.3">
      <c r="A934" s="3" t="s">
        <v>997</v>
      </c>
      <c r="B934" s="3" t="s">
        <v>66</v>
      </c>
      <c r="C934" s="6">
        <v>45406</v>
      </c>
      <c r="D934" s="4">
        <v>1193</v>
      </c>
      <c r="E934" s="3" t="s">
        <v>56</v>
      </c>
      <c r="F934" s="3" t="s">
        <v>52</v>
      </c>
      <c r="G934" s="3" t="s">
        <v>51</v>
      </c>
      <c r="H934" s="4">
        <v>20556</v>
      </c>
      <c r="I934" s="4">
        <v>4</v>
      </c>
      <c r="J934" s="4">
        <v>88.87</v>
      </c>
      <c r="K934" s="6">
        <v>45406</v>
      </c>
      <c r="L934" s="6">
        <v>45410</v>
      </c>
      <c r="M934" s="3" t="s">
        <v>53</v>
      </c>
      <c r="N934">
        <f t="shared" si="99"/>
        <v>4</v>
      </c>
      <c r="O934" t="str">
        <f t="shared" si="100"/>
        <v>Apr-2024</v>
      </c>
      <c r="P934" t="str">
        <f>CHOOSE(MATCH(MONTH(C934),{1,4,7,10}),"Q1","Q2","Q3","Q4")</f>
        <v>Q2</v>
      </c>
      <c r="Q934" t="str">
        <f t="shared" si="101"/>
        <v>East → West</v>
      </c>
      <c r="R934" t="str">
        <f t="shared" si="102"/>
        <v>80-100%</v>
      </c>
      <c r="AA934">
        <f t="shared" si="103"/>
        <v>4</v>
      </c>
      <c r="AD934">
        <f t="shared" si="104"/>
        <v>4</v>
      </c>
      <c r="AL934">
        <f t="shared" si="105"/>
        <v>1</v>
      </c>
    </row>
    <row r="935" spans="1:38" ht="15.75" customHeight="1" x14ac:dyDescent="0.3">
      <c r="A935" s="3" t="s">
        <v>998</v>
      </c>
      <c r="B935" s="3" t="s">
        <v>59</v>
      </c>
      <c r="C935" s="6">
        <v>45445</v>
      </c>
      <c r="D935" s="4">
        <v>807</v>
      </c>
      <c r="E935" s="3" t="s">
        <v>63</v>
      </c>
      <c r="F935" s="3" t="s">
        <v>70</v>
      </c>
      <c r="G935" s="3" t="s">
        <v>52</v>
      </c>
      <c r="H935" s="4">
        <v>7882</v>
      </c>
      <c r="I935" s="4">
        <v>4</v>
      </c>
      <c r="J935" s="4">
        <v>54.04</v>
      </c>
      <c r="K935" s="6">
        <v>45448</v>
      </c>
      <c r="L935" s="6">
        <v>45453</v>
      </c>
      <c r="M935" s="3" t="s">
        <v>53</v>
      </c>
      <c r="N935">
        <f t="shared" si="99"/>
        <v>5</v>
      </c>
      <c r="O935" t="str">
        <f t="shared" si="100"/>
        <v>Jun-2024</v>
      </c>
      <c r="P935" t="str">
        <f>CHOOSE(MATCH(MONTH(C935),{1,4,7,10}),"Q1","Q2","Q3","Q4")</f>
        <v>Q2</v>
      </c>
      <c r="Q935" t="str">
        <f t="shared" si="101"/>
        <v>North → East</v>
      </c>
      <c r="R935" t="str">
        <f t="shared" si="102"/>
        <v>40-60%</v>
      </c>
      <c r="AA935">
        <f t="shared" si="103"/>
        <v>8</v>
      </c>
      <c r="AD935">
        <f t="shared" si="104"/>
        <v>5</v>
      </c>
      <c r="AL935">
        <f t="shared" si="105"/>
        <v>0</v>
      </c>
    </row>
    <row r="936" spans="1:38" ht="15.75" customHeight="1" x14ac:dyDescent="0.3">
      <c r="A936" s="3" t="s">
        <v>999</v>
      </c>
      <c r="B936" s="3" t="s">
        <v>55</v>
      </c>
      <c r="C936" s="6">
        <v>45297</v>
      </c>
      <c r="D936" s="4">
        <v>1904</v>
      </c>
      <c r="E936" s="3" t="s">
        <v>56</v>
      </c>
      <c r="F936" s="3" t="s">
        <v>61</v>
      </c>
      <c r="G936" s="3" t="s">
        <v>52</v>
      </c>
      <c r="H936" s="4">
        <v>16649</v>
      </c>
      <c r="I936" s="4">
        <v>1.6</v>
      </c>
      <c r="J936" s="4">
        <v>52.04</v>
      </c>
      <c r="K936" s="6">
        <v>45298</v>
      </c>
      <c r="L936" s="6">
        <v>45303</v>
      </c>
      <c r="M936" s="3" t="s">
        <v>53</v>
      </c>
      <c r="N936">
        <f t="shared" si="99"/>
        <v>5</v>
      </c>
      <c r="O936" t="str">
        <f t="shared" si="100"/>
        <v>Jan-2024</v>
      </c>
      <c r="P936" t="str">
        <f>CHOOSE(MATCH(MONTH(C936),{1,4,7,10}),"Q1","Q2","Q3","Q4")</f>
        <v>Q1</v>
      </c>
      <c r="Q936" t="str">
        <f t="shared" si="101"/>
        <v>Central → East</v>
      </c>
      <c r="R936" t="str">
        <f t="shared" si="102"/>
        <v>40-60%</v>
      </c>
      <c r="AA936">
        <f t="shared" si="103"/>
        <v>6</v>
      </c>
      <c r="AD936">
        <f t="shared" si="104"/>
        <v>5</v>
      </c>
      <c r="AL936">
        <f t="shared" si="105"/>
        <v>1</v>
      </c>
    </row>
    <row r="937" spans="1:38" ht="15.75" customHeight="1" x14ac:dyDescent="0.3">
      <c r="A937" s="3" t="s">
        <v>1000</v>
      </c>
      <c r="B937" s="3" t="s">
        <v>82</v>
      </c>
      <c r="C937" s="6">
        <v>45343</v>
      </c>
      <c r="D937" s="4">
        <v>1055</v>
      </c>
      <c r="E937" s="3" t="s">
        <v>60</v>
      </c>
      <c r="F937" s="3" t="s">
        <v>52</v>
      </c>
      <c r="G937" s="3" t="s">
        <v>61</v>
      </c>
      <c r="H937" s="4">
        <v>49139</v>
      </c>
      <c r="I937" s="4">
        <v>4.5</v>
      </c>
      <c r="J937" s="4">
        <v>82.91</v>
      </c>
      <c r="K937" s="6">
        <v>45346</v>
      </c>
      <c r="L937" s="6">
        <v>45351</v>
      </c>
      <c r="M937" s="3" t="s">
        <v>53</v>
      </c>
      <c r="N937">
        <f t="shared" si="99"/>
        <v>5</v>
      </c>
      <c r="O937" t="str">
        <f t="shared" si="100"/>
        <v>Feb-2024</v>
      </c>
      <c r="P937" t="str">
        <f>CHOOSE(MATCH(MONTH(C937),{1,4,7,10}),"Q1","Q2","Q3","Q4")</f>
        <v>Q1</v>
      </c>
      <c r="Q937" t="str">
        <f t="shared" si="101"/>
        <v>East → Central</v>
      </c>
      <c r="R937" t="str">
        <f t="shared" si="102"/>
        <v>80-100%</v>
      </c>
      <c r="AA937">
        <f t="shared" si="103"/>
        <v>8</v>
      </c>
      <c r="AD937">
        <f t="shared" si="104"/>
        <v>5</v>
      </c>
      <c r="AL937">
        <f t="shared" si="105"/>
        <v>0</v>
      </c>
    </row>
    <row r="938" spans="1:38" ht="15.75" customHeight="1" x14ac:dyDescent="0.3">
      <c r="A938" s="3" t="s">
        <v>1001</v>
      </c>
      <c r="B938" s="3" t="s">
        <v>82</v>
      </c>
      <c r="C938" s="6">
        <v>45335</v>
      </c>
      <c r="D938" s="4">
        <v>259</v>
      </c>
      <c r="E938" s="3" t="s">
        <v>63</v>
      </c>
      <c r="F938" s="3" t="s">
        <v>51</v>
      </c>
      <c r="G938" s="3" t="s">
        <v>61</v>
      </c>
      <c r="H938" s="4">
        <v>46541</v>
      </c>
      <c r="I938" s="4">
        <v>2.1</v>
      </c>
      <c r="J938" s="4">
        <v>58.9</v>
      </c>
      <c r="K938" s="6">
        <v>45338</v>
      </c>
      <c r="L938" s="6">
        <v>45345</v>
      </c>
      <c r="M938" s="3" t="s">
        <v>53</v>
      </c>
      <c r="N938">
        <f t="shared" si="99"/>
        <v>7</v>
      </c>
      <c r="O938" t="str">
        <f t="shared" si="100"/>
        <v>Feb-2024</v>
      </c>
      <c r="P938" t="str">
        <f>CHOOSE(MATCH(MONTH(C938),{1,4,7,10}),"Q1","Q2","Q3","Q4")</f>
        <v>Q1</v>
      </c>
      <c r="Q938" t="str">
        <f t="shared" si="101"/>
        <v>West → Central</v>
      </c>
      <c r="R938" t="str">
        <f t="shared" si="102"/>
        <v>40-60%</v>
      </c>
      <c r="AA938">
        <f t="shared" si="103"/>
        <v>10</v>
      </c>
      <c r="AD938">
        <f t="shared" si="104"/>
        <v>7</v>
      </c>
      <c r="AL938">
        <f t="shared" si="105"/>
        <v>0</v>
      </c>
    </row>
    <row r="939" spans="1:38" ht="15.75" customHeight="1" x14ac:dyDescent="0.3">
      <c r="A939" s="3" t="s">
        <v>1002</v>
      </c>
      <c r="B939" s="3" t="s">
        <v>82</v>
      </c>
      <c r="C939" s="6">
        <v>45436</v>
      </c>
      <c r="D939" s="4">
        <v>2296</v>
      </c>
      <c r="E939" s="3" t="s">
        <v>56</v>
      </c>
      <c r="F939" s="3" t="s">
        <v>51</v>
      </c>
      <c r="G939" s="3" t="s">
        <v>61</v>
      </c>
      <c r="H939" s="4">
        <v>1492</v>
      </c>
      <c r="I939" s="4">
        <v>4.9000000000000004</v>
      </c>
      <c r="J939" s="4">
        <v>58.38</v>
      </c>
      <c r="K939" s="6">
        <v>45438</v>
      </c>
      <c r="L939" s="6">
        <v>45441</v>
      </c>
      <c r="M939" s="3" t="s">
        <v>83</v>
      </c>
      <c r="N939">
        <f t="shared" si="99"/>
        <v>3</v>
      </c>
      <c r="O939" t="str">
        <f t="shared" si="100"/>
        <v>May-2024</v>
      </c>
      <c r="P939" t="str">
        <f>CHOOSE(MATCH(MONTH(C939),{1,4,7,10}),"Q1","Q2","Q3","Q4")</f>
        <v>Q2</v>
      </c>
      <c r="Q939" t="str">
        <f t="shared" si="101"/>
        <v>West → Central</v>
      </c>
      <c r="R939" t="str">
        <f t="shared" si="102"/>
        <v>40-60%</v>
      </c>
      <c r="AA939">
        <f t="shared" si="103"/>
        <v>5</v>
      </c>
      <c r="AD939">
        <f t="shared" si="104"/>
        <v>3</v>
      </c>
      <c r="AL939">
        <f t="shared" si="105"/>
        <v>0</v>
      </c>
    </row>
    <row r="940" spans="1:38" ht="15.75" customHeight="1" x14ac:dyDescent="0.3">
      <c r="A940" s="3" t="s">
        <v>1003</v>
      </c>
      <c r="B940" s="3" t="s">
        <v>82</v>
      </c>
      <c r="C940" s="6">
        <v>45461</v>
      </c>
      <c r="D940" s="4">
        <v>1835</v>
      </c>
      <c r="E940" s="3" t="s">
        <v>63</v>
      </c>
      <c r="F940" s="3" t="s">
        <v>52</v>
      </c>
      <c r="G940" s="3" t="s">
        <v>70</v>
      </c>
      <c r="H940" s="4">
        <v>7358</v>
      </c>
      <c r="I940" s="4">
        <v>2.5</v>
      </c>
      <c r="J940" s="4">
        <v>49.14</v>
      </c>
      <c r="K940" s="6">
        <v>45461</v>
      </c>
      <c r="L940" s="6">
        <v>45471</v>
      </c>
      <c r="M940" s="3" t="s">
        <v>53</v>
      </c>
      <c r="N940">
        <f t="shared" si="99"/>
        <v>10</v>
      </c>
      <c r="O940" t="str">
        <f t="shared" si="100"/>
        <v>Jun-2024</v>
      </c>
      <c r="P940" t="str">
        <f>CHOOSE(MATCH(MONTH(C940),{1,4,7,10}),"Q1","Q2","Q3","Q4")</f>
        <v>Q2</v>
      </c>
      <c r="Q940" t="str">
        <f t="shared" si="101"/>
        <v>East → North</v>
      </c>
      <c r="R940" t="str">
        <f t="shared" si="102"/>
        <v>40-60%</v>
      </c>
      <c r="AA940">
        <f t="shared" si="103"/>
        <v>10</v>
      </c>
      <c r="AD940">
        <f t="shared" si="104"/>
        <v>10</v>
      </c>
      <c r="AL940">
        <f t="shared" si="105"/>
        <v>0</v>
      </c>
    </row>
    <row r="941" spans="1:38" ht="15.75" customHeight="1" x14ac:dyDescent="0.3">
      <c r="A941" s="3" t="s">
        <v>1004</v>
      </c>
      <c r="B941" s="3" t="s">
        <v>82</v>
      </c>
      <c r="C941" s="6">
        <v>45396</v>
      </c>
      <c r="D941" s="4">
        <v>1685</v>
      </c>
      <c r="E941" s="3" t="s">
        <v>56</v>
      </c>
      <c r="F941" s="3" t="s">
        <v>61</v>
      </c>
      <c r="G941" s="3" t="s">
        <v>61</v>
      </c>
      <c r="H941" s="4">
        <v>2621</v>
      </c>
      <c r="I941" s="4">
        <v>1.7</v>
      </c>
      <c r="J941" s="4">
        <v>55.84</v>
      </c>
      <c r="K941" s="6">
        <v>45399</v>
      </c>
      <c r="L941" s="6">
        <v>45405</v>
      </c>
      <c r="M941" s="3" t="s">
        <v>53</v>
      </c>
      <c r="N941">
        <f t="shared" si="99"/>
        <v>6</v>
      </c>
      <c r="O941" t="str">
        <f t="shared" si="100"/>
        <v>Apr-2024</v>
      </c>
      <c r="P941" t="str">
        <f>CHOOSE(MATCH(MONTH(C941),{1,4,7,10}),"Q1","Q2","Q3","Q4")</f>
        <v>Q2</v>
      </c>
      <c r="Q941" t="str">
        <f t="shared" si="101"/>
        <v>Central → Central</v>
      </c>
      <c r="R941" t="str">
        <f t="shared" si="102"/>
        <v>40-60%</v>
      </c>
      <c r="AA941">
        <f t="shared" si="103"/>
        <v>9</v>
      </c>
      <c r="AD941">
        <f t="shared" si="104"/>
        <v>6</v>
      </c>
      <c r="AL941">
        <f t="shared" si="105"/>
        <v>0</v>
      </c>
    </row>
    <row r="942" spans="1:38" ht="15.75" customHeight="1" x14ac:dyDescent="0.3">
      <c r="A942" s="3" t="s">
        <v>1005</v>
      </c>
      <c r="B942" s="3" t="s">
        <v>66</v>
      </c>
      <c r="C942" s="6">
        <v>45425</v>
      </c>
      <c r="D942" s="4">
        <v>166</v>
      </c>
      <c r="E942" s="3" t="s">
        <v>63</v>
      </c>
      <c r="F942" s="3" t="s">
        <v>52</v>
      </c>
      <c r="G942" s="3" t="s">
        <v>70</v>
      </c>
      <c r="H942" s="4">
        <v>27660</v>
      </c>
      <c r="I942" s="4">
        <v>2.4</v>
      </c>
      <c r="J942" s="4">
        <v>65.650000000000006</v>
      </c>
      <c r="K942" s="6">
        <v>45427</v>
      </c>
      <c r="L942" s="6">
        <v>45436</v>
      </c>
      <c r="M942" s="3" t="s">
        <v>71</v>
      </c>
      <c r="N942">
        <f t="shared" si="99"/>
        <v>9</v>
      </c>
      <c r="O942" t="str">
        <f t="shared" si="100"/>
        <v>May-2024</v>
      </c>
      <c r="P942" t="str">
        <f>CHOOSE(MATCH(MONTH(C942),{1,4,7,10}),"Q1","Q2","Q3","Q4")</f>
        <v>Q2</v>
      </c>
      <c r="Q942" t="str">
        <f t="shared" si="101"/>
        <v>East → North</v>
      </c>
      <c r="R942" t="str">
        <f t="shared" si="102"/>
        <v>60-80%</v>
      </c>
      <c r="AA942">
        <f t="shared" si="103"/>
        <v>11</v>
      </c>
      <c r="AD942">
        <f t="shared" si="104"/>
        <v>9</v>
      </c>
      <c r="AL942">
        <f t="shared" si="105"/>
        <v>0</v>
      </c>
    </row>
    <row r="943" spans="1:38" ht="15.75" customHeight="1" x14ac:dyDescent="0.3">
      <c r="A943" s="3" t="s">
        <v>1006</v>
      </c>
      <c r="B943" s="3" t="s">
        <v>55</v>
      </c>
      <c r="C943" s="6">
        <v>45418</v>
      </c>
      <c r="D943" s="4">
        <v>157</v>
      </c>
      <c r="E943" s="3" t="s">
        <v>60</v>
      </c>
      <c r="F943" s="3" t="s">
        <v>61</v>
      </c>
      <c r="G943" s="3" t="s">
        <v>61</v>
      </c>
      <c r="H943" s="4">
        <v>45656</v>
      </c>
      <c r="I943" s="4">
        <v>2.8</v>
      </c>
      <c r="J943" s="4">
        <v>83.97</v>
      </c>
      <c r="K943" s="6">
        <v>45418</v>
      </c>
      <c r="L943" s="6">
        <v>45424</v>
      </c>
      <c r="M943" s="3" t="s">
        <v>53</v>
      </c>
      <c r="N943">
        <f t="shared" si="99"/>
        <v>6</v>
      </c>
      <c r="O943" t="str">
        <f t="shared" si="100"/>
        <v>May-2024</v>
      </c>
      <c r="P943" t="str">
        <f>CHOOSE(MATCH(MONTH(C943),{1,4,7,10}),"Q1","Q2","Q3","Q4")</f>
        <v>Q2</v>
      </c>
      <c r="Q943" t="str">
        <f t="shared" si="101"/>
        <v>Central → Central</v>
      </c>
      <c r="R943" t="str">
        <f t="shared" si="102"/>
        <v>80-100%</v>
      </c>
      <c r="AA943">
        <f t="shared" si="103"/>
        <v>6</v>
      </c>
      <c r="AD943">
        <f t="shared" si="104"/>
        <v>6</v>
      </c>
      <c r="AL943">
        <f t="shared" si="105"/>
        <v>1</v>
      </c>
    </row>
    <row r="944" spans="1:38" ht="15.75" customHeight="1" x14ac:dyDescent="0.3">
      <c r="A944" s="3" t="s">
        <v>1007</v>
      </c>
      <c r="B944" s="3" t="s">
        <v>59</v>
      </c>
      <c r="C944" s="6">
        <v>45301</v>
      </c>
      <c r="D944" s="4">
        <v>441</v>
      </c>
      <c r="E944" s="3" t="s">
        <v>56</v>
      </c>
      <c r="F944" s="3" t="s">
        <v>57</v>
      </c>
      <c r="G944" s="3" t="s">
        <v>70</v>
      </c>
      <c r="H944" s="4">
        <v>21406</v>
      </c>
      <c r="I944" s="4">
        <v>1.3</v>
      </c>
      <c r="J944" s="4">
        <v>60.18</v>
      </c>
      <c r="K944" s="6">
        <v>45303</v>
      </c>
      <c r="L944" s="6">
        <v>45305</v>
      </c>
      <c r="M944" s="3" t="s">
        <v>53</v>
      </c>
      <c r="N944">
        <f t="shared" si="99"/>
        <v>2</v>
      </c>
      <c r="O944" t="str">
        <f t="shared" si="100"/>
        <v>Jan-2024</v>
      </c>
      <c r="P944" t="str">
        <f>CHOOSE(MATCH(MONTH(C944),{1,4,7,10}),"Q1","Q2","Q3","Q4")</f>
        <v>Q1</v>
      </c>
      <c r="Q944" t="str">
        <f t="shared" si="101"/>
        <v>South → North</v>
      </c>
      <c r="R944" t="str">
        <f t="shared" si="102"/>
        <v>60-80%</v>
      </c>
      <c r="AA944">
        <f t="shared" si="103"/>
        <v>4</v>
      </c>
      <c r="AD944">
        <f t="shared" si="104"/>
        <v>2</v>
      </c>
      <c r="AL944">
        <f t="shared" si="105"/>
        <v>1</v>
      </c>
    </row>
    <row r="945" spans="1:38" ht="15.75" customHeight="1" x14ac:dyDescent="0.3">
      <c r="A945" s="3" t="s">
        <v>1008</v>
      </c>
      <c r="B945" s="3" t="s">
        <v>59</v>
      </c>
      <c r="C945" s="6">
        <v>45445</v>
      </c>
      <c r="D945" s="4">
        <v>1253</v>
      </c>
      <c r="E945" s="3" t="s">
        <v>60</v>
      </c>
      <c r="F945" s="3" t="s">
        <v>52</v>
      </c>
      <c r="G945" s="3" t="s">
        <v>51</v>
      </c>
      <c r="H945" s="4">
        <v>20072</v>
      </c>
      <c r="I945" s="4">
        <v>3.3</v>
      </c>
      <c r="J945" s="4">
        <v>59.72</v>
      </c>
      <c r="K945" s="6">
        <v>45445</v>
      </c>
      <c r="L945" s="6">
        <v>45454</v>
      </c>
      <c r="M945" s="3" t="s">
        <v>53</v>
      </c>
      <c r="N945">
        <f t="shared" si="99"/>
        <v>9</v>
      </c>
      <c r="O945" t="str">
        <f t="shared" si="100"/>
        <v>Jun-2024</v>
      </c>
      <c r="P945" t="str">
        <f>CHOOSE(MATCH(MONTH(C945),{1,4,7,10}),"Q1","Q2","Q3","Q4")</f>
        <v>Q2</v>
      </c>
      <c r="Q945" t="str">
        <f t="shared" si="101"/>
        <v>East → West</v>
      </c>
      <c r="R945" t="str">
        <f t="shared" si="102"/>
        <v>40-60%</v>
      </c>
      <c r="AA945">
        <f t="shared" si="103"/>
        <v>9</v>
      </c>
      <c r="AD945">
        <f t="shared" si="104"/>
        <v>9</v>
      </c>
      <c r="AL945">
        <f t="shared" si="105"/>
        <v>0</v>
      </c>
    </row>
    <row r="946" spans="1:38" ht="15.75" customHeight="1" x14ac:dyDescent="0.3">
      <c r="A946" s="3" t="s">
        <v>1009</v>
      </c>
      <c r="B946" s="3" t="s">
        <v>59</v>
      </c>
      <c r="C946" s="6">
        <v>45309</v>
      </c>
      <c r="D946" s="4">
        <v>1295</v>
      </c>
      <c r="E946" s="3" t="s">
        <v>56</v>
      </c>
      <c r="F946" s="3" t="s">
        <v>61</v>
      </c>
      <c r="G946" s="3" t="s">
        <v>51</v>
      </c>
      <c r="H946" s="4">
        <v>4636</v>
      </c>
      <c r="I946" s="4">
        <v>3.4</v>
      </c>
      <c r="J946" s="4">
        <v>57.09</v>
      </c>
      <c r="K946" s="6">
        <v>45312</v>
      </c>
      <c r="L946" s="6">
        <v>45318</v>
      </c>
      <c r="M946" s="3" t="s">
        <v>71</v>
      </c>
      <c r="N946">
        <f t="shared" si="99"/>
        <v>6</v>
      </c>
      <c r="O946" t="str">
        <f t="shared" si="100"/>
        <v>Jan-2024</v>
      </c>
      <c r="P946" t="str">
        <f>CHOOSE(MATCH(MONTH(C946),{1,4,7,10}),"Q1","Q2","Q3","Q4")</f>
        <v>Q1</v>
      </c>
      <c r="Q946" t="str">
        <f t="shared" si="101"/>
        <v>Central → West</v>
      </c>
      <c r="R946" t="str">
        <f t="shared" si="102"/>
        <v>40-60%</v>
      </c>
      <c r="AA946">
        <f t="shared" si="103"/>
        <v>9</v>
      </c>
      <c r="AD946">
        <f t="shared" si="104"/>
        <v>6</v>
      </c>
      <c r="AL946">
        <f t="shared" si="105"/>
        <v>0</v>
      </c>
    </row>
    <row r="947" spans="1:38" ht="15.75" customHeight="1" x14ac:dyDescent="0.3">
      <c r="A947" s="3" t="s">
        <v>1010</v>
      </c>
      <c r="B947" s="3" t="s">
        <v>59</v>
      </c>
      <c r="C947" s="6">
        <v>45425</v>
      </c>
      <c r="D947" s="4">
        <v>1332</v>
      </c>
      <c r="E947" s="3" t="s">
        <v>63</v>
      </c>
      <c r="F947" s="3" t="s">
        <v>52</v>
      </c>
      <c r="G947" s="3" t="s">
        <v>52</v>
      </c>
      <c r="H947" s="4">
        <v>17227</v>
      </c>
      <c r="I947" s="4">
        <v>4</v>
      </c>
      <c r="J947" s="4">
        <v>68.7</v>
      </c>
      <c r="K947" s="6">
        <v>45427</v>
      </c>
      <c r="L947" s="6">
        <v>45429</v>
      </c>
      <c r="M947" s="3" t="s">
        <v>53</v>
      </c>
      <c r="N947">
        <f t="shared" si="99"/>
        <v>2</v>
      </c>
      <c r="O947" t="str">
        <f t="shared" si="100"/>
        <v>May-2024</v>
      </c>
      <c r="P947" t="str">
        <f>CHOOSE(MATCH(MONTH(C947),{1,4,7,10}),"Q1","Q2","Q3","Q4")</f>
        <v>Q2</v>
      </c>
      <c r="Q947" t="str">
        <f t="shared" si="101"/>
        <v>East → East</v>
      </c>
      <c r="R947" t="str">
        <f t="shared" si="102"/>
        <v>60-80%</v>
      </c>
      <c r="AA947">
        <f t="shared" si="103"/>
        <v>4</v>
      </c>
      <c r="AD947">
        <f t="shared" si="104"/>
        <v>2</v>
      </c>
      <c r="AL947">
        <f t="shared" si="105"/>
        <v>1</v>
      </c>
    </row>
    <row r="948" spans="1:38" ht="15.75" customHeight="1" x14ac:dyDescent="0.3">
      <c r="A948" s="3" t="s">
        <v>1011</v>
      </c>
      <c r="B948" s="3" t="s">
        <v>66</v>
      </c>
      <c r="C948" s="6">
        <v>45370</v>
      </c>
      <c r="D948" s="4">
        <v>1594</v>
      </c>
      <c r="E948" s="3" t="s">
        <v>60</v>
      </c>
      <c r="F948" s="3" t="s">
        <v>52</v>
      </c>
      <c r="G948" s="3" t="s">
        <v>70</v>
      </c>
      <c r="H948" s="4">
        <v>32667</v>
      </c>
      <c r="I948" s="4">
        <v>1.1000000000000001</v>
      </c>
      <c r="J948" s="4">
        <v>50.84</v>
      </c>
      <c r="K948" s="6">
        <v>45373</v>
      </c>
      <c r="L948" s="6">
        <v>45381</v>
      </c>
      <c r="M948" s="3" t="s">
        <v>53</v>
      </c>
      <c r="N948">
        <f t="shared" si="99"/>
        <v>8</v>
      </c>
      <c r="O948" t="str">
        <f t="shared" si="100"/>
        <v>Mar-2024</v>
      </c>
      <c r="P948" t="str">
        <f>CHOOSE(MATCH(MONTH(C948),{1,4,7,10}),"Q1","Q2","Q3","Q4")</f>
        <v>Q1</v>
      </c>
      <c r="Q948" t="str">
        <f t="shared" si="101"/>
        <v>East → North</v>
      </c>
      <c r="R948" t="str">
        <f t="shared" si="102"/>
        <v>40-60%</v>
      </c>
      <c r="AA948">
        <f t="shared" si="103"/>
        <v>11</v>
      </c>
      <c r="AD948">
        <f t="shared" si="104"/>
        <v>8</v>
      </c>
      <c r="AL948">
        <f t="shared" si="105"/>
        <v>0</v>
      </c>
    </row>
    <row r="949" spans="1:38" ht="15.75" customHeight="1" x14ac:dyDescent="0.3">
      <c r="A949" s="3" t="s">
        <v>1012</v>
      </c>
      <c r="B949" s="3" t="s">
        <v>49</v>
      </c>
      <c r="C949" s="6">
        <v>45345</v>
      </c>
      <c r="D949" s="4">
        <v>1921</v>
      </c>
      <c r="E949" s="3" t="s">
        <v>63</v>
      </c>
      <c r="F949" s="3" t="s">
        <v>61</v>
      </c>
      <c r="G949" s="3" t="s">
        <v>57</v>
      </c>
      <c r="H949" s="4">
        <v>45921</v>
      </c>
      <c r="I949" s="4">
        <v>3.2</v>
      </c>
      <c r="J949" s="4">
        <v>69.14</v>
      </c>
      <c r="K949" s="6">
        <v>45345</v>
      </c>
      <c r="L949" s="6">
        <v>45351</v>
      </c>
      <c r="M949" s="3" t="s">
        <v>53</v>
      </c>
      <c r="N949">
        <f t="shared" si="99"/>
        <v>6</v>
      </c>
      <c r="O949" t="str">
        <f t="shared" si="100"/>
        <v>Feb-2024</v>
      </c>
      <c r="P949" t="str">
        <f>CHOOSE(MATCH(MONTH(C949),{1,4,7,10}),"Q1","Q2","Q3","Q4")</f>
        <v>Q1</v>
      </c>
      <c r="Q949" t="str">
        <f t="shared" si="101"/>
        <v>Central → South</v>
      </c>
      <c r="R949" t="str">
        <f t="shared" si="102"/>
        <v>60-80%</v>
      </c>
      <c r="AA949">
        <f t="shared" si="103"/>
        <v>6</v>
      </c>
      <c r="AD949">
        <f t="shared" si="104"/>
        <v>6</v>
      </c>
      <c r="AL949">
        <f t="shared" si="105"/>
        <v>1</v>
      </c>
    </row>
    <row r="950" spans="1:38" ht="15.75" customHeight="1" x14ac:dyDescent="0.3">
      <c r="A950" s="3" t="s">
        <v>1013</v>
      </c>
      <c r="B950" s="3" t="s">
        <v>55</v>
      </c>
      <c r="C950" s="6">
        <v>45425</v>
      </c>
      <c r="D950" s="4">
        <v>215</v>
      </c>
      <c r="E950" s="3" t="s">
        <v>56</v>
      </c>
      <c r="F950" s="3" t="s">
        <v>61</v>
      </c>
      <c r="G950" s="3" t="s">
        <v>52</v>
      </c>
      <c r="H950" s="4">
        <v>15979</v>
      </c>
      <c r="I950" s="4">
        <v>1.2</v>
      </c>
      <c r="J950" s="4">
        <v>82.25</v>
      </c>
      <c r="K950" s="6">
        <v>45426</v>
      </c>
      <c r="L950" s="6">
        <v>45434</v>
      </c>
      <c r="M950" s="3" t="s">
        <v>53</v>
      </c>
      <c r="N950">
        <f t="shared" si="99"/>
        <v>8</v>
      </c>
      <c r="O950" t="str">
        <f t="shared" si="100"/>
        <v>May-2024</v>
      </c>
      <c r="P950" t="str">
        <f>CHOOSE(MATCH(MONTH(C950),{1,4,7,10}),"Q1","Q2","Q3","Q4")</f>
        <v>Q2</v>
      </c>
      <c r="Q950" t="str">
        <f t="shared" si="101"/>
        <v>Central → East</v>
      </c>
      <c r="R950" t="str">
        <f t="shared" si="102"/>
        <v>80-100%</v>
      </c>
      <c r="AA950">
        <f t="shared" si="103"/>
        <v>9</v>
      </c>
      <c r="AD950">
        <f t="shared" si="104"/>
        <v>8</v>
      </c>
      <c r="AL950">
        <f t="shared" si="105"/>
        <v>0</v>
      </c>
    </row>
    <row r="951" spans="1:38" ht="15.75" customHeight="1" x14ac:dyDescent="0.3">
      <c r="A951" s="3" t="s">
        <v>1014</v>
      </c>
      <c r="B951" s="3" t="s">
        <v>82</v>
      </c>
      <c r="C951" s="6">
        <v>45440</v>
      </c>
      <c r="D951" s="4">
        <v>761</v>
      </c>
      <c r="E951" s="3" t="s">
        <v>63</v>
      </c>
      <c r="F951" s="3" t="s">
        <v>70</v>
      </c>
      <c r="G951" s="3" t="s">
        <v>51</v>
      </c>
      <c r="H951" s="4">
        <v>31876</v>
      </c>
      <c r="I951" s="4">
        <v>3.8</v>
      </c>
      <c r="J951" s="4">
        <v>41.79</v>
      </c>
      <c r="K951" s="6">
        <v>45442</v>
      </c>
      <c r="L951" s="6">
        <v>45448</v>
      </c>
      <c r="M951" s="3" t="s">
        <v>53</v>
      </c>
      <c r="N951">
        <f t="shared" si="99"/>
        <v>6</v>
      </c>
      <c r="O951" t="str">
        <f t="shared" si="100"/>
        <v>May-2024</v>
      </c>
      <c r="P951" t="str">
        <f>CHOOSE(MATCH(MONTH(C951),{1,4,7,10}),"Q1","Q2","Q3","Q4")</f>
        <v>Q2</v>
      </c>
      <c r="Q951" t="str">
        <f t="shared" si="101"/>
        <v>North → West</v>
      </c>
      <c r="R951" t="str">
        <f t="shared" si="102"/>
        <v>40-60%</v>
      </c>
      <c r="AA951">
        <f t="shared" si="103"/>
        <v>8</v>
      </c>
      <c r="AD951">
        <f t="shared" si="104"/>
        <v>6</v>
      </c>
      <c r="AL951">
        <f t="shared" si="105"/>
        <v>0</v>
      </c>
    </row>
    <row r="952" spans="1:38" ht="15.75" customHeight="1" x14ac:dyDescent="0.3">
      <c r="A952" s="3" t="s">
        <v>1015</v>
      </c>
      <c r="B952" s="3" t="s">
        <v>49</v>
      </c>
      <c r="C952" s="6">
        <v>45439</v>
      </c>
      <c r="D952" s="4">
        <v>1565</v>
      </c>
      <c r="E952" s="3" t="s">
        <v>63</v>
      </c>
      <c r="F952" s="3" t="s">
        <v>52</v>
      </c>
      <c r="G952" s="3" t="s">
        <v>70</v>
      </c>
      <c r="H952" s="4">
        <v>5323</v>
      </c>
      <c r="I952" s="4">
        <v>1.2</v>
      </c>
      <c r="J952" s="4">
        <v>40.590000000000003</v>
      </c>
      <c r="K952" s="6">
        <v>45439</v>
      </c>
      <c r="L952" s="6">
        <v>45447</v>
      </c>
      <c r="M952" s="3" t="s">
        <v>53</v>
      </c>
      <c r="N952">
        <f t="shared" si="99"/>
        <v>8</v>
      </c>
      <c r="O952" t="str">
        <f t="shared" si="100"/>
        <v>May-2024</v>
      </c>
      <c r="P952" t="str">
        <f>CHOOSE(MATCH(MONTH(C952),{1,4,7,10}),"Q1","Q2","Q3","Q4")</f>
        <v>Q2</v>
      </c>
      <c r="Q952" t="str">
        <f t="shared" si="101"/>
        <v>East → North</v>
      </c>
      <c r="R952" t="str">
        <f t="shared" si="102"/>
        <v>40-60%</v>
      </c>
      <c r="AA952">
        <f t="shared" si="103"/>
        <v>8</v>
      </c>
      <c r="AD952">
        <f t="shared" si="104"/>
        <v>8</v>
      </c>
      <c r="AL952">
        <f t="shared" si="105"/>
        <v>0</v>
      </c>
    </row>
    <row r="953" spans="1:38" ht="15.75" customHeight="1" x14ac:dyDescent="0.3">
      <c r="A953" s="3" t="s">
        <v>1016</v>
      </c>
      <c r="B953" s="3" t="s">
        <v>59</v>
      </c>
      <c r="C953" s="6">
        <v>45452</v>
      </c>
      <c r="D953" s="4">
        <v>1968</v>
      </c>
      <c r="E953" s="3" t="s">
        <v>60</v>
      </c>
      <c r="F953" s="3" t="s">
        <v>51</v>
      </c>
      <c r="G953" s="3" t="s">
        <v>61</v>
      </c>
      <c r="H953" s="4">
        <v>5420</v>
      </c>
      <c r="I953" s="4">
        <v>4.5999999999999996</v>
      </c>
      <c r="J953" s="4">
        <v>44.51</v>
      </c>
      <c r="K953" s="6">
        <v>45455</v>
      </c>
      <c r="L953" s="6">
        <v>45461</v>
      </c>
      <c r="M953" s="3" t="s">
        <v>53</v>
      </c>
      <c r="N953">
        <f t="shared" si="99"/>
        <v>6</v>
      </c>
      <c r="O953" t="str">
        <f t="shared" si="100"/>
        <v>Jun-2024</v>
      </c>
      <c r="P953" t="str">
        <f>CHOOSE(MATCH(MONTH(C953),{1,4,7,10}),"Q1","Q2","Q3","Q4")</f>
        <v>Q2</v>
      </c>
      <c r="Q953" t="str">
        <f t="shared" si="101"/>
        <v>West → Central</v>
      </c>
      <c r="R953" t="str">
        <f t="shared" si="102"/>
        <v>40-60%</v>
      </c>
      <c r="AA953">
        <f t="shared" si="103"/>
        <v>9</v>
      </c>
      <c r="AD953">
        <f t="shared" si="104"/>
        <v>6</v>
      </c>
      <c r="AL953">
        <f t="shared" si="105"/>
        <v>0</v>
      </c>
    </row>
    <row r="954" spans="1:38" ht="15.75" customHeight="1" x14ac:dyDescent="0.3">
      <c r="A954" s="3" t="s">
        <v>1017</v>
      </c>
      <c r="B954" s="3" t="s">
        <v>49</v>
      </c>
      <c r="C954" s="6">
        <v>45386</v>
      </c>
      <c r="D954" s="4">
        <v>2434</v>
      </c>
      <c r="E954" s="3" t="s">
        <v>63</v>
      </c>
      <c r="F954" s="3" t="s">
        <v>52</v>
      </c>
      <c r="G954" s="3" t="s">
        <v>57</v>
      </c>
      <c r="H954" s="4">
        <v>20085</v>
      </c>
      <c r="I954" s="4">
        <v>3.8</v>
      </c>
      <c r="J954" s="4">
        <v>72.14</v>
      </c>
      <c r="K954" s="6">
        <v>45389</v>
      </c>
      <c r="L954" s="6">
        <v>45395</v>
      </c>
      <c r="M954" s="3" t="s">
        <v>53</v>
      </c>
      <c r="N954">
        <f t="shared" si="99"/>
        <v>6</v>
      </c>
      <c r="O954" t="str">
        <f t="shared" si="100"/>
        <v>Apr-2024</v>
      </c>
      <c r="P954" t="str">
        <f>CHOOSE(MATCH(MONTH(C954),{1,4,7,10}),"Q1","Q2","Q3","Q4")</f>
        <v>Q2</v>
      </c>
      <c r="Q954" t="str">
        <f t="shared" si="101"/>
        <v>East → South</v>
      </c>
      <c r="R954" t="str">
        <f t="shared" si="102"/>
        <v>60-80%</v>
      </c>
      <c r="AA954">
        <f t="shared" si="103"/>
        <v>9</v>
      </c>
      <c r="AD954">
        <f t="shared" si="104"/>
        <v>6</v>
      </c>
      <c r="AL954">
        <f t="shared" si="105"/>
        <v>0</v>
      </c>
    </row>
    <row r="955" spans="1:38" ht="15.75" customHeight="1" x14ac:dyDescent="0.3">
      <c r="A955" s="3" t="s">
        <v>1018</v>
      </c>
      <c r="B955" s="3" t="s">
        <v>55</v>
      </c>
      <c r="C955" s="6">
        <v>45336</v>
      </c>
      <c r="D955" s="4">
        <v>1116</v>
      </c>
      <c r="E955" s="3" t="s">
        <v>60</v>
      </c>
      <c r="F955" s="3" t="s">
        <v>52</v>
      </c>
      <c r="G955" s="3" t="s">
        <v>51</v>
      </c>
      <c r="H955" s="4">
        <v>38739</v>
      </c>
      <c r="I955" s="4">
        <v>3</v>
      </c>
      <c r="J955" s="4">
        <v>91.27</v>
      </c>
      <c r="K955" s="6">
        <v>45339</v>
      </c>
      <c r="L955" s="6">
        <v>45344</v>
      </c>
      <c r="M955" s="3" t="s">
        <v>53</v>
      </c>
      <c r="N955">
        <f t="shared" si="99"/>
        <v>5</v>
      </c>
      <c r="O955" t="str">
        <f t="shared" si="100"/>
        <v>Feb-2024</v>
      </c>
      <c r="P955" t="str">
        <f>CHOOSE(MATCH(MONTH(C955),{1,4,7,10}),"Q1","Q2","Q3","Q4")</f>
        <v>Q1</v>
      </c>
      <c r="Q955" t="str">
        <f t="shared" si="101"/>
        <v>East → West</v>
      </c>
      <c r="R955" t="str">
        <f t="shared" si="102"/>
        <v>80-100%</v>
      </c>
      <c r="AA955">
        <f t="shared" si="103"/>
        <v>8</v>
      </c>
      <c r="AD955">
        <f t="shared" si="104"/>
        <v>5</v>
      </c>
      <c r="AL955">
        <f t="shared" si="105"/>
        <v>0</v>
      </c>
    </row>
    <row r="956" spans="1:38" ht="15.75" customHeight="1" x14ac:dyDescent="0.3">
      <c r="A956" s="3" t="s">
        <v>1019</v>
      </c>
      <c r="B956" s="3" t="s">
        <v>82</v>
      </c>
      <c r="C956" s="6">
        <v>45304</v>
      </c>
      <c r="D956" s="4">
        <v>410</v>
      </c>
      <c r="E956" s="3" t="s">
        <v>60</v>
      </c>
      <c r="F956" s="3" t="s">
        <v>61</v>
      </c>
      <c r="G956" s="3" t="s">
        <v>52</v>
      </c>
      <c r="H956" s="4">
        <v>17772</v>
      </c>
      <c r="I956" s="4">
        <v>2.8</v>
      </c>
      <c r="J956" s="4">
        <v>40.29</v>
      </c>
      <c r="K956" s="6">
        <v>45307</v>
      </c>
      <c r="L956" s="6">
        <v>45309</v>
      </c>
      <c r="M956" s="3" t="s">
        <v>53</v>
      </c>
      <c r="N956">
        <f t="shared" si="99"/>
        <v>2</v>
      </c>
      <c r="O956" t="str">
        <f t="shared" si="100"/>
        <v>Jan-2024</v>
      </c>
      <c r="P956" t="str">
        <f>CHOOSE(MATCH(MONTH(C956),{1,4,7,10}),"Q1","Q2","Q3","Q4")</f>
        <v>Q1</v>
      </c>
      <c r="Q956" t="str">
        <f t="shared" si="101"/>
        <v>Central → East</v>
      </c>
      <c r="R956" t="str">
        <f t="shared" si="102"/>
        <v>40-60%</v>
      </c>
      <c r="AA956">
        <f t="shared" si="103"/>
        <v>5</v>
      </c>
      <c r="AD956">
        <f t="shared" si="104"/>
        <v>2</v>
      </c>
      <c r="AL956">
        <f t="shared" si="105"/>
        <v>1</v>
      </c>
    </row>
    <row r="957" spans="1:38" ht="15.75" customHeight="1" x14ac:dyDescent="0.3">
      <c r="A957" s="3" t="s">
        <v>1020</v>
      </c>
      <c r="B957" s="3" t="s">
        <v>82</v>
      </c>
      <c r="C957" s="6">
        <v>45338</v>
      </c>
      <c r="D957" s="4">
        <v>307</v>
      </c>
      <c r="E957" s="3" t="s">
        <v>63</v>
      </c>
      <c r="F957" s="3" t="s">
        <v>52</v>
      </c>
      <c r="G957" s="3" t="s">
        <v>70</v>
      </c>
      <c r="H957" s="4">
        <v>27119</v>
      </c>
      <c r="I957" s="4">
        <v>1.5</v>
      </c>
      <c r="J957" s="4">
        <v>96.2</v>
      </c>
      <c r="K957" s="6">
        <v>45340</v>
      </c>
      <c r="L957" s="6">
        <v>45347</v>
      </c>
      <c r="M957" s="3" t="s">
        <v>53</v>
      </c>
      <c r="N957">
        <f t="shared" si="99"/>
        <v>7</v>
      </c>
      <c r="O957" t="str">
        <f t="shared" si="100"/>
        <v>Feb-2024</v>
      </c>
      <c r="P957" t="str">
        <f>CHOOSE(MATCH(MONTH(C957),{1,4,7,10}),"Q1","Q2","Q3","Q4")</f>
        <v>Q1</v>
      </c>
      <c r="Q957" t="str">
        <f t="shared" si="101"/>
        <v>East → North</v>
      </c>
      <c r="R957" t="str">
        <f t="shared" si="102"/>
        <v>80-100%</v>
      </c>
      <c r="AA957">
        <f t="shared" si="103"/>
        <v>9</v>
      </c>
      <c r="AD957">
        <f t="shared" si="104"/>
        <v>7</v>
      </c>
      <c r="AL957">
        <f t="shared" si="105"/>
        <v>0</v>
      </c>
    </row>
    <row r="958" spans="1:38" ht="15.75" customHeight="1" x14ac:dyDescent="0.3">
      <c r="A958" s="3" t="s">
        <v>1021</v>
      </c>
      <c r="B958" s="3" t="s">
        <v>55</v>
      </c>
      <c r="C958" s="6">
        <v>45346</v>
      </c>
      <c r="D958" s="4">
        <v>732</v>
      </c>
      <c r="E958" s="3" t="s">
        <v>50</v>
      </c>
      <c r="F958" s="3" t="s">
        <v>52</v>
      </c>
      <c r="G958" s="3" t="s">
        <v>57</v>
      </c>
      <c r="H958" s="4">
        <v>10033</v>
      </c>
      <c r="I958" s="4">
        <v>2.2000000000000002</v>
      </c>
      <c r="J958" s="4">
        <v>46.38</v>
      </c>
      <c r="K958" s="6">
        <v>45348</v>
      </c>
      <c r="L958" s="6">
        <v>45353</v>
      </c>
      <c r="M958" s="3" t="s">
        <v>53</v>
      </c>
      <c r="N958">
        <f t="shared" si="99"/>
        <v>5</v>
      </c>
      <c r="O958" t="str">
        <f t="shared" si="100"/>
        <v>Feb-2024</v>
      </c>
      <c r="P958" t="str">
        <f>CHOOSE(MATCH(MONTH(C958),{1,4,7,10}),"Q1","Q2","Q3","Q4")</f>
        <v>Q1</v>
      </c>
      <c r="Q958" t="str">
        <f t="shared" si="101"/>
        <v>East → South</v>
      </c>
      <c r="R958" t="str">
        <f t="shared" si="102"/>
        <v>40-60%</v>
      </c>
      <c r="AA958">
        <f t="shared" si="103"/>
        <v>7</v>
      </c>
      <c r="AD958">
        <f t="shared" si="104"/>
        <v>5</v>
      </c>
      <c r="AL958">
        <f t="shared" si="105"/>
        <v>0</v>
      </c>
    </row>
    <row r="959" spans="1:38" ht="15.75" customHeight="1" x14ac:dyDescent="0.3">
      <c r="A959" s="3" t="s">
        <v>1022</v>
      </c>
      <c r="B959" s="3" t="s">
        <v>55</v>
      </c>
      <c r="C959" s="6">
        <v>45390</v>
      </c>
      <c r="D959" s="4">
        <v>2202</v>
      </c>
      <c r="E959" s="3" t="s">
        <v>63</v>
      </c>
      <c r="F959" s="3" t="s">
        <v>51</v>
      </c>
      <c r="G959" s="3" t="s">
        <v>70</v>
      </c>
      <c r="H959" s="4">
        <v>40395</v>
      </c>
      <c r="I959" s="4">
        <v>4.5</v>
      </c>
      <c r="J959" s="4">
        <v>90.52</v>
      </c>
      <c r="K959" s="6">
        <v>45393</v>
      </c>
      <c r="L959" s="6">
        <v>45397</v>
      </c>
      <c r="M959" s="3" t="s">
        <v>71</v>
      </c>
      <c r="N959">
        <f t="shared" si="99"/>
        <v>4</v>
      </c>
      <c r="O959" t="str">
        <f t="shared" si="100"/>
        <v>Apr-2024</v>
      </c>
      <c r="P959" t="str">
        <f>CHOOSE(MATCH(MONTH(C959),{1,4,7,10}),"Q1","Q2","Q3","Q4")</f>
        <v>Q2</v>
      </c>
      <c r="Q959" t="str">
        <f t="shared" si="101"/>
        <v>West → North</v>
      </c>
      <c r="R959" t="str">
        <f t="shared" si="102"/>
        <v>80-100%</v>
      </c>
      <c r="AA959">
        <f t="shared" si="103"/>
        <v>7</v>
      </c>
      <c r="AD959">
        <f t="shared" si="104"/>
        <v>4</v>
      </c>
      <c r="AL959">
        <f t="shared" si="105"/>
        <v>0</v>
      </c>
    </row>
    <row r="960" spans="1:38" ht="15.75" customHeight="1" x14ac:dyDescent="0.3">
      <c r="A960" s="3" t="s">
        <v>1023</v>
      </c>
      <c r="B960" s="3" t="s">
        <v>59</v>
      </c>
      <c r="C960" s="6">
        <v>45423</v>
      </c>
      <c r="D960" s="4">
        <v>756</v>
      </c>
      <c r="E960" s="3" t="s">
        <v>50</v>
      </c>
      <c r="F960" s="3" t="s">
        <v>61</v>
      </c>
      <c r="G960" s="3" t="s">
        <v>61</v>
      </c>
      <c r="H960" s="4">
        <v>4220</v>
      </c>
      <c r="I960" s="4">
        <v>4.5999999999999996</v>
      </c>
      <c r="J960" s="4">
        <v>68.97</v>
      </c>
      <c r="K960" s="6">
        <v>45425</v>
      </c>
      <c r="L960" s="6">
        <v>45427</v>
      </c>
      <c r="M960" s="3" t="s">
        <v>53</v>
      </c>
      <c r="N960">
        <f t="shared" si="99"/>
        <v>2</v>
      </c>
      <c r="O960" t="str">
        <f t="shared" si="100"/>
        <v>May-2024</v>
      </c>
      <c r="P960" t="str">
        <f>CHOOSE(MATCH(MONTH(C960),{1,4,7,10}),"Q1","Q2","Q3","Q4")</f>
        <v>Q2</v>
      </c>
      <c r="Q960" t="str">
        <f t="shared" si="101"/>
        <v>Central → Central</v>
      </c>
      <c r="R960" t="str">
        <f t="shared" si="102"/>
        <v>60-80%</v>
      </c>
      <c r="AA960">
        <f t="shared" si="103"/>
        <v>4</v>
      </c>
      <c r="AD960">
        <f t="shared" si="104"/>
        <v>2</v>
      </c>
      <c r="AL960">
        <f t="shared" si="105"/>
        <v>1</v>
      </c>
    </row>
    <row r="961" spans="1:38" ht="15.75" customHeight="1" x14ac:dyDescent="0.3">
      <c r="A961" s="3" t="s">
        <v>1024</v>
      </c>
      <c r="B961" s="3" t="s">
        <v>82</v>
      </c>
      <c r="C961" s="6">
        <v>45447</v>
      </c>
      <c r="D961" s="4">
        <v>1523</v>
      </c>
      <c r="E961" s="3" t="s">
        <v>56</v>
      </c>
      <c r="F961" s="3" t="s">
        <v>52</v>
      </c>
      <c r="G961" s="3" t="s">
        <v>52</v>
      </c>
      <c r="H961" s="4">
        <v>19767</v>
      </c>
      <c r="I961" s="4">
        <v>1</v>
      </c>
      <c r="J961" s="4">
        <v>79.56</v>
      </c>
      <c r="K961" s="6">
        <v>45447</v>
      </c>
      <c r="L961" s="6">
        <v>45451</v>
      </c>
      <c r="M961" s="3" t="s">
        <v>53</v>
      </c>
      <c r="N961">
        <f t="shared" si="99"/>
        <v>4</v>
      </c>
      <c r="O961" t="str">
        <f t="shared" si="100"/>
        <v>Jun-2024</v>
      </c>
      <c r="P961" t="str">
        <f>CHOOSE(MATCH(MONTH(C961),{1,4,7,10}),"Q1","Q2","Q3","Q4")</f>
        <v>Q2</v>
      </c>
      <c r="Q961" t="str">
        <f t="shared" si="101"/>
        <v>East → East</v>
      </c>
      <c r="R961" t="str">
        <f t="shared" si="102"/>
        <v>60-80%</v>
      </c>
      <c r="AA961">
        <f t="shared" si="103"/>
        <v>4</v>
      </c>
      <c r="AD961">
        <f t="shared" si="104"/>
        <v>4</v>
      </c>
      <c r="AL961">
        <f t="shared" si="105"/>
        <v>1</v>
      </c>
    </row>
    <row r="962" spans="1:38" ht="15.75" customHeight="1" x14ac:dyDescent="0.3">
      <c r="A962" s="3" t="s">
        <v>1025</v>
      </c>
      <c r="B962" s="3" t="s">
        <v>49</v>
      </c>
      <c r="C962" s="6">
        <v>45299</v>
      </c>
      <c r="D962" s="4">
        <v>2031</v>
      </c>
      <c r="E962" s="3" t="s">
        <v>63</v>
      </c>
      <c r="F962" s="3" t="s">
        <v>57</v>
      </c>
      <c r="G962" s="3" t="s">
        <v>70</v>
      </c>
      <c r="H962" s="4">
        <v>16196</v>
      </c>
      <c r="I962" s="4">
        <v>3.4</v>
      </c>
      <c r="J962" s="4">
        <v>70.64</v>
      </c>
      <c r="K962" s="6">
        <v>45302</v>
      </c>
      <c r="L962" s="6">
        <v>45312</v>
      </c>
      <c r="M962" s="3" t="s">
        <v>71</v>
      </c>
      <c r="N962">
        <f t="shared" si="99"/>
        <v>10</v>
      </c>
      <c r="O962" t="str">
        <f t="shared" si="100"/>
        <v>Jan-2024</v>
      </c>
      <c r="P962" t="str">
        <f>CHOOSE(MATCH(MONTH(C962),{1,4,7,10}),"Q1","Q2","Q3","Q4")</f>
        <v>Q1</v>
      </c>
      <c r="Q962" t="str">
        <f t="shared" si="101"/>
        <v>South → North</v>
      </c>
      <c r="R962" t="str">
        <f t="shared" si="102"/>
        <v>60-80%</v>
      </c>
      <c r="AA962">
        <f t="shared" si="103"/>
        <v>13</v>
      </c>
      <c r="AD962">
        <f t="shared" si="104"/>
        <v>10</v>
      </c>
      <c r="AL962">
        <f t="shared" si="105"/>
        <v>0</v>
      </c>
    </row>
    <row r="963" spans="1:38" ht="15.75" customHeight="1" x14ac:dyDescent="0.3">
      <c r="A963" s="3" t="s">
        <v>1026</v>
      </c>
      <c r="B963" s="3" t="s">
        <v>66</v>
      </c>
      <c r="C963" s="6">
        <v>45407</v>
      </c>
      <c r="D963" s="4">
        <v>1779</v>
      </c>
      <c r="E963" s="3" t="s">
        <v>63</v>
      </c>
      <c r="F963" s="3" t="s">
        <v>70</v>
      </c>
      <c r="G963" s="3" t="s">
        <v>51</v>
      </c>
      <c r="H963" s="4">
        <v>30468</v>
      </c>
      <c r="I963" s="4">
        <v>3.9</v>
      </c>
      <c r="J963" s="4">
        <v>68.62</v>
      </c>
      <c r="K963" s="6">
        <v>45410</v>
      </c>
      <c r="L963" s="6">
        <v>45416</v>
      </c>
      <c r="M963" s="3" t="s">
        <v>53</v>
      </c>
      <c r="N963">
        <f t="shared" ref="N963:N1001" si="106">L963-K963</f>
        <v>6</v>
      </c>
      <c r="O963" t="str">
        <f t="shared" ref="O963:O1001" si="107">TEXT(C963,"MMM-YYYY")</f>
        <v>Apr-2024</v>
      </c>
      <c r="P963" t="str">
        <f>CHOOSE(MATCH(MONTH(C963),{1,4,7,10}),"Q1","Q2","Q3","Q4")</f>
        <v>Q2</v>
      </c>
      <c r="Q963" t="str">
        <f t="shared" ref="Q963:Q1001" si="108">F963 &amp; " → " &amp; G963</f>
        <v>North → West</v>
      </c>
      <c r="R963" t="str">
        <f t="shared" ref="R963:R1001" si="109">IF(J963&lt;=60,"40-60%",IF(J963&lt;=80,"60-80%","80-100%"))</f>
        <v>60-80%</v>
      </c>
      <c r="AA963">
        <f t="shared" ref="AA963:AA1001" si="110">L963-C963</f>
        <v>9</v>
      </c>
      <c r="AD963">
        <f t="shared" ref="AD963:AD1001" si="111">L963-K963</f>
        <v>6</v>
      </c>
      <c r="AL963">
        <f t="shared" ref="AL963:AL1001" si="112">IF(AND(M963="Delivered",(L963-C963)&lt;7),1,0)</f>
        <v>0</v>
      </c>
    </row>
    <row r="964" spans="1:38" ht="15.75" customHeight="1" x14ac:dyDescent="0.3">
      <c r="A964" s="3" t="s">
        <v>1027</v>
      </c>
      <c r="B964" s="3" t="s">
        <v>66</v>
      </c>
      <c r="C964" s="6">
        <v>45344</v>
      </c>
      <c r="D964" s="4">
        <v>336</v>
      </c>
      <c r="E964" s="3" t="s">
        <v>63</v>
      </c>
      <c r="F964" s="3" t="s">
        <v>51</v>
      </c>
      <c r="G964" s="3" t="s">
        <v>52</v>
      </c>
      <c r="H964" s="4">
        <v>23845</v>
      </c>
      <c r="I964" s="4">
        <v>3.5</v>
      </c>
      <c r="J964" s="4">
        <v>90.09</v>
      </c>
      <c r="K964" s="6">
        <v>45347</v>
      </c>
      <c r="L964" s="6">
        <v>45357</v>
      </c>
      <c r="M964" s="3" t="s">
        <v>53</v>
      </c>
      <c r="N964">
        <f t="shared" si="106"/>
        <v>10</v>
      </c>
      <c r="O964" t="str">
        <f t="shared" si="107"/>
        <v>Feb-2024</v>
      </c>
      <c r="P964" t="str">
        <f>CHOOSE(MATCH(MONTH(C964),{1,4,7,10}),"Q1","Q2","Q3","Q4")</f>
        <v>Q1</v>
      </c>
      <c r="Q964" t="str">
        <f t="shared" si="108"/>
        <v>West → East</v>
      </c>
      <c r="R964" t="str">
        <f t="shared" si="109"/>
        <v>80-100%</v>
      </c>
      <c r="AA964">
        <f t="shared" si="110"/>
        <v>13</v>
      </c>
      <c r="AD964">
        <f t="shared" si="111"/>
        <v>10</v>
      </c>
      <c r="AL964">
        <f t="shared" si="112"/>
        <v>0</v>
      </c>
    </row>
    <row r="965" spans="1:38" ht="15.75" customHeight="1" x14ac:dyDescent="0.3">
      <c r="A965" s="3" t="s">
        <v>1028</v>
      </c>
      <c r="B965" s="3" t="s">
        <v>55</v>
      </c>
      <c r="C965" s="6">
        <v>45314</v>
      </c>
      <c r="D965" s="4">
        <v>447</v>
      </c>
      <c r="E965" s="3" t="s">
        <v>63</v>
      </c>
      <c r="F965" s="3" t="s">
        <v>52</v>
      </c>
      <c r="G965" s="3" t="s">
        <v>51</v>
      </c>
      <c r="H965" s="4">
        <v>26193</v>
      </c>
      <c r="I965" s="4">
        <v>1.3</v>
      </c>
      <c r="J965" s="4">
        <v>85.35</v>
      </c>
      <c r="K965" s="6">
        <v>45315</v>
      </c>
      <c r="L965" s="6">
        <v>45321</v>
      </c>
      <c r="M965" s="3" t="s">
        <v>53</v>
      </c>
      <c r="N965">
        <f t="shared" si="106"/>
        <v>6</v>
      </c>
      <c r="O965" t="str">
        <f t="shared" si="107"/>
        <v>Jan-2024</v>
      </c>
      <c r="P965" t="str">
        <f>CHOOSE(MATCH(MONTH(C965),{1,4,7,10}),"Q1","Q2","Q3","Q4")</f>
        <v>Q1</v>
      </c>
      <c r="Q965" t="str">
        <f t="shared" si="108"/>
        <v>East → West</v>
      </c>
      <c r="R965" t="str">
        <f t="shared" si="109"/>
        <v>80-100%</v>
      </c>
      <c r="AA965">
        <f t="shared" si="110"/>
        <v>7</v>
      </c>
      <c r="AD965">
        <f t="shared" si="111"/>
        <v>6</v>
      </c>
      <c r="AL965">
        <f t="shared" si="112"/>
        <v>0</v>
      </c>
    </row>
    <row r="966" spans="1:38" ht="15.75" customHeight="1" x14ac:dyDescent="0.3">
      <c r="A966" s="3" t="s">
        <v>1029</v>
      </c>
      <c r="B966" s="3" t="s">
        <v>59</v>
      </c>
      <c r="C966" s="6">
        <v>45302</v>
      </c>
      <c r="D966" s="4">
        <v>729</v>
      </c>
      <c r="E966" s="3" t="s">
        <v>60</v>
      </c>
      <c r="F966" s="3" t="s">
        <v>57</v>
      </c>
      <c r="G966" s="3" t="s">
        <v>70</v>
      </c>
      <c r="H966" s="4">
        <v>19885</v>
      </c>
      <c r="I966" s="4">
        <v>1.9</v>
      </c>
      <c r="J966" s="4">
        <v>69</v>
      </c>
      <c r="K966" s="6">
        <v>45302</v>
      </c>
      <c r="L966" s="6">
        <v>45305</v>
      </c>
      <c r="M966" s="3" t="s">
        <v>53</v>
      </c>
      <c r="N966">
        <f t="shared" si="106"/>
        <v>3</v>
      </c>
      <c r="O966" t="str">
        <f t="shared" si="107"/>
        <v>Jan-2024</v>
      </c>
      <c r="P966" t="str">
        <f>CHOOSE(MATCH(MONTH(C966),{1,4,7,10}),"Q1","Q2","Q3","Q4")</f>
        <v>Q1</v>
      </c>
      <c r="Q966" t="str">
        <f t="shared" si="108"/>
        <v>South → North</v>
      </c>
      <c r="R966" t="str">
        <f t="shared" si="109"/>
        <v>60-80%</v>
      </c>
      <c r="AA966">
        <f t="shared" si="110"/>
        <v>3</v>
      </c>
      <c r="AD966">
        <f t="shared" si="111"/>
        <v>3</v>
      </c>
      <c r="AL966">
        <f t="shared" si="112"/>
        <v>1</v>
      </c>
    </row>
    <row r="967" spans="1:38" ht="15.75" customHeight="1" x14ac:dyDescent="0.3">
      <c r="A967" s="3" t="s">
        <v>1030</v>
      </c>
      <c r="B967" s="3" t="s">
        <v>66</v>
      </c>
      <c r="C967" s="6">
        <v>45332</v>
      </c>
      <c r="D967" s="4">
        <v>1640</v>
      </c>
      <c r="E967" s="3" t="s">
        <v>56</v>
      </c>
      <c r="F967" s="3" t="s">
        <v>52</v>
      </c>
      <c r="G967" s="3" t="s">
        <v>52</v>
      </c>
      <c r="H967" s="4">
        <v>18622</v>
      </c>
      <c r="I967" s="4">
        <v>2</v>
      </c>
      <c r="J967" s="4">
        <v>46.7</v>
      </c>
      <c r="K967" s="6">
        <v>45332</v>
      </c>
      <c r="L967" s="6">
        <v>45337</v>
      </c>
      <c r="M967" s="3" t="s">
        <v>71</v>
      </c>
      <c r="N967">
        <f t="shared" si="106"/>
        <v>5</v>
      </c>
      <c r="O967" t="str">
        <f t="shared" si="107"/>
        <v>Feb-2024</v>
      </c>
      <c r="P967" t="str">
        <f>CHOOSE(MATCH(MONTH(C967),{1,4,7,10}),"Q1","Q2","Q3","Q4")</f>
        <v>Q1</v>
      </c>
      <c r="Q967" t="str">
        <f t="shared" si="108"/>
        <v>East → East</v>
      </c>
      <c r="R967" t="str">
        <f t="shared" si="109"/>
        <v>40-60%</v>
      </c>
      <c r="AA967">
        <f t="shared" si="110"/>
        <v>5</v>
      </c>
      <c r="AD967">
        <f t="shared" si="111"/>
        <v>5</v>
      </c>
      <c r="AL967">
        <f t="shared" si="112"/>
        <v>0</v>
      </c>
    </row>
    <row r="968" spans="1:38" ht="15.75" customHeight="1" x14ac:dyDescent="0.3">
      <c r="A968" s="3" t="s">
        <v>1031</v>
      </c>
      <c r="B968" s="3" t="s">
        <v>82</v>
      </c>
      <c r="C968" s="6">
        <v>45309</v>
      </c>
      <c r="D968" s="4">
        <v>2103</v>
      </c>
      <c r="E968" s="3" t="s">
        <v>56</v>
      </c>
      <c r="F968" s="3" t="s">
        <v>52</v>
      </c>
      <c r="G968" s="3" t="s">
        <v>51</v>
      </c>
      <c r="H968" s="4">
        <v>1864</v>
      </c>
      <c r="I968" s="4">
        <v>4.3</v>
      </c>
      <c r="J968" s="4">
        <v>46.92</v>
      </c>
      <c r="K968" s="6">
        <v>45311</v>
      </c>
      <c r="L968" s="6">
        <v>45318</v>
      </c>
      <c r="M968" s="3" t="s">
        <v>83</v>
      </c>
      <c r="N968">
        <f t="shared" si="106"/>
        <v>7</v>
      </c>
      <c r="O968" t="str">
        <f t="shared" si="107"/>
        <v>Jan-2024</v>
      </c>
      <c r="P968" t="str">
        <f>CHOOSE(MATCH(MONTH(C968),{1,4,7,10}),"Q1","Q2","Q3","Q4")</f>
        <v>Q1</v>
      </c>
      <c r="Q968" t="str">
        <f t="shared" si="108"/>
        <v>East → West</v>
      </c>
      <c r="R968" t="str">
        <f t="shared" si="109"/>
        <v>40-60%</v>
      </c>
      <c r="AA968">
        <f t="shared" si="110"/>
        <v>9</v>
      </c>
      <c r="AD968">
        <f t="shared" si="111"/>
        <v>7</v>
      </c>
      <c r="AL968">
        <f t="shared" si="112"/>
        <v>0</v>
      </c>
    </row>
    <row r="969" spans="1:38" ht="15.75" customHeight="1" x14ac:dyDescent="0.3">
      <c r="A969" s="3" t="s">
        <v>1032</v>
      </c>
      <c r="B969" s="3" t="s">
        <v>55</v>
      </c>
      <c r="C969" s="6">
        <v>45397</v>
      </c>
      <c r="D969" s="4">
        <v>1371</v>
      </c>
      <c r="E969" s="3" t="s">
        <v>60</v>
      </c>
      <c r="F969" s="3" t="s">
        <v>61</v>
      </c>
      <c r="G969" s="3" t="s">
        <v>61</v>
      </c>
      <c r="H969" s="4">
        <v>3208</v>
      </c>
      <c r="I969" s="4">
        <v>2.9</v>
      </c>
      <c r="J969" s="4">
        <v>88.09</v>
      </c>
      <c r="K969" s="6">
        <v>45398</v>
      </c>
      <c r="L969" s="6">
        <v>45406</v>
      </c>
      <c r="M969" s="3" t="s">
        <v>53</v>
      </c>
      <c r="N969">
        <f t="shared" si="106"/>
        <v>8</v>
      </c>
      <c r="O969" t="str">
        <f t="shared" si="107"/>
        <v>Apr-2024</v>
      </c>
      <c r="P969" t="str">
        <f>CHOOSE(MATCH(MONTH(C969),{1,4,7,10}),"Q1","Q2","Q3","Q4")</f>
        <v>Q2</v>
      </c>
      <c r="Q969" t="str">
        <f t="shared" si="108"/>
        <v>Central → Central</v>
      </c>
      <c r="R969" t="str">
        <f t="shared" si="109"/>
        <v>80-100%</v>
      </c>
      <c r="AA969">
        <f t="shared" si="110"/>
        <v>9</v>
      </c>
      <c r="AD969">
        <f t="shared" si="111"/>
        <v>8</v>
      </c>
      <c r="AL969">
        <f t="shared" si="112"/>
        <v>0</v>
      </c>
    </row>
    <row r="970" spans="1:38" ht="15.75" customHeight="1" x14ac:dyDescent="0.3">
      <c r="A970" s="3" t="s">
        <v>1033</v>
      </c>
      <c r="B970" s="3" t="s">
        <v>49</v>
      </c>
      <c r="C970" s="6">
        <v>45301</v>
      </c>
      <c r="D970" s="4">
        <v>463</v>
      </c>
      <c r="E970" s="3" t="s">
        <v>63</v>
      </c>
      <c r="F970" s="3" t="s">
        <v>61</v>
      </c>
      <c r="G970" s="3" t="s">
        <v>61</v>
      </c>
      <c r="H970" s="4">
        <v>13482</v>
      </c>
      <c r="I970" s="4">
        <v>2.9</v>
      </c>
      <c r="J970" s="4">
        <v>71.760000000000005</v>
      </c>
      <c r="K970" s="6">
        <v>45304</v>
      </c>
      <c r="L970" s="6">
        <v>45306</v>
      </c>
      <c r="M970" s="3" t="s">
        <v>53</v>
      </c>
      <c r="N970">
        <f t="shared" si="106"/>
        <v>2</v>
      </c>
      <c r="O970" t="str">
        <f t="shared" si="107"/>
        <v>Jan-2024</v>
      </c>
      <c r="P970" t="str">
        <f>CHOOSE(MATCH(MONTH(C970),{1,4,7,10}),"Q1","Q2","Q3","Q4")</f>
        <v>Q1</v>
      </c>
      <c r="Q970" t="str">
        <f t="shared" si="108"/>
        <v>Central → Central</v>
      </c>
      <c r="R970" t="str">
        <f t="shared" si="109"/>
        <v>60-80%</v>
      </c>
      <c r="AA970">
        <f t="shared" si="110"/>
        <v>5</v>
      </c>
      <c r="AD970">
        <f t="shared" si="111"/>
        <v>2</v>
      </c>
      <c r="AL970">
        <f t="shared" si="112"/>
        <v>1</v>
      </c>
    </row>
    <row r="971" spans="1:38" ht="15.75" customHeight="1" x14ac:dyDescent="0.3">
      <c r="A971" s="3" t="s">
        <v>1034</v>
      </c>
      <c r="B971" s="3" t="s">
        <v>55</v>
      </c>
      <c r="C971" s="6">
        <v>45401</v>
      </c>
      <c r="D971" s="4">
        <v>2468</v>
      </c>
      <c r="E971" s="3" t="s">
        <v>50</v>
      </c>
      <c r="F971" s="3" t="s">
        <v>61</v>
      </c>
      <c r="G971" s="3" t="s">
        <v>70</v>
      </c>
      <c r="H971" s="4">
        <v>17808</v>
      </c>
      <c r="I971" s="4">
        <v>4.7</v>
      </c>
      <c r="J971" s="4">
        <v>68.900000000000006</v>
      </c>
      <c r="K971" s="6">
        <v>45404</v>
      </c>
      <c r="L971" s="6">
        <v>45413</v>
      </c>
      <c r="M971" s="3" t="s">
        <v>53</v>
      </c>
      <c r="N971">
        <f t="shared" si="106"/>
        <v>9</v>
      </c>
      <c r="O971" t="str">
        <f t="shared" si="107"/>
        <v>Apr-2024</v>
      </c>
      <c r="P971" t="str">
        <f>CHOOSE(MATCH(MONTH(C971),{1,4,7,10}),"Q1","Q2","Q3","Q4")</f>
        <v>Q2</v>
      </c>
      <c r="Q971" t="str">
        <f t="shared" si="108"/>
        <v>Central → North</v>
      </c>
      <c r="R971" t="str">
        <f t="shared" si="109"/>
        <v>60-80%</v>
      </c>
      <c r="AA971">
        <f t="shared" si="110"/>
        <v>12</v>
      </c>
      <c r="AD971">
        <f t="shared" si="111"/>
        <v>9</v>
      </c>
      <c r="AL971">
        <f t="shared" si="112"/>
        <v>0</v>
      </c>
    </row>
    <row r="972" spans="1:38" ht="15.75" customHeight="1" x14ac:dyDescent="0.3">
      <c r="A972" s="3" t="s">
        <v>1035</v>
      </c>
      <c r="B972" s="3" t="s">
        <v>49</v>
      </c>
      <c r="C972" s="6">
        <v>45378</v>
      </c>
      <c r="D972" s="4">
        <v>385</v>
      </c>
      <c r="E972" s="3" t="s">
        <v>60</v>
      </c>
      <c r="F972" s="3" t="s">
        <v>57</v>
      </c>
      <c r="G972" s="3" t="s">
        <v>52</v>
      </c>
      <c r="H972" s="4">
        <v>33419</v>
      </c>
      <c r="I972" s="4">
        <v>3.5</v>
      </c>
      <c r="J972" s="4">
        <v>80.83</v>
      </c>
      <c r="K972" s="6">
        <v>45378</v>
      </c>
      <c r="L972" s="6">
        <v>45381</v>
      </c>
      <c r="M972" s="3" t="s">
        <v>53</v>
      </c>
      <c r="N972">
        <f t="shared" si="106"/>
        <v>3</v>
      </c>
      <c r="O972" t="str">
        <f t="shared" si="107"/>
        <v>Mar-2024</v>
      </c>
      <c r="P972" t="str">
        <f>CHOOSE(MATCH(MONTH(C972),{1,4,7,10}),"Q1","Q2","Q3","Q4")</f>
        <v>Q1</v>
      </c>
      <c r="Q972" t="str">
        <f t="shared" si="108"/>
        <v>South → East</v>
      </c>
      <c r="R972" t="str">
        <f t="shared" si="109"/>
        <v>80-100%</v>
      </c>
      <c r="AA972">
        <f t="shared" si="110"/>
        <v>3</v>
      </c>
      <c r="AD972">
        <f t="shared" si="111"/>
        <v>3</v>
      </c>
      <c r="AL972">
        <f t="shared" si="112"/>
        <v>1</v>
      </c>
    </row>
    <row r="973" spans="1:38" ht="15.75" customHeight="1" x14ac:dyDescent="0.3">
      <c r="A973" s="3" t="s">
        <v>1036</v>
      </c>
      <c r="B973" s="3" t="s">
        <v>55</v>
      </c>
      <c r="C973" s="6">
        <v>45437</v>
      </c>
      <c r="D973" s="4">
        <v>248</v>
      </c>
      <c r="E973" s="3" t="s">
        <v>50</v>
      </c>
      <c r="F973" s="3" t="s">
        <v>52</v>
      </c>
      <c r="G973" s="3" t="s">
        <v>57</v>
      </c>
      <c r="H973" s="4">
        <v>25661</v>
      </c>
      <c r="I973" s="4">
        <v>4.5999999999999996</v>
      </c>
      <c r="J973" s="4">
        <v>91.53</v>
      </c>
      <c r="K973" s="6">
        <v>45440</v>
      </c>
      <c r="L973" s="6">
        <v>45446</v>
      </c>
      <c r="M973" s="3" t="s">
        <v>71</v>
      </c>
      <c r="N973">
        <f t="shared" si="106"/>
        <v>6</v>
      </c>
      <c r="O973" t="str">
        <f t="shared" si="107"/>
        <v>May-2024</v>
      </c>
      <c r="P973" t="str">
        <f>CHOOSE(MATCH(MONTH(C973),{1,4,7,10}),"Q1","Q2","Q3","Q4")</f>
        <v>Q2</v>
      </c>
      <c r="Q973" t="str">
        <f t="shared" si="108"/>
        <v>East → South</v>
      </c>
      <c r="R973" t="str">
        <f t="shared" si="109"/>
        <v>80-100%</v>
      </c>
      <c r="AA973">
        <f t="shared" si="110"/>
        <v>9</v>
      </c>
      <c r="AD973">
        <f t="shared" si="111"/>
        <v>6</v>
      </c>
      <c r="AL973">
        <f t="shared" si="112"/>
        <v>0</v>
      </c>
    </row>
    <row r="974" spans="1:38" ht="15.75" customHeight="1" x14ac:dyDescent="0.3">
      <c r="A974" s="3" t="s">
        <v>1037</v>
      </c>
      <c r="B974" s="3" t="s">
        <v>55</v>
      </c>
      <c r="C974" s="6">
        <v>45417</v>
      </c>
      <c r="D974" s="4">
        <v>1207</v>
      </c>
      <c r="E974" s="3" t="s">
        <v>60</v>
      </c>
      <c r="F974" s="3" t="s">
        <v>70</v>
      </c>
      <c r="G974" s="3" t="s">
        <v>52</v>
      </c>
      <c r="H974" s="4">
        <v>35589</v>
      </c>
      <c r="I974" s="4">
        <v>2.8</v>
      </c>
      <c r="J974" s="4">
        <v>77.73</v>
      </c>
      <c r="K974" s="6">
        <v>45420</v>
      </c>
      <c r="L974" s="6">
        <v>45425</v>
      </c>
      <c r="M974" s="3" t="s">
        <v>71</v>
      </c>
      <c r="N974">
        <f t="shared" si="106"/>
        <v>5</v>
      </c>
      <c r="O974" t="str">
        <f t="shared" si="107"/>
        <v>May-2024</v>
      </c>
      <c r="P974" t="str">
        <f>CHOOSE(MATCH(MONTH(C974),{1,4,7,10}),"Q1","Q2","Q3","Q4")</f>
        <v>Q2</v>
      </c>
      <c r="Q974" t="str">
        <f t="shared" si="108"/>
        <v>North → East</v>
      </c>
      <c r="R974" t="str">
        <f t="shared" si="109"/>
        <v>60-80%</v>
      </c>
      <c r="AA974">
        <f t="shared" si="110"/>
        <v>8</v>
      </c>
      <c r="AD974">
        <f t="shared" si="111"/>
        <v>5</v>
      </c>
      <c r="AL974">
        <f t="shared" si="112"/>
        <v>0</v>
      </c>
    </row>
    <row r="975" spans="1:38" ht="15.75" customHeight="1" x14ac:dyDescent="0.3">
      <c r="A975" s="3" t="s">
        <v>1038</v>
      </c>
      <c r="B975" s="3" t="s">
        <v>55</v>
      </c>
      <c r="C975" s="6">
        <v>45349</v>
      </c>
      <c r="D975" s="4">
        <v>555</v>
      </c>
      <c r="E975" s="3" t="s">
        <v>63</v>
      </c>
      <c r="F975" s="3" t="s">
        <v>51</v>
      </c>
      <c r="G975" s="3" t="s">
        <v>61</v>
      </c>
      <c r="H975" s="4">
        <v>14365</v>
      </c>
      <c r="I975" s="4">
        <v>1.6</v>
      </c>
      <c r="J975" s="4">
        <v>85.77</v>
      </c>
      <c r="K975" s="6">
        <v>45351</v>
      </c>
      <c r="L975" s="6">
        <v>45359</v>
      </c>
      <c r="M975" s="3" t="s">
        <v>53</v>
      </c>
      <c r="N975">
        <f t="shared" si="106"/>
        <v>8</v>
      </c>
      <c r="O975" t="str">
        <f t="shared" si="107"/>
        <v>Feb-2024</v>
      </c>
      <c r="P975" t="str">
        <f>CHOOSE(MATCH(MONTH(C975),{1,4,7,10}),"Q1","Q2","Q3","Q4")</f>
        <v>Q1</v>
      </c>
      <c r="Q975" t="str">
        <f t="shared" si="108"/>
        <v>West → Central</v>
      </c>
      <c r="R975" t="str">
        <f t="shared" si="109"/>
        <v>80-100%</v>
      </c>
      <c r="AA975">
        <f t="shared" si="110"/>
        <v>10</v>
      </c>
      <c r="AD975">
        <f t="shared" si="111"/>
        <v>8</v>
      </c>
      <c r="AL975">
        <f t="shared" si="112"/>
        <v>0</v>
      </c>
    </row>
    <row r="976" spans="1:38" ht="15.75" customHeight="1" x14ac:dyDescent="0.3">
      <c r="A976" s="3" t="s">
        <v>1039</v>
      </c>
      <c r="B976" s="3" t="s">
        <v>49</v>
      </c>
      <c r="C976" s="6">
        <v>45458</v>
      </c>
      <c r="D976" s="4">
        <v>1866</v>
      </c>
      <c r="E976" s="3" t="s">
        <v>56</v>
      </c>
      <c r="F976" s="3" t="s">
        <v>61</v>
      </c>
      <c r="G976" s="3" t="s">
        <v>51</v>
      </c>
      <c r="H976" s="4">
        <v>995</v>
      </c>
      <c r="I976" s="4">
        <v>4.7</v>
      </c>
      <c r="J976" s="4">
        <v>85.92</v>
      </c>
      <c r="K976" s="6">
        <v>45459</v>
      </c>
      <c r="L976" s="6">
        <v>45467</v>
      </c>
      <c r="M976" s="3" t="s">
        <v>53</v>
      </c>
      <c r="N976">
        <f t="shared" si="106"/>
        <v>8</v>
      </c>
      <c r="O976" t="str">
        <f t="shared" si="107"/>
        <v>Jun-2024</v>
      </c>
      <c r="P976" t="str">
        <f>CHOOSE(MATCH(MONTH(C976),{1,4,7,10}),"Q1","Q2","Q3","Q4")</f>
        <v>Q2</v>
      </c>
      <c r="Q976" t="str">
        <f t="shared" si="108"/>
        <v>Central → West</v>
      </c>
      <c r="R976" t="str">
        <f t="shared" si="109"/>
        <v>80-100%</v>
      </c>
      <c r="AA976">
        <f t="shared" si="110"/>
        <v>9</v>
      </c>
      <c r="AD976">
        <f t="shared" si="111"/>
        <v>8</v>
      </c>
      <c r="AL976">
        <f t="shared" si="112"/>
        <v>0</v>
      </c>
    </row>
    <row r="977" spans="1:38" ht="15.75" customHeight="1" x14ac:dyDescent="0.3">
      <c r="A977" s="3" t="s">
        <v>1040</v>
      </c>
      <c r="B977" s="3" t="s">
        <v>49</v>
      </c>
      <c r="C977" s="6">
        <v>45305</v>
      </c>
      <c r="D977" s="4">
        <v>899</v>
      </c>
      <c r="E977" s="3" t="s">
        <v>60</v>
      </c>
      <c r="F977" s="3" t="s">
        <v>61</v>
      </c>
      <c r="G977" s="3" t="s">
        <v>57</v>
      </c>
      <c r="H977" s="4">
        <v>45255</v>
      </c>
      <c r="I977" s="4">
        <v>2.8</v>
      </c>
      <c r="J977" s="4">
        <v>61.38</v>
      </c>
      <c r="K977" s="6">
        <v>45308</v>
      </c>
      <c r="L977" s="6">
        <v>45311</v>
      </c>
      <c r="M977" s="3" t="s">
        <v>53</v>
      </c>
      <c r="N977">
        <f t="shared" si="106"/>
        <v>3</v>
      </c>
      <c r="O977" t="str">
        <f t="shared" si="107"/>
        <v>Jan-2024</v>
      </c>
      <c r="P977" t="str">
        <f>CHOOSE(MATCH(MONTH(C977),{1,4,7,10}),"Q1","Q2","Q3","Q4")</f>
        <v>Q1</v>
      </c>
      <c r="Q977" t="str">
        <f t="shared" si="108"/>
        <v>Central → South</v>
      </c>
      <c r="R977" t="str">
        <f t="shared" si="109"/>
        <v>60-80%</v>
      </c>
      <c r="AA977">
        <f t="shared" si="110"/>
        <v>6</v>
      </c>
      <c r="AD977">
        <f t="shared" si="111"/>
        <v>3</v>
      </c>
      <c r="AL977">
        <f t="shared" si="112"/>
        <v>1</v>
      </c>
    </row>
    <row r="978" spans="1:38" ht="15.75" customHeight="1" x14ac:dyDescent="0.3">
      <c r="A978" s="3" t="s">
        <v>1041</v>
      </c>
      <c r="B978" s="3" t="s">
        <v>55</v>
      </c>
      <c r="C978" s="6">
        <v>45451</v>
      </c>
      <c r="D978" s="4">
        <v>1284</v>
      </c>
      <c r="E978" s="3" t="s">
        <v>63</v>
      </c>
      <c r="F978" s="3" t="s">
        <v>52</v>
      </c>
      <c r="G978" s="3" t="s">
        <v>70</v>
      </c>
      <c r="H978" s="4">
        <v>2648</v>
      </c>
      <c r="I978" s="4">
        <v>1.7</v>
      </c>
      <c r="J978" s="4">
        <v>56.44</v>
      </c>
      <c r="K978" s="6">
        <v>45451</v>
      </c>
      <c r="L978" s="6">
        <v>45461</v>
      </c>
      <c r="M978" s="3" t="s">
        <v>53</v>
      </c>
      <c r="N978">
        <f t="shared" si="106"/>
        <v>10</v>
      </c>
      <c r="O978" t="str">
        <f t="shared" si="107"/>
        <v>Jun-2024</v>
      </c>
      <c r="P978" t="str">
        <f>CHOOSE(MATCH(MONTH(C978),{1,4,7,10}),"Q1","Q2","Q3","Q4")</f>
        <v>Q2</v>
      </c>
      <c r="Q978" t="str">
        <f t="shared" si="108"/>
        <v>East → North</v>
      </c>
      <c r="R978" t="str">
        <f t="shared" si="109"/>
        <v>40-60%</v>
      </c>
      <c r="AA978">
        <f t="shared" si="110"/>
        <v>10</v>
      </c>
      <c r="AD978">
        <f t="shared" si="111"/>
        <v>10</v>
      </c>
      <c r="AL978">
        <f t="shared" si="112"/>
        <v>0</v>
      </c>
    </row>
    <row r="979" spans="1:38" ht="15.75" customHeight="1" x14ac:dyDescent="0.3">
      <c r="A979" s="3" t="s">
        <v>1042</v>
      </c>
      <c r="B979" s="3" t="s">
        <v>66</v>
      </c>
      <c r="C979" s="6">
        <v>45384</v>
      </c>
      <c r="D979" s="4">
        <v>1112</v>
      </c>
      <c r="E979" s="3" t="s">
        <v>56</v>
      </c>
      <c r="F979" s="3" t="s">
        <v>52</v>
      </c>
      <c r="G979" s="3" t="s">
        <v>57</v>
      </c>
      <c r="H979" s="4">
        <v>33824</v>
      </c>
      <c r="I979" s="4">
        <v>2.2000000000000002</v>
      </c>
      <c r="J979" s="4">
        <v>88.07</v>
      </c>
      <c r="K979" s="6">
        <v>45386</v>
      </c>
      <c r="L979" s="6">
        <v>45396</v>
      </c>
      <c r="M979" s="3" t="s">
        <v>71</v>
      </c>
      <c r="N979">
        <f t="shared" si="106"/>
        <v>10</v>
      </c>
      <c r="O979" t="str">
        <f t="shared" si="107"/>
        <v>Apr-2024</v>
      </c>
      <c r="P979" t="str">
        <f>CHOOSE(MATCH(MONTH(C979),{1,4,7,10}),"Q1","Q2","Q3","Q4")</f>
        <v>Q2</v>
      </c>
      <c r="Q979" t="str">
        <f t="shared" si="108"/>
        <v>East → South</v>
      </c>
      <c r="R979" t="str">
        <f t="shared" si="109"/>
        <v>80-100%</v>
      </c>
      <c r="AA979">
        <f t="shared" si="110"/>
        <v>12</v>
      </c>
      <c r="AD979">
        <f t="shared" si="111"/>
        <v>10</v>
      </c>
      <c r="AL979">
        <f t="shared" si="112"/>
        <v>0</v>
      </c>
    </row>
    <row r="980" spans="1:38" ht="15.75" customHeight="1" x14ac:dyDescent="0.3">
      <c r="A980" s="3" t="s">
        <v>1043</v>
      </c>
      <c r="B980" s="3" t="s">
        <v>59</v>
      </c>
      <c r="C980" s="6">
        <v>45339</v>
      </c>
      <c r="D980" s="4">
        <v>1623</v>
      </c>
      <c r="E980" s="3" t="s">
        <v>63</v>
      </c>
      <c r="F980" s="3" t="s">
        <v>57</v>
      </c>
      <c r="G980" s="3" t="s">
        <v>70</v>
      </c>
      <c r="H980" s="4">
        <v>13893</v>
      </c>
      <c r="I980" s="4">
        <v>1.2</v>
      </c>
      <c r="J980" s="4">
        <v>62.63</v>
      </c>
      <c r="K980" s="6">
        <v>45341</v>
      </c>
      <c r="L980" s="6">
        <v>45348</v>
      </c>
      <c r="M980" s="3" t="s">
        <v>53</v>
      </c>
      <c r="N980">
        <f t="shared" si="106"/>
        <v>7</v>
      </c>
      <c r="O980" t="str">
        <f t="shared" si="107"/>
        <v>Feb-2024</v>
      </c>
      <c r="P980" t="str">
        <f>CHOOSE(MATCH(MONTH(C980),{1,4,7,10}),"Q1","Q2","Q3","Q4")</f>
        <v>Q1</v>
      </c>
      <c r="Q980" t="str">
        <f t="shared" si="108"/>
        <v>South → North</v>
      </c>
      <c r="R980" t="str">
        <f t="shared" si="109"/>
        <v>60-80%</v>
      </c>
      <c r="AA980">
        <f t="shared" si="110"/>
        <v>9</v>
      </c>
      <c r="AD980">
        <f t="shared" si="111"/>
        <v>7</v>
      </c>
      <c r="AL980">
        <f t="shared" si="112"/>
        <v>0</v>
      </c>
    </row>
    <row r="981" spans="1:38" ht="15.75" customHeight="1" x14ac:dyDescent="0.3">
      <c r="A981" s="3" t="s">
        <v>1044</v>
      </c>
      <c r="B981" s="3" t="s">
        <v>59</v>
      </c>
      <c r="C981" s="6">
        <v>45309</v>
      </c>
      <c r="D981" s="4">
        <v>580</v>
      </c>
      <c r="E981" s="3" t="s">
        <v>50</v>
      </c>
      <c r="F981" s="3" t="s">
        <v>57</v>
      </c>
      <c r="G981" s="3" t="s">
        <v>57</v>
      </c>
      <c r="H981" s="4">
        <v>2052</v>
      </c>
      <c r="I981" s="4">
        <v>2.9</v>
      </c>
      <c r="J981" s="4">
        <v>94.2</v>
      </c>
      <c r="K981" s="6">
        <v>45311</v>
      </c>
      <c r="L981" s="6">
        <v>45317</v>
      </c>
      <c r="M981" s="3" t="s">
        <v>71</v>
      </c>
      <c r="N981">
        <f t="shared" si="106"/>
        <v>6</v>
      </c>
      <c r="O981" t="str">
        <f t="shared" si="107"/>
        <v>Jan-2024</v>
      </c>
      <c r="P981" t="str">
        <f>CHOOSE(MATCH(MONTH(C981),{1,4,7,10}),"Q1","Q2","Q3","Q4")</f>
        <v>Q1</v>
      </c>
      <c r="Q981" t="str">
        <f t="shared" si="108"/>
        <v>South → South</v>
      </c>
      <c r="R981" t="str">
        <f t="shared" si="109"/>
        <v>80-100%</v>
      </c>
      <c r="AA981">
        <f t="shared" si="110"/>
        <v>8</v>
      </c>
      <c r="AD981">
        <f t="shared" si="111"/>
        <v>6</v>
      </c>
      <c r="AL981">
        <f t="shared" si="112"/>
        <v>0</v>
      </c>
    </row>
    <row r="982" spans="1:38" ht="15.75" customHeight="1" x14ac:dyDescent="0.3">
      <c r="A982" s="3" t="s">
        <v>1045</v>
      </c>
      <c r="B982" s="3" t="s">
        <v>59</v>
      </c>
      <c r="C982" s="6">
        <v>45428</v>
      </c>
      <c r="D982" s="4">
        <v>1786</v>
      </c>
      <c r="E982" s="3" t="s">
        <v>63</v>
      </c>
      <c r="F982" s="3" t="s">
        <v>61</v>
      </c>
      <c r="G982" s="3" t="s">
        <v>70</v>
      </c>
      <c r="H982" s="4">
        <v>36353</v>
      </c>
      <c r="I982" s="4">
        <v>4.4000000000000004</v>
      </c>
      <c r="J982" s="4">
        <v>44.18</v>
      </c>
      <c r="K982" s="6">
        <v>45428</v>
      </c>
      <c r="L982" s="6">
        <v>45435</v>
      </c>
      <c r="M982" s="3" t="s">
        <v>53</v>
      </c>
      <c r="N982">
        <f t="shared" si="106"/>
        <v>7</v>
      </c>
      <c r="O982" t="str">
        <f t="shared" si="107"/>
        <v>May-2024</v>
      </c>
      <c r="P982" t="str">
        <f>CHOOSE(MATCH(MONTH(C982),{1,4,7,10}),"Q1","Q2","Q3","Q4")</f>
        <v>Q2</v>
      </c>
      <c r="Q982" t="str">
        <f t="shared" si="108"/>
        <v>Central → North</v>
      </c>
      <c r="R982" t="str">
        <f t="shared" si="109"/>
        <v>40-60%</v>
      </c>
      <c r="AA982">
        <f t="shared" si="110"/>
        <v>7</v>
      </c>
      <c r="AD982">
        <f t="shared" si="111"/>
        <v>7</v>
      </c>
      <c r="AL982">
        <f t="shared" si="112"/>
        <v>0</v>
      </c>
    </row>
    <row r="983" spans="1:38" ht="15.75" customHeight="1" x14ac:dyDescent="0.3">
      <c r="A983" s="3" t="s">
        <v>1046</v>
      </c>
      <c r="B983" s="3" t="s">
        <v>49</v>
      </c>
      <c r="C983" s="6">
        <v>45352</v>
      </c>
      <c r="D983" s="4">
        <v>2261</v>
      </c>
      <c r="E983" s="3" t="s">
        <v>63</v>
      </c>
      <c r="F983" s="3" t="s">
        <v>52</v>
      </c>
      <c r="G983" s="3" t="s">
        <v>70</v>
      </c>
      <c r="H983" s="4">
        <v>33424</v>
      </c>
      <c r="I983" s="4">
        <v>4.7</v>
      </c>
      <c r="J983" s="4">
        <v>43.49</v>
      </c>
      <c r="K983" s="6">
        <v>45353</v>
      </c>
      <c r="L983" s="6">
        <v>45355</v>
      </c>
      <c r="M983" s="3" t="s">
        <v>53</v>
      </c>
      <c r="N983">
        <f t="shared" si="106"/>
        <v>2</v>
      </c>
      <c r="O983" t="str">
        <f t="shared" si="107"/>
        <v>Mar-2024</v>
      </c>
      <c r="P983" t="str">
        <f>CHOOSE(MATCH(MONTH(C983),{1,4,7,10}),"Q1","Q2","Q3","Q4")</f>
        <v>Q1</v>
      </c>
      <c r="Q983" t="str">
        <f t="shared" si="108"/>
        <v>East → North</v>
      </c>
      <c r="R983" t="str">
        <f t="shared" si="109"/>
        <v>40-60%</v>
      </c>
      <c r="AA983">
        <f t="shared" si="110"/>
        <v>3</v>
      </c>
      <c r="AD983">
        <f t="shared" si="111"/>
        <v>2</v>
      </c>
      <c r="AL983">
        <f t="shared" si="112"/>
        <v>1</v>
      </c>
    </row>
    <row r="984" spans="1:38" ht="15.75" customHeight="1" x14ac:dyDescent="0.3">
      <c r="A984" s="3" t="s">
        <v>1047</v>
      </c>
      <c r="B984" s="3" t="s">
        <v>49</v>
      </c>
      <c r="C984" s="6">
        <v>45458</v>
      </c>
      <c r="D984" s="4">
        <v>1701</v>
      </c>
      <c r="E984" s="3" t="s">
        <v>63</v>
      </c>
      <c r="F984" s="3" t="s">
        <v>70</v>
      </c>
      <c r="G984" s="3" t="s">
        <v>57</v>
      </c>
      <c r="H984" s="4">
        <v>9426</v>
      </c>
      <c r="I984" s="4">
        <v>4.7</v>
      </c>
      <c r="J984" s="4">
        <v>95.62</v>
      </c>
      <c r="K984" s="6">
        <v>45461</v>
      </c>
      <c r="L984" s="6">
        <v>45469</v>
      </c>
      <c r="M984" s="3" t="s">
        <v>53</v>
      </c>
      <c r="N984">
        <f t="shared" si="106"/>
        <v>8</v>
      </c>
      <c r="O984" t="str">
        <f t="shared" si="107"/>
        <v>Jun-2024</v>
      </c>
      <c r="P984" t="str">
        <f>CHOOSE(MATCH(MONTH(C984),{1,4,7,10}),"Q1","Q2","Q3","Q4")</f>
        <v>Q2</v>
      </c>
      <c r="Q984" t="str">
        <f t="shared" si="108"/>
        <v>North → South</v>
      </c>
      <c r="R984" t="str">
        <f t="shared" si="109"/>
        <v>80-100%</v>
      </c>
      <c r="AA984">
        <f t="shared" si="110"/>
        <v>11</v>
      </c>
      <c r="AD984">
        <f t="shared" si="111"/>
        <v>8</v>
      </c>
      <c r="AL984">
        <f t="shared" si="112"/>
        <v>0</v>
      </c>
    </row>
    <row r="985" spans="1:38" ht="15.75" customHeight="1" x14ac:dyDescent="0.3">
      <c r="A985" s="3" t="s">
        <v>1048</v>
      </c>
      <c r="B985" s="3" t="s">
        <v>66</v>
      </c>
      <c r="C985" s="6">
        <v>45293</v>
      </c>
      <c r="D985" s="4">
        <v>440</v>
      </c>
      <c r="E985" s="3" t="s">
        <v>63</v>
      </c>
      <c r="F985" s="3" t="s">
        <v>51</v>
      </c>
      <c r="G985" s="3" t="s">
        <v>57</v>
      </c>
      <c r="H985" s="4">
        <v>31351</v>
      </c>
      <c r="I985" s="4">
        <v>1.5</v>
      </c>
      <c r="J985" s="4">
        <v>78.91</v>
      </c>
      <c r="K985" s="6">
        <v>45296</v>
      </c>
      <c r="L985" s="6">
        <v>45301</v>
      </c>
      <c r="M985" s="3" t="s">
        <v>53</v>
      </c>
      <c r="N985">
        <f t="shared" si="106"/>
        <v>5</v>
      </c>
      <c r="O985" t="str">
        <f t="shared" si="107"/>
        <v>Jan-2024</v>
      </c>
      <c r="P985" t="str">
        <f>CHOOSE(MATCH(MONTH(C985),{1,4,7,10}),"Q1","Q2","Q3","Q4")</f>
        <v>Q1</v>
      </c>
      <c r="Q985" t="str">
        <f t="shared" si="108"/>
        <v>West → South</v>
      </c>
      <c r="R985" t="str">
        <f t="shared" si="109"/>
        <v>60-80%</v>
      </c>
      <c r="AA985">
        <f t="shared" si="110"/>
        <v>8</v>
      </c>
      <c r="AD985">
        <f t="shared" si="111"/>
        <v>5</v>
      </c>
      <c r="AL985">
        <f t="shared" si="112"/>
        <v>0</v>
      </c>
    </row>
    <row r="986" spans="1:38" ht="15.75" customHeight="1" x14ac:dyDescent="0.3">
      <c r="A986" s="3" t="s">
        <v>1049</v>
      </c>
      <c r="B986" s="3" t="s">
        <v>59</v>
      </c>
      <c r="C986" s="6">
        <v>45351</v>
      </c>
      <c r="D986" s="4">
        <v>2110</v>
      </c>
      <c r="E986" s="3" t="s">
        <v>63</v>
      </c>
      <c r="F986" s="3" t="s">
        <v>52</v>
      </c>
      <c r="G986" s="3" t="s">
        <v>70</v>
      </c>
      <c r="H986" s="4">
        <v>24389</v>
      </c>
      <c r="I986" s="4">
        <v>2.5</v>
      </c>
      <c r="J986" s="4">
        <v>62.78</v>
      </c>
      <c r="K986" s="6">
        <v>45354</v>
      </c>
      <c r="L986" s="6">
        <v>45360</v>
      </c>
      <c r="M986" s="3" t="s">
        <v>53</v>
      </c>
      <c r="N986">
        <f t="shared" si="106"/>
        <v>6</v>
      </c>
      <c r="O986" t="str">
        <f t="shared" si="107"/>
        <v>Feb-2024</v>
      </c>
      <c r="P986" t="str">
        <f>CHOOSE(MATCH(MONTH(C986),{1,4,7,10}),"Q1","Q2","Q3","Q4")</f>
        <v>Q1</v>
      </c>
      <c r="Q986" t="str">
        <f t="shared" si="108"/>
        <v>East → North</v>
      </c>
      <c r="R986" t="str">
        <f t="shared" si="109"/>
        <v>60-80%</v>
      </c>
      <c r="AA986">
        <f t="shared" si="110"/>
        <v>9</v>
      </c>
      <c r="AD986">
        <f t="shared" si="111"/>
        <v>6</v>
      </c>
      <c r="AL986">
        <f t="shared" si="112"/>
        <v>0</v>
      </c>
    </row>
    <row r="987" spans="1:38" ht="15.75" customHeight="1" x14ac:dyDescent="0.3">
      <c r="A987" s="3" t="s">
        <v>1050</v>
      </c>
      <c r="B987" s="3" t="s">
        <v>59</v>
      </c>
      <c r="C987" s="6">
        <v>45461</v>
      </c>
      <c r="D987" s="4">
        <v>1966</v>
      </c>
      <c r="E987" s="3" t="s">
        <v>63</v>
      </c>
      <c r="F987" s="3" t="s">
        <v>52</v>
      </c>
      <c r="G987" s="3" t="s">
        <v>61</v>
      </c>
      <c r="H987" s="4">
        <v>40430</v>
      </c>
      <c r="I987" s="4">
        <v>1.1000000000000001</v>
      </c>
      <c r="J987" s="4">
        <v>85.3</v>
      </c>
      <c r="K987" s="6">
        <v>45464</v>
      </c>
      <c r="L987" s="6">
        <v>45472</v>
      </c>
      <c r="M987" s="3" t="s">
        <v>71</v>
      </c>
      <c r="N987">
        <f t="shared" si="106"/>
        <v>8</v>
      </c>
      <c r="O987" t="str">
        <f t="shared" si="107"/>
        <v>Jun-2024</v>
      </c>
      <c r="P987" t="str">
        <f>CHOOSE(MATCH(MONTH(C987),{1,4,7,10}),"Q1","Q2","Q3","Q4")</f>
        <v>Q2</v>
      </c>
      <c r="Q987" t="str">
        <f t="shared" si="108"/>
        <v>East → Central</v>
      </c>
      <c r="R987" t="str">
        <f t="shared" si="109"/>
        <v>80-100%</v>
      </c>
      <c r="AA987">
        <f t="shared" si="110"/>
        <v>11</v>
      </c>
      <c r="AD987">
        <f t="shared" si="111"/>
        <v>8</v>
      </c>
      <c r="AL987">
        <f t="shared" si="112"/>
        <v>0</v>
      </c>
    </row>
    <row r="988" spans="1:38" ht="15.75" customHeight="1" x14ac:dyDescent="0.3">
      <c r="A988" s="3" t="s">
        <v>1051</v>
      </c>
      <c r="B988" s="3" t="s">
        <v>55</v>
      </c>
      <c r="C988" s="6">
        <v>45412</v>
      </c>
      <c r="D988" s="4">
        <v>934</v>
      </c>
      <c r="E988" s="3" t="s">
        <v>56</v>
      </c>
      <c r="F988" s="3" t="s">
        <v>57</v>
      </c>
      <c r="G988" s="3" t="s">
        <v>57</v>
      </c>
      <c r="H988" s="4">
        <v>8555</v>
      </c>
      <c r="I988" s="4">
        <v>4.4000000000000004</v>
      </c>
      <c r="J988" s="4">
        <v>80.34</v>
      </c>
      <c r="K988" s="6">
        <v>45414</v>
      </c>
      <c r="L988" s="6">
        <v>45423</v>
      </c>
      <c r="M988" s="3" t="s">
        <v>53</v>
      </c>
      <c r="N988">
        <f t="shared" si="106"/>
        <v>9</v>
      </c>
      <c r="O988" t="str">
        <f t="shared" si="107"/>
        <v>Apr-2024</v>
      </c>
      <c r="P988" t="str">
        <f>CHOOSE(MATCH(MONTH(C988),{1,4,7,10}),"Q1","Q2","Q3","Q4")</f>
        <v>Q2</v>
      </c>
      <c r="Q988" t="str">
        <f t="shared" si="108"/>
        <v>South → South</v>
      </c>
      <c r="R988" t="str">
        <f t="shared" si="109"/>
        <v>80-100%</v>
      </c>
      <c r="AA988">
        <f t="shared" si="110"/>
        <v>11</v>
      </c>
      <c r="AD988">
        <f t="shared" si="111"/>
        <v>9</v>
      </c>
      <c r="AL988">
        <f t="shared" si="112"/>
        <v>0</v>
      </c>
    </row>
    <row r="989" spans="1:38" ht="15.75" customHeight="1" x14ac:dyDescent="0.3">
      <c r="A989" s="3" t="s">
        <v>1052</v>
      </c>
      <c r="B989" s="3" t="s">
        <v>49</v>
      </c>
      <c r="C989" s="6">
        <v>45328</v>
      </c>
      <c r="D989" s="4">
        <v>1303</v>
      </c>
      <c r="E989" s="3" t="s">
        <v>60</v>
      </c>
      <c r="F989" s="3" t="s">
        <v>51</v>
      </c>
      <c r="G989" s="3" t="s">
        <v>52</v>
      </c>
      <c r="H989" s="4">
        <v>5154</v>
      </c>
      <c r="I989" s="4">
        <v>2.4</v>
      </c>
      <c r="J989" s="4">
        <v>71.87</v>
      </c>
      <c r="K989" s="6">
        <v>45328</v>
      </c>
      <c r="L989" s="6">
        <v>45330</v>
      </c>
      <c r="M989" s="3" t="s">
        <v>53</v>
      </c>
      <c r="N989">
        <f t="shared" si="106"/>
        <v>2</v>
      </c>
      <c r="O989" t="str">
        <f t="shared" si="107"/>
        <v>Feb-2024</v>
      </c>
      <c r="P989" t="str">
        <f>CHOOSE(MATCH(MONTH(C989),{1,4,7,10}),"Q1","Q2","Q3","Q4")</f>
        <v>Q1</v>
      </c>
      <c r="Q989" t="str">
        <f t="shared" si="108"/>
        <v>West → East</v>
      </c>
      <c r="R989" t="str">
        <f t="shared" si="109"/>
        <v>60-80%</v>
      </c>
      <c r="AA989">
        <f t="shared" si="110"/>
        <v>2</v>
      </c>
      <c r="AD989">
        <f t="shared" si="111"/>
        <v>2</v>
      </c>
      <c r="AL989">
        <f t="shared" si="112"/>
        <v>1</v>
      </c>
    </row>
    <row r="990" spans="1:38" ht="15.75" customHeight="1" x14ac:dyDescent="0.3">
      <c r="A990" s="3" t="s">
        <v>1053</v>
      </c>
      <c r="B990" s="3" t="s">
        <v>59</v>
      </c>
      <c r="C990" s="6">
        <v>45472</v>
      </c>
      <c r="D990" s="4">
        <v>1825</v>
      </c>
      <c r="E990" s="3" t="s">
        <v>63</v>
      </c>
      <c r="F990" s="3" t="s">
        <v>61</v>
      </c>
      <c r="G990" s="3" t="s">
        <v>51</v>
      </c>
      <c r="H990" s="4">
        <v>23134</v>
      </c>
      <c r="I990" s="4">
        <v>3.5</v>
      </c>
      <c r="J990" s="4">
        <v>45.93</v>
      </c>
      <c r="K990" s="6">
        <v>45472</v>
      </c>
      <c r="L990" s="6">
        <v>45478</v>
      </c>
      <c r="M990" s="3" t="s">
        <v>53</v>
      </c>
      <c r="N990">
        <f t="shared" si="106"/>
        <v>6</v>
      </c>
      <c r="O990" t="str">
        <f t="shared" si="107"/>
        <v>Jun-2024</v>
      </c>
      <c r="P990" t="str">
        <f>CHOOSE(MATCH(MONTH(C990),{1,4,7,10}),"Q1","Q2","Q3","Q4")</f>
        <v>Q2</v>
      </c>
      <c r="Q990" t="str">
        <f t="shared" si="108"/>
        <v>Central → West</v>
      </c>
      <c r="R990" t="str">
        <f t="shared" si="109"/>
        <v>40-60%</v>
      </c>
      <c r="AA990">
        <f t="shared" si="110"/>
        <v>6</v>
      </c>
      <c r="AD990">
        <f t="shared" si="111"/>
        <v>6</v>
      </c>
      <c r="AL990">
        <f t="shared" si="112"/>
        <v>1</v>
      </c>
    </row>
    <row r="991" spans="1:38" ht="15.75" customHeight="1" x14ac:dyDescent="0.3">
      <c r="A991" s="3" t="s">
        <v>1054</v>
      </c>
      <c r="B991" s="3" t="s">
        <v>66</v>
      </c>
      <c r="C991" s="6">
        <v>45417</v>
      </c>
      <c r="D991" s="4">
        <v>1789</v>
      </c>
      <c r="E991" s="3" t="s">
        <v>60</v>
      </c>
      <c r="F991" s="3" t="s">
        <v>52</v>
      </c>
      <c r="G991" s="3" t="s">
        <v>70</v>
      </c>
      <c r="H991" s="4">
        <v>32863</v>
      </c>
      <c r="I991" s="4">
        <v>3.9</v>
      </c>
      <c r="J991" s="4">
        <v>88.73</v>
      </c>
      <c r="K991" s="6">
        <v>45419</v>
      </c>
      <c r="L991" s="6">
        <v>45425</v>
      </c>
      <c r="M991" s="3" t="s">
        <v>53</v>
      </c>
      <c r="N991">
        <f t="shared" si="106"/>
        <v>6</v>
      </c>
      <c r="O991" t="str">
        <f t="shared" si="107"/>
        <v>May-2024</v>
      </c>
      <c r="P991" t="str">
        <f>CHOOSE(MATCH(MONTH(C991),{1,4,7,10}),"Q1","Q2","Q3","Q4")</f>
        <v>Q2</v>
      </c>
      <c r="Q991" t="str">
        <f t="shared" si="108"/>
        <v>East → North</v>
      </c>
      <c r="R991" t="str">
        <f t="shared" si="109"/>
        <v>80-100%</v>
      </c>
      <c r="AA991">
        <f t="shared" si="110"/>
        <v>8</v>
      </c>
      <c r="AD991">
        <f t="shared" si="111"/>
        <v>6</v>
      </c>
      <c r="AL991">
        <f t="shared" si="112"/>
        <v>0</v>
      </c>
    </row>
    <row r="992" spans="1:38" ht="15.75" customHeight="1" x14ac:dyDescent="0.3">
      <c r="A992" s="3" t="s">
        <v>1055</v>
      </c>
      <c r="B992" s="3" t="s">
        <v>66</v>
      </c>
      <c r="C992" s="6">
        <v>45402</v>
      </c>
      <c r="D992" s="4">
        <v>410</v>
      </c>
      <c r="E992" s="3" t="s">
        <v>60</v>
      </c>
      <c r="F992" s="3" t="s">
        <v>61</v>
      </c>
      <c r="G992" s="3" t="s">
        <v>70</v>
      </c>
      <c r="H992" s="4">
        <v>11968</v>
      </c>
      <c r="I992" s="4">
        <v>2.7</v>
      </c>
      <c r="J992" s="4">
        <v>91.96</v>
      </c>
      <c r="K992" s="6">
        <v>45402</v>
      </c>
      <c r="L992" s="6">
        <v>45409</v>
      </c>
      <c r="M992" s="3" t="s">
        <v>53</v>
      </c>
      <c r="N992">
        <f t="shared" si="106"/>
        <v>7</v>
      </c>
      <c r="O992" t="str">
        <f t="shared" si="107"/>
        <v>Apr-2024</v>
      </c>
      <c r="P992" t="str">
        <f>CHOOSE(MATCH(MONTH(C992),{1,4,7,10}),"Q1","Q2","Q3","Q4")</f>
        <v>Q2</v>
      </c>
      <c r="Q992" t="str">
        <f t="shared" si="108"/>
        <v>Central → North</v>
      </c>
      <c r="R992" t="str">
        <f t="shared" si="109"/>
        <v>80-100%</v>
      </c>
      <c r="AA992">
        <f t="shared" si="110"/>
        <v>7</v>
      </c>
      <c r="AD992">
        <f t="shared" si="111"/>
        <v>7</v>
      </c>
      <c r="AL992">
        <f t="shared" si="112"/>
        <v>0</v>
      </c>
    </row>
    <row r="993" spans="1:38" ht="15.75" customHeight="1" x14ac:dyDescent="0.3">
      <c r="A993" s="3" t="s">
        <v>1056</v>
      </c>
      <c r="B993" s="3" t="s">
        <v>59</v>
      </c>
      <c r="C993" s="6">
        <v>45353</v>
      </c>
      <c r="D993" s="4">
        <v>361</v>
      </c>
      <c r="E993" s="3" t="s">
        <v>63</v>
      </c>
      <c r="F993" s="3" t="s">
        <v>52</v>
      </c>
      <c r="G993" s="3" t="s">
        <v>51</v>
      </c>
      <c r="H993" s="4">
        <v>33422</v>
      </c>
      <c r="I993" s="4">
        <v>2.2000000000000002</v>
      </c>
      <c r="J993" s="4">
        <v>50.33</v>
      </c>
      <c r="K993" s="6">
        <v>45353</v>
      </c>
      <c r="L993" s="6">
        <v>45357</v>
      </c>
      <c r="M993" s="3" t="s">
        <v>83</v>
      </c>
      <c r="N993">
        <f t="shared" si="106"/>
        <v>4</v>
      </c>
      <c r="O993" t="str">
        <f t="shared" si="107"/>
        <v>Mar-2024</v>
      </c>
      <c r="P993" t="str">
        <f>CHOOSE(MATCH(MONTH(C993),{1,4,7,10}),"Q1","Q2","Q3","Q4")</f>
        <v>Q1</v>
      </c>
      <c r="Q993" t="str">
        <f t="shared" si="108"/>
        <v>East → West</v>
      </c>
      <c r="R993" t="str">
        <f t="shared" si="109"/>
        <v>40-60%</v>
      </c>
      <c r="AA993">
        <f t="shared" si="110"/>
        <v>4</v>
      </c>
      <c r="AD993">
        <f t="shared" si="111"/>
        <v>4</v>
      </c>
      <c r="AL993">
        <f t="shared" si="112"/>
        <v>0</v>
      </c>
    </row>
    <row r="994" spans="1:38" ht="15.75" customHeight="1" x14ac:dyDescent="0.3">
      <c r="A994" s="3" t="s">
        <v>1057</v>
      </c>
      <c r="B994" s="3" t="s">
        <v>49</v>
      </c>
      <c r="C994" s="6">
        <v>45457</v>
      </c>
      <c r="D994" s="4">
        <v>1542</v>
      </c>
      <c r="E994" s="3" t="s">
        <v>63</v>
      </c>
      <c r="F994" s="3" t="s">
        <v>61</v>
      </c>
      <c r="G994" s="3" t="s">
        <v>61</v>
      </c>
      <c r="H994" s="4">
        <v>41218</v>
      </c>
      <c r="I994" s="4">
        <v>4.8</v>
      </c>
      <c r="J994" s="4">
        <v>91.03</v>
      </c>
      <c r="K994" s="6">
        <v>45460</v>
      </c>
      <c r="L994" s="6">
        <v>45466</v>
      </c>
      <c r="M994" s="3" t="s">
        <v>53</v>
      </c>
      <c r="N994">
        <f t="shared" si="106"/>
        <v>6</v>
      </c>
      <c r="O994" t="str">
        <f t="shared" si="107"/>
        <v>Jun-2024</v>
      </c>
      <c r="P994" t="str">
        <f>CHOOSE(MATCH(MONTH(C994),{1,4,7,10}),"Q1","Q2","Q3","Q4")</f>
        <v>Q2</v>
      </c>
      <c r="Q994" t="str">
        <f t="shared" si="108"/>
        <v>Central → Central</v>
      </c>
      <c r="R994" t="str">
        <f t="shared" si="109"/>
        <v>80-100%</v>
      </c>
      <c r="AA994">
        <f t="shared" si="110"/>
        <v>9</v>
      </c>
      <c r="AD994">
        <f t="shared" si="111"/>
        <v>6</v>
      </c>
      <c r="AL994">
        <f t="shared" si="112"/>
        <v>0</v>
      </c>
    </row>
    <row r="995" spans="1:38" ht="15.75" customHeight="1" x14ac:dyDescent="0.3">
      <c r="A995" s="3" t="s">
        <v>1058</v>
      </c>
      <c r="B995" s="3" t="s">
        <v>66</v>
      </c>
      <c r="C995" s="6">
        <v>45469</v>
      </c>
      <c r="D995" s="4">
        <v>505</v>
      </c>
      <c r="E995" s="3" t="s">
        <v>63</v>
      </c>
      <c r="F995" s="3" t="s">
        <v>51</v>
      </c>
      <c r="G995" s="3" t="s">
        <v>51</v>
      </c>
      <c r="H995" s="4">
        <v>48591</v>
      </c>
      <c r="I995" s="4">
        <v>4.9000000000000004</v>
      </c>
      <c r="J995" s="4">
        <v>92.67</v>
      </c>
      <c r="K995" s="6">
        <v>45472</v>
      </c>
      <c r="L995" s="6">
        <v>45480</v>
      </c>
      <c r="M995" s="3" t="s">
        <v>53</v>
      </c>
      <c r="N995">
        <f t="shared" si="106"/>
        <v>8</v>
      </c>
      <c r="O995" t="str">
        <f t="shared" si="107"/>
        <v>Jun-2024</v>
      </c>
      <c r="P995" t="str">
        <f>CHOOSE(MATCH(MONTH(C995),{1,4,7,10}),"Q1","Q2","Q3","Q4")</f>
        <v>Q2</v>
      </c>
      <c r="Q995" t="str">
        <f t="shared" si="108"/>
        <v>West → West</v>
      </c>
      <c r="R995" t="str">
        <f t="shared" si="109"/>
        <v>80-100%</v>
      </c>
      <c r="AA995">
        <f t="shared" si="110"/>
        <v>11</v>
      </c>
      <c r="AD995">
        <f t="shared" si="111"/>
        <v>8</v>
      </c>
      <c r="AL995">
        <f t="shared" si="112"/>
        <v>0</v>
      </c>
    </row>
    <row r="996" spans="1:38" ht="15.75" customHeight="1" x14ac:dyDescent="0.3">
      <c r="A996" s="3" t="s">
        <v>1059</v>
      </c>
      <c r="B996" s="3" t="s">
        <v>55</v>
      </c>
      <c r="C996" s="6">
        <v>45334</v>
      </c>
      <c r="D996" s="4">
        <v>2290</v>
      </c>
      <c r="E996" s="3" t="s">
        <v>60</v>
      </c>
      <c r="F996" s="3" t="s">
        <v>57</v>
      </c>
      <c r="G996" s="3" t="s">
        <v>57</v>
      </c>
      <c r="H996" s="4">
        <v>17880</v>
      </c>
      <c r="I996" s="4">
        <v>2.2000000000000002</v>
      </c>
      <c r="J996" s="4">
        <v>72.97</v>
      </c>
      <c r="K996" s="6">
        <v>45334</v>
      </c>
      <c r="L996" s="6">
        <v>45341</v>
      </c>
      <c r="M996" s="3" t="s">
        <v>53</v>
      </c>
      <c r="N996">
        <f t="shared" si="106"/>
        <v>7</v>
      </c>
      <c r="O996" t="str">
        <f t="shared" si="107"/>
        <v>Feb-2024</v>
      </c>
      <c r="P996" t="str">
        <f>CHOOSE(MATCH(MONTH(C996),{1,4,7,10}),"Q1","Q2","Q3","Q4")</f>
        <v>Q1</v>
      </c>
      <c r="Q996" t="str">
        <f t="shared" si="108"/>
        <v>South → South</v>
      </c>
      <c r="R996" t="str">
        <f t="shared" si="109"/>
        <v>60-80%</v>
      </c>
      <c r="AA996">
        <f t="shared" si="110"/>
        <v>7</v>
      </c>
      <c r="AD996">
        <f t="shared" si="111"/>
        <v>7</v>
      </c>
      <c r="AL996">
        <f t="shared" si="112"/>
        <v>0</v>
      </c>
    </row>
    <row r="997" spans="1:38" ht="15.75" customHeight="1" x14ac:dyDescent="0.3">
      <c r="A997" s="3" t="s">
        <v>1060</v>
      </c>
      <c r="B997" s="3" t="s">
        <v>66</v>
      </c>
      <c r="C997" s="6">
        <v>45348</v>
      </c>
      <c r="D997" s="4">
        <v>441</v>
      </c>
      <c r="E997" s="3" t="s">
        <v>63</v>
      </c>
      <c r="F997" s="3" t="s">
        <v>51</v>
      </c>
      <c r="G997" s="3" t="s">
        <v>51</v>
      </c>
      <c r="H997" s="4">
        <v>27370</v>
      </c>
      <c r="I997" s="4">
        <v>2.9</v>
      </c>
      <c r="J997" s="4">
        <v>79.37</v>
      </c>
      <c r="K997" s="6">
        <v>45351</v>
      </c>
      <c r="L997" s="6">
        <v>45359</v>
      </c>
      <c r="M997" s="3" t="s">
        <v>53</v>
      </c>
      <c r="N997">
        <f t="shared" si="106"/>
        <v>8</v>
      </c>
      <c r="O997" t="str">
        <f t="shared" si="107"/>
        <v>Feb-2024</v>
      </c>
      <c r="P997" t="str">
        <f>CHOOSE(MATCH(MONTH(C997),{1,4,7,10}),"Q1","Q2","Q3","Q4")</f>
        <v>Q1</v>
      </c>
      <c r="Q997" t="str">
        <f t="shared" si="108"/>
        <v>West → West</v>
      </c>
      <c r="R997" t="str">
        <f t="shared" si="109"/>
        <v>60-80%</v>
      </c>
      <c r="AA997">
        <f t="shared" si="110"/>
        <v>11</v>
      </c>
      <c r="AD997">
        <f t="shared" si="111"/>
        <v>8</v>
      </c>
      <c r="AL997">
        <f t="shared" si="112"/>
        <v>0</v>
      </c>
    </row>
    <row r="998" spans="1:38" ht="15.75" customHeight="1" x14ac:dyDescent="0.3">
      <c r="A998" s="3" t="s">
        <v>1061</v>
      </c>
      <c r="B998" s="3" t="s">
        <v>82</v>
      </c>
      <c r="C998" s="6">
        <v>45361</v>
      </c>
      <c r="D998" s="4">
        <v>1439</v>
      </c>
      <c r="E998" s="3" t="s">
        <v>63</v>
      </c>
      <c r="F998" s="3" t="s">
        <v>70</v>
      </c>
      <c r="G998" s="3" t="s">
        <v>70</v>
      </c>
      <c r="H998" s="4">
        <v>37894</v>
      </c>
      <c r="I998" s="4">
        <v>4.9000000000000004</v>
      </c>
      <c r="J998" s="4">
        <v>62.93</v>
      </c>
      <c r="K998" s="6">
        <v>45363</v>
      </c>
      <c r="L998" s="6">
        <v>45367</v>
      </c>
      <c r="M998" s="3" t="s">
        <v>53</v>
      </c>
      <c r="N998">
        <f t="shared" si="106"/>
        <v>4</v>
      </c>
      <c r="O998" t="str">
        <f t="shared" si="107"/>
        <v>Mar-2024</v>
      </c>
      <c r="P998" t="str">
        <f>CHOOSE(MATCH(MONTH(C998),{1,4,7,10}),"Q1","Q2","Q3","Q4")</f>
        <v>Q1</v>
      </c>
      <c r="Q998" t="str">
        <f t="shared" si="108"/>
        <v>North → North</v>
      </c>
      <c r="R998" t="str">
        <f t="shared" si="109"/>
        <v>60-80%</v>
      </c>
      <c r="AA998">
        <f t="shared" si="110"/>
        <v>6</v>
      </c>
      <c r="AD998">
        <f t="shared" si="111"/>
        <v>4</v>
      </c>
      <c r="AL998">
        <f t="shared" si="112"/>
        <v>1</v>
      </c>
    </row>
    <row r="999" spans="1:38" ht="15.75" customHeight="1" x14ac:dyDescent="0.3">
      <c r="A999" s="3" t="s">
        <v>1062</v>
      </c>
      <c r="B999" s="3" t="s">
        <v>82</v>
      </c>
      <c r="C999" s="6">
        <v>45420</v>
      </c>
      <c r="D999" s="4">
        <v>343</v>
      </c>
      <c r="E999" s="3" t="s">
        <v>63</v>
      </c>
      <c r="F999" s="3" t="s">
        <v>57</v>
      </c>
      <c r="G999" s="3" t="s">
        <v>51</v>
      </c>
      <c r="H999" s="4">
        <v>14759</v>
      </c>
      <c r="I999" s="4">
        <v>1</v>
      </c>
      <c r="J999" s="4">
        <v>56.91</v>
      </c>
      <c r="K999" s="6">
        <v>45422</v>
      </c>
      <c r="L999" s="6">
        <v>45427</v>
      </c>
      <c r="M999" s="3" t="s">
        <v>53</v>
      </c>
      <c r="N999">
        <f t="shared" si="106"/>
        <v>5</v>
      </c>
      <c r="O999" t="str">
        <f t="shared" si="107"/>
        <v>May-2024</v>
      </c>
      <c r="P999" t="str">
        <f>CHOOSE(MATCH(MONTH(C999),{1,4,7,10}),"Q1","Q2","Q3","Q4")</f>
        <v>Q2</v>
      </c>
      <c r="Q999" t="str">
        <f t="shared" si="108"/>
        <v>South → West</v>
      </c>
      <c r="R999" t="str">
        <f t="shared" si="109"/>
        <v>40-60%</v>
      </c>
      <c r="AA999">
        <f t="shared" si="110"/>
        <v>7</v>
      </c>
      <c r="AD999">
        <f t="shared" si="111"/>
        <v>5</v>
      </c>
      <c r="AL999">
        <f t="shared" si="112"/>
        <v>0</v>
      </c>
    </row>
    <row r="1000" spans="1:38" ht="15.75" customHeight="1" x14ac:dyDescent="0.3">
      <c r="A1000" s="3" t="s">
        <v>1063</v>
      </c>
      <c r="B1000" s="3" t="s">
        <v>49</v>
      </c>
      <c r="C1000" s="6">
        <v>45470</v>
      </c>
      <c r="D1000" s="4">
        <v>589</v>
      </c>
      <c r="E1000" s="3" t="s">
        <v>63</v>
      </c>
      <c r="F1000" s="3" t="s">
        <v>51</v>
      </c>
      <c r="G1000" s="3" t="s">
        <v>52</v>
      </c>
      <c r="H1000" s="4">
        <v>15373</v>
      </c>
      <c r="I1000" s="4">
        <v>2.7</v>
      </c>
      <c r="J1000" s="4">
        <v>83.32</v>
      </c>
      <c r="K1000" s="6">
        <v>45470</v>
      </c>
      <c r="L1000" s="6">
        <v>45476</v>
      </c>
      <c r="M1000" s="3" t="s">
        <v>53</v>
      </c>
      <c r="N1000">
        <f t="shared" si="106"/>
        <v>6</v>
      </c>
      <c r="O1000" t="str">
        <f t="shared" si="107"/>
        <v>Jun-2024</v>
      </c>
      <c r="P1000" t="str">
        <f>CHOOSE(MATCH(MONTH(C1000),{1,4,7,10}),"Q1","Q2","Q3","Q4")</f>
        <v>Q2</v>
      </c>
      <c r="Q1000" t="str">
        <f t="shared" si="108"/>
        <v>West → East</v>
      </c>
      <c r="R1000" t="str">
        <f t="shared" si="109"/>
        <v>80-100%</v>
      </c>
      <c r="AA1000">
        <f t="shared" si="110"/>
        <v>6</v>
      </c>
      <c r="AD1000">
        <f t="shared" si="111"/>
        <v>6</v>
      </c>
      <c r="AL1000">
        <f t="shared" si="112"/>
        <v>1</v>
      </c>
    </row>
    <row r="1001" spans="1:38" ht="15.75" customHeight="1" x14ac:dyDescent="0.3">
      <c r="A1001" s="3" t="s">
        <v>1064</v>
      </c>
      <c r="B1001" s="3" t="s">
        <v>59</v>
      </c>
      <c r="C1001" s="6">
        <v>45462</v>
      </c>
      <c r="D1001" s="4">
        <v>111</v>
      </c>
      <c r="E1001" s="3" t="s">
        <v>56</v>
      </c>
      <c r="F1001" s="3" t="s">
        <v>70</v>
      </c>
      <c r="G1001" s="3" t="s">
        <v>57</v>
      </c>
      <c r="H1001" s="4">
        <v>13516</v>
      </c>
      <c r="I1001" s="4">
        <v>1.4</v>
      </c>
      <c r="J1001" s="4">
        <v>91.71</v>
      </c>
      <c r="K1001" s="6">
        <v>45465</v>
      </c>
      <c r="L1001" s="6">
        <v>45470</v>
      </c>
      <c r="M1001" s="3" t="s">
        <v>53</v>
      </c>
      <c r="N1001">
        <f t="shared" si="106"/>
        <v>5</v>
      </c>
      <c r="O1001" t="str">
        <f t="shared" si="107"/>
        <v>Jun-2024</v>
      </c>
      <c r="P1001" t="str">
        <f>CHOOSE(MATCH(MONTH(C1001),{1,4,7,10}),"Q1","Q2","Q3","Q4")</f>
        <v>Q2</v>
      </c>
      <c r="Q1001" t="str">
        <f t="shared" si="108"/>
        <v>North → South</v>
      </c>
      <c r="R1001" t="str">
        <f t="shared" si="109"/>
        <v>80-100%</v>
      </c>
      <c r="AA1001">
        <f t="shared" si="110"/>
        <v>8</v>
      </c>
      <c r="AD1001">
        <f t="shared" si="111"/>
        <v>5</v>
      </c>
      <c r="AL1001">
        <f t="shared" si="112"/>
        <v>0</v>
      </c>
    </row>
  </sheetData>
  <mergeCells count="5">
    <mergeCell ref="T1:U1"/>
    <mergeCell ref="X1:Z1"/>
    <mergeCell ref="AA1:AC1"/>
    <mergeCell ref="AD1:AE1"/>
    <mergeCell ref="AF1:AG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9803-9E26-4BAB-A293-A3E84F20D6E9}">
  <dimension ref="A3:B9"/>
  <sheetViews>
    <sheetView workbookViewId="0">
      <selection activeCell="B7" sqref="B7"/>
    </sheetView>
  </sheetViews>
  <sheetFormatPr defaultRowHeight="14.4" x14ac:dyDescent="0.3"/>
  <cols>
    <col min="1" max="1" width="14.77734375" bestFit="1" customWidth="1"/>
    <col min="2" max="2" width="23.109375" bestFit="1" customWidth="1"/>
  </cols>
  <sheetData>
    <row r="3" spans="1:2" x14ac:dyDescent="0.3">
      <c r="A3" s="13" t="s">
        <v>1073</v>
      </c>
      <c r="B3" t="s">
        <v>1075</v>
      </c>
    </row>
    <row r="4" spans="1:2" x14ac:dyDescent="0.3">
      <c r="A4" s="14" t="s">
        <v>82</v>
      </c>
      <c r="B4">
        <v>210</v>
      </c>
    </row>
    <row r="5" spans="1:2" x14ac:dyDescent="0.3">
      <c r="A5" s="14" t="s">
        <v>49</v>
      </c>
      <c r="B5">
        <v>206</v>
      </c>
    </row>
    <row r="6" spans="1:2" x14ac:dyDescent="0.3">
      <c r="A6" s="14" t="s">
        <v>55</v>
      </c>
      <c r="B6">
        <v>204</v>
      </c>
    </row>
    <row r="7" spans="1:2" x14ac:dyDescent="0.3">
      <c r="A7" s="14" t="s">
        <v>66</v>
      </c>
      <c r="B7">
        <v>190</v>
      </c>
    </row>
    <row r="8" spans="1:2" x14ac:dyDescent="0.3">
      <c r="A8" s="14" t="s">
        <v>59</v>
      </c>
      <c r="B8">
        <v>190</v>
      </c>
    </row>
    <row r="9" spans="1:2" x14ac:dyDescent="0.3">
      <c r="A9" s="14" t="s">
        <v>1074</v>
      </c>
      <c r="B9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4C6F1-2D91-4967-94E4-F44AA690A00D}">
  <dimension ref="A1:B8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21.44140625" bestFit="1" customWidth="1"/>
  </cols>
  <sheetData>
    <row r="1" spans="1:2" x14ac:dyDescent="0.3">
      <c r="A1" s="13" t="s">
        <v>1080</v>
      </c>
      <c r="B1" t="s" vm="1">
        <v>1081</v>
      </c>
    </row>
    <row r="3" spans="1:2" x14ac:dyDescent="0.3">
      <c r="A3" s="13" t="s">
        <v>1073</v>
      </c>
      <c r="B3" t="s">
        <v>1079</v>
      </c>
    </row>
    <row r="4" spans="1:2" x14ac:dyDescent="0.3">
      <c r="A4" s="14" t="s">
        <v>56</v>
      </c>
      <c r="B4">
        <v>2447871</v>
      </c>
    </row>
    <row r="5" spans="1:2" x14ac:dyDescent="0.3">
      <c r="A5" s="14" t="s">
        <v>60</v>
      </c>
      <c r="B5">
        <v>2918923</v>
      </c>
    </row>
    <row r="6" spans="1:2" x14ac:dyDescent="0.3">
      <c r="A6" s="14" t="s">
        <v>63</v>
      </c>
      <c r="B6">
        <v>6297505</v>
      </c>
    </row>
    <row r="7" spans="1:2" x14ac:dyDescent="0.3">
      <c r="A7" s="14" t="s">
        <v>50</v>
      </c>
      <c r="B7">
        <v>1075419</v>
      </c>
    </row>
    <row r="8" spans="1:2" x14ac:dyDescent="0.3">
      <c r="A8" s="14" t="s">
        <v>1074</v>
      </c>
      <c r="B8">
        <v>12739718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5041A-4CA8-40CE-B3C1-F3AB16F3F47F}">
  <dimension ref="A3:B29"/>
  <sheetViews>
    <sheetView workbookViewId="0">
      <selection activeCell="B6" sqref="B6"/>
    </sheetView>
  </sheetViews>
  <sheetFormatPr defaultRowHeight="14.4" x14ac:dyDescent="0.3"/>
  <cols>
    <col min="1" max="1" width="14.77734375" bestFit="1" customWidth="1"/>
    <col min="2" max="2" width="21.88671875" bestFit="1" customWidth="1"/>
  </cols>
  <sheetData>
    <row r="3" spans="1:2" x14ac:dyDescent="0.3">
      <c r="A3" s="13" t="s">
        <v>1073</v>
      </c>
      <c r="B3" t="s">
        <v>1108</v>
      </c>
    </row>
    <row r="4" spans="1:2" x14ac:dyDescent="0.3">
      <c r="A4" s="14" t="s">
        <v>1096</v>
      </c>
      <c r="B4" s="17">
        <v>3.209090909090909</v>
      </c>
    </row>
    <row r="5" spans="1:2" x14ac:dyDescent="0.3">
      <c r="A5" s="14" t="s">
        <v>1088</v>
      </c>
      <c r="B5" s="17">
        <v>3.1999999999999997</v>
      </c>
    </row>
    <row r="6" spans="1:2" x14ac:dyDescent="0.3">
      <c r="A6" s="14" t="s">
        <v>1091</v>
      </c>
      <c r="B6" s="17">
        <v>3.1074999999999995</v>
      </c>
    </row>
    <row r="7" spans="1:2" x14ac:dyDescent="0.3">
      <c r="A7" s="14" t="s">
        <v>1107</v>
      </c>
      <c r="B7" s="17">
        <v>3.0974358974358975</v>
      </c>
    </row>
    <row r="8" spans="1:2" x14ac:dyDescent="0.3">
      <c r="A8" s="14" t="s">
        <v>1083</v>
      </c>
      <c r="B8" s="17">
        <v>3.0800000000000005</v>
      </c>
    </row>
    <row r="9" spans="1:2" x14ac:dyDescent="0.3">
      <c r="A9" s="14" t="s">
        <v>1087</v>
      </c>
      <c r="B9" s="17">
        <v>3.0255319148936164</v>
      </c>
    </row>
    <row r="10" spans="1:2" x14ac:dyDescent="0.3">
      <c r="A10" s="14" t="s">
        <v>1093</v>
      </c>
      <c r="B10" s="17">
        <v>2.9978260869565201</v>
      </c>
    </row>
    <row r="11" spans="1:2" x14ac:dyDescent="0.3">
      <c r="A11" s="14" t="s">
        <v>1098</v>
      </c>
      <c r="B11" s="17">
        <v>2.9975609756097574</v>
      </c>
    </row>
    <row r="12" spans="1:2" x14ac:dyDescent="0.3">
      <c r="A12" s="14" t="s">
        <v>1097</v>
      </c>
      <c r="B12" s="17">
        <v>2.9951219512195126</v>
      </c>
    </row>
    <row r="13" spans="1:2" x14ac:dyDescent="0.3">
      <c r="A13" s="14" t="s">
        <v>1090</v>
      </c>
      <c r="B13" s="17">
        <v>2.9951219512195126</v>
      </c>
    </row>
    <row r="14" spans="1:2" x14ac:dyDescent="0.3">
      <c r="A14" s="14" t="s">
        <v>1106</v>
      </c>
      <c r="B14" s="17">
        <v>2.9918918918918918</v>
      </c>
    </row>
    <row r="15" spans="1:2" x14ac:dyDescent="0.3">
      <c r="A15" s="14" t="s">
        <v>1092</v>
      </c>
      <c r="B15" s="17">
        <v>2.9849056603773594</v>
      </c>
    </row>
    <row r="16" spans="1:2" x14ac:dyDescent="0.3">
      <c r="A16" s="14" t="s">
        <v>1085</v>
      </c>
      <c r="B16" s="17">
        <v>2.971111111111111</v>
      </c>
    </row>
    <row r="17" spans="1:2" x14ac:dyDescent="0.3">
      <c r="A17" s="14" t="s">
        <v>1084</v>
      </c>
      <c r="B17" s="17">
        <v>2.951428571428572</v>
      </c>
    </row>
    <row r="18" spans="1:2" x14ac:dyDescent="0.3">
      <c r="A18" s="14" t="s">
        <v>1100</v>
      </c>
      <c r="B18" s="17">
        <v>2.9166666666666674</v>
      </c>
    </row>
    <row r="19" spans="1:2" x14ac:dyDescent="0.3">
      <c r="A19" s="14" t="s">
        <v>1089</v>
      </c>
      <c r="B19" s="17">
        <v>2.9073170731707316</v>
      </c>
    </row>
    <row r="20" spans="1:2" x14ac:dyDescent="0.3">
      <c r="A20" s="14" t="s">
        <v>1086</v>
      </c>
      <c r="B20" s="17">
        <v>2.8904761904761909</v>
      </c>
    </row>
    <row r="21" spans="1:2" x14ac:dyDescent="0.3">
      <c r="A21" s="14" t="s">
        <v>1099</v>
      </c>
      <c r="B21" s="17">
        <v>2.8800000000000003</v>
      </c>
    </row>
    <row r="22" spans="1:2" x14ac:dyDescent="0.3">
      <c r="A22" s="14" t="s">
        <v>1101</v>
      </c>
      <c r="B22" s="17">
        <v>2.8468750000000003</v>
      </c>
    </row>
    <row r="23" spans="1:2" x14ac:dyDescent="0.3">
      <c r="A23" s="14" t="s">
        <v>1095</v>
      </c>
      <c r="B23" s="17">
        <v>2.7969696969696973</v>
      </c>
    </row>
    <row r="24" spans="1:2" x14ac:dyDescent="0.3">
      <c r="A24" s="14" t="s">
        <v>1103</v>
      </c>
      <c r="B24" s="17">
        <v>2.7947368421052627</v>
      </c>
    </row>
    <row r="25" spans="1:2" x14ac:dyDescent="0.3">
      <c r="A25" s="14" t="s">
        <v>1105</v>
      </c>
      <c r="B25" s="17">
        <v>2.7937499999999993</v>
      </c>
    </row>
    <row r="26" spans="1:2" x14ac:dyDescent="0.3">
      <c r="A26" s="14" t="s">
        <v>1102</v>
      </c>
      <c r="B26" s="17">
        <v>2.7450000000000001</v>
      </c>
    </row>
    <row r="27" spans="1:2" x14ac:dyDescent="0.3">
      <c r="A27" s="14" t="s">
        <v>1094</v>
      </c>
      <c r="B27" s="17">
        <v>2.7074999999999996</v>
      </c>
    </row>
    <row r="28" spans="1:2" x14ac:dyDescent="0.3">
      <c r="A28" s="14" t="s">
        <v>1104</v>
      </c>
      <c r="B28" s="17">
        <v>2.6441860465116287</v>
      </c>
    </row>
    <row r="29" spans="1:2" x14ac:dyDescent="0.3">
      <c r="A29" s="14" t="s">
        <v>1074</v>
      </c>
      <c r="B29" s="17">
        <v>2.9450000000000012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75E6-94CA-4E22-AE13-01E9C5319564}">
  <dimension ref="A3:B8"/>
  <sheetViews>
    <sheetView workbookViewId="0">
      <selection activeCell="B5" sqref="B5"/>
    </sheetView>
  </sheetViews>
  <sheetFormatPr defaultRowHeight="14.4" x14ac:dyDescent="0.3"/>
  <cols>
    <col min="1" max="1" width="12.44140625" bestFit="1" customWidth="1"/>
    <col min="2" max="2" width="21.44140625" bestFit="1" customWidth="1"/>
  </cols>
  <sheetData>
    <row r="3" spans="1:2" x14ac:dyDescent="0.3">
      <c r="A3" s="13" t="s">
        <v>1073</v>
      </c>
      <c r="B3" t="s">
        <v>1079</v>
      </c>
    </row>
    <row r="4" spans="1:2" x14ac:dyDescent="0.3">
      <c r="A4" s="14" t="s">
        <v>56</v>
      </c>
      <c r="B4" s="25">
        <v>0.19696782070667571</v>
      </c>
    </row>
    <row r="5" spans="1:2" x14ac:dyDescent="0.3">
      <c r="A5" s="14" t="s">
        <v>60</v>
      </c>
      <c r="B5" s="25">
        <v>0.22840697032955928</v>
      </c>
    </row>
    <row r="6" spans="1:2" x14ac:dyDescent="0.3">
      <c r="A6" s="14" t="s">
        <v>63</v>
      </c>
      <c r="B6" s="25">
        <v>0.49012177510252664</v>
      </c>
    </row>
    <row r="7" spans="1:2" x14ac:dyDescent="0.3">
      <c r="A7" s="14" t="s">
        <v>50</v>
      </c>
      <c r="B7" s="25">
        <v>8.4503433861238403E-2</v>
      </c>
    </row>
    <row r="8" spans="1:2" x14ac:dyDescent="0.3">
      <c r="A8" s="14" t="s">
        <v>1074</v>
      </c>
      <c r="B8" s="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1D005-D2FB-4D66-B348-F2E8DFA280D8}">
  <dimension ref="A1:B10"/>
  <sheetViews>
    <sheetView topLeftCell="A2" workbookViewId="0">
      <selection activeCell="A4" sqref="A4"/>
    </sheetView>
  </sheetViews>
  <sheetFormatPr defaultRowHeight="14.4" x14ac:dyDescent="0.3"/>
  <cols>
    <col min="1" max="1" width="16.44140625" bestFit="1" customWidth="1"/>
    <col min="2" max="2" width="19" bestFit="1" customWidth="1"/>
  </cols>
  <sheetData>
    <row r="1" spans="1:2" x14ac:dyDescent="0.3">
      <c r="A1" s="13" t="s">
        <v>36</v>
      </c>
      <c r="B1" t="s" vm="2">
        <v>1114</v>
      </c>
    </row>
    <row r="2" spans="1:2" x14ac:dyDescent="0.3">
      <c r="A2" s="13" t="s">
        <v>38</v>
      </c>
      <c r="B2" t="s" vm="3">
        <v>1114</v>
      </c>
    </row>
    <row r="4" spans="1:2" x14ac:dyDescent="0.3">
      <c r="A4" s="13" t="s">
        <v>1073</v>
      </c>
      <c r="B4" t="s">
        <v>1113</v>
      </c>
    </row>
    <row r="5" spans="1:2" x14ac:dyDescent="0.3">
      <c r="A5" s="14" t="s">
        <v>55</v>
      </c>
      <c r="B5" s="24">
        <v>204</v>
      </c>
    </row>
    <row r="6" spans="1:2" x14ac:dyDescent="0.3">
      <c r="A6" s="14" t="s">
        <v>59</v>
      </c>
      <c r="B6" s="24">
        <v>190</v>
      </c>
    </row>
    <row r="7" spans="1:2" x14ac:dyDescent="0.3">
      <c r="A7" s="14" t="s">
        <v>82</v>
      </c>
      <c r="B7" s="24">
        <v>210</v>
      </c>
    </row>
    <row r="8" spans="1:2" x14ac:dyDescent="0.3">
      <c r="A8" s="14" t="s">
        <v>49</v>
      </c>
      <c r="B8" s="24">
        <v>206</v>
      </c>
    </row>
    <row r="9" spans="1:2" x14ac:dyDescent="0.3">
      <c r="A9" s="14" t="s">
        <v>66</v>
      </c>
      <c r="B9" s="24">
        <v>190</v>
      </c>
    </row>
    <row r="10" spans="1:2" x14ac:dyDescent="0.3">
      <c r="A10" s="14" t="s">
        <v>1074</v>
      </c>
      <c r="B10" s="24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0F09-70CD-4E8E-B5B7-632FE128EB32}">
  <dimension ref="A3:B10"/>
  <sheetViews>
    <sheetView workbookViewId="0">
      <selection activeCell="D21" sqref="D21"/>
    </sheetView>
  </sheetViews>
  <sheetFormatPr defaultRowHeight="14.4" x14ac:dyDescent="0.3"/>
  <cols>
    <col min="1" max="1" width="12.44140625" bestFit="1" customWidth="1"/>
    <col min="2" max="2" width="24.21875" bestFit="1" customWidth="1"/>
  </cols>
  <sheetData>
    <row r="3" spans="1:2" x14ac:dyDescent="0.3">
      <c r="A3" s="13" t="s">
        <v>1073</v>
      </c>
      <c r="B3" t="s">
        <v>1122</v>
      </c>
    </row>
    <row r="4" spans="1:2" x14ac:dyDescent="0.3">
      <c r="A4" s="14" t="s">
        <v>1116</v>
      </c>
      <c r="B4" s="25">
        <v>0.93069157016958415</v>
      </c>
    </row>
    <row r="5" spans="1:2" x14ac:dyDescent="0.3">
      <c r="A5" s="14" t="s">
        <v>1117</v>
      </c>
      <c r="B5" s="25">
        <v>1.0180112225161808</v>
      </c>
    </row>
    <row r="6" spans="1:2" x14ac:dyDescent="0.3">
      <c r="A6" s="14" t="s">
        <v>1118</v>
      </c>
      <c r="B6" s="25">
        <v>1.0159801030281153</v>
      </c>
    </row>
    <row r="7" spans="1:2" x14ac:dyDescent="0.3">
      <c r="A7" s="14" t="s">
        <v>1119</v>
      </c>
      <c r="B7" s="25">
        <v>0.95593948596230727</v>
      </c>
    </row>
    <row r="8" spans="1:2" x14ac:dyDescent="0.3">
      <c r="A8" s="14" t="s">
        <v>1120</v>
      </c>
      <c r="B8" s="25">
        <v>1.0719556324220667</v>
      </c>
    </row>
    <row r="9" spans="1:2" x14ac:dyDescent="0.3">
      <c r="A9" s="14" t="s">
        <v>1121</v>
      </c>
      <c r="B9" s="25">
        <v>1.0043930978934377</v>
      </c>
    </row>
    <row r="10" spans="1:2" x14ac:dyDescent="0.3">
      <c r="A10" s="14" t="s">
        <v>1074</v>
      </c>
      <c r="B10" s="25">
        <v>1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0CF9907-19FD-4AD0-B84F-217A86D953E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'Que 18'!B6</xm:f>
              <xm:sqref>B10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Logistics_SupplyChain_Q.</vt:lpstr>
      <vt:lpstr>Logistics_SupplyChain_Assessmen</vt:lpstr>
      <vt:lpstr>Data</vt:lpstr>
      <vt:lpstr>Que 9</vt:lpstr>
      <vt:lpstr>Que 12</vt:lpstr>
      <vt:lpstr>Que 13</vt:lpstr>
      <vt:lpstr>Que 16</vt:lpstr>
      <vt:lpstr>Que 17</vt:lpstr>
      <vt:lpstr>Que 18</vt:lpstr>
      <vt:lpstr>Que 19</vt:lpstr>
      <vt:lpstr>Que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purvi limbachiya</dc:creator>
  <cp:lastModifiedBy>Dimpal Patel</cp:lastModifiedBy>
  <dcterms:created xsi:type="dcterms:W3CDTF">2025-07-07T13:08:04Z</dcterms:created>
  <dcterms:modified xsi:type="dcterms:W3CDTF">2025-10-10T16:37:49Z</dcterms:modified>
</cp:coreProperties>
</file>