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hp06316p\技術開發一部&amp;二部\技術開發一部\技術開發三課\軟體開發\"/>
    </mc:Choice>
  </mc:AlternateContent>
  <bookViews>
    <workbookView xWindow="4770" yWindow="90" windowWidth="17400" windowHeight="7650" firstSheet="12" activeTab="16"/>
  </bookViews>
  <sheets>
    <sheet name="會議記錄_0707" sheetId="1" r:id="rId1"/>
    <sheet name="RLCD 投產條件(初步統計)" sheetId="5" state="hidden" r:id="rId2"/>
    <sheet name="RLCD 投產條件(調整後)" sheetId="8" state="hidden" r:id="rId3"/>
    <sheet name="會議記錄_0714" sheetId="11" r:id="rId4"/>
    <sheet name="會議記錄_0722" sheetId="10" r:id="rId5"/>
    <sheet name="會議記錄_0728" sheetId="12" r:id="rId6"/>
    <sheet name="會議記錄_0805" sheetId="14" r:id="rId7"/>
    <sheet name="會議記錄_0811" sheetId="15" r:id="rId8"/>
    <sheet name="會議記錄_0813" sheetId="16" r:id="rId9"/>
    <sheet name="會議記錄_0818" sheetId="17" r:id="rId10"/>
    <sheet name="會議記錄_0825" sheetId="19" r:id="rId11"/>
    <sheet name="會議記錄_1122" sheetId="20" r:id="rId12"/>
    <sheet name="會議記錄_1122-2" sheetId="22" r:id="rId13"/>
    <sheet name="會議記錄_1126" sheetId="21" r:id="rId14"/>
    <sheet name="會議記錄_0216" sheetId="26" r:id="rId15"/>
    <sheet name="會議記錄_0222" sheetId="28" r:id="rId16"/>
    <sheet name="會議記錄_0223" sheetId="29" r:id="rId17"/>
  </sheets>
  <externalReferences>
    <externalReference r:id="rId18"/>
  </externalReferences>
  <definedNames>
    <definedName name="AanpassenDropDown" localSheetId="2">[1]!AanpassenDropDown</definedName>
    <definedName name="_xlnm.Print_Area" localSheetId="1">'RLCD 投產條件(初步統計)'!$B$2:$R$42</definedName>
    <definedName name="_xlnm.Print_Area" localSheetId="2">'RLCD 投產條件(調整後)'!$B$2:$R$42</definedName>
  </definedNames>
  <calcPr calcId="152511" calcMode="manual"/>
</workbook>
</file>

<file path=xl/calcChain.xml><?xml version="1.0" encoding="utf-8"?>
<calcChain xmlns="http://schemas.openxmlformats.org/spreadsheetml/2006/main">
  <c r="I16" i="8" l="1"/>
  <c r="P98" i="8"/>
  <c r="P97" i="8"/>
  <c r="P99" i="8" s="1"/>
  <c r="H91" i="8"/>
  <c r="J82" i="8"/>
  <c r="E82" i="8"/>
  <c r="J81" i="8"/>
  <c r="J79" i="8"/>
  <c r="J78" i="8"/>
  <c r="J77" i="8"/>
  <c r="J76" i="8"/>
  <c r="G76" i="8"/>
  <c r="J75" i="8"/>
  <c r="G75" i="8"/>
  <c r="J74" i="8"/>
  <c r="E74" i="8"/>
  <c r="G74" i="8" s="1"/>
  <c r="J73" i="8"/>
  <c r="E73" i="8"/>
  <c r="G73" i="8" s="1"/>
  <c r="J72" i="8"/>
  <c r="J71" i="8"/>
  <c r="E71" i="8"/>
  <c r="G71" i="8" s="1"/>
  <c r="J70" i="8"/>
  <c r="J69" i="8"/>
  <c r="J68" i="8"/>
  <c r="G68" i="8"/>
  <c r="E68" i="8"/>
  <c r="J67" i="8"/>
  <c r="J58" i="8"/>
  <c r="H58" i="8"/>
  <c r="F58" i="8"/>
  <c r="E58" i="8"/>
  <c r="D58" i="8"/>
  <c r="J57" i="8"/>
  <c r="I57" i="8"/>
  <c r="M51" i="8"/>
  <c r="G51" i="8"/>
  <c r="G58" i="8" s="1"/>
  <c r="N42" i="8"/>
  <c r="E81" i="8" s="1"/>
  <c r="G81" i="8" s="1"/>
  <c r="I38" i="8"/>
  <c r="I36" i="8"/>
  <c r="M33" i="8"/>
  <c r="K33" i="8" s="1"/>
  <c r="J33" i="8"/>
  <c r="M32" i="8"/>
  <c r="J32" i="8"/>
  <c r="I32" i="8"/>
  <c r="M31" i="8"/>
  <c r="J31" i="8"/>
  <c r="I31" i="8"/>
  <c r="M30" i="8"/>
  <c r="L30" i="8" s="1"/>
  <c r="M29" i="8"/>
  <c r="K29" i="8" s="1"/>
  <c r="J29" i="8" s="1"/>
  <c r="L29" i="8"/>
  <c r="M28" i="8"/>
  <c r="L28" i="8" s="1"/>
  <c r="K28" i="8"/>
  <c r="J28" i="8" s="1"/>
  <c r="K27" i="8"/>
  <c r="I27" i="8" s="1"/>
  <c r="J27" i="8"/>
  <c r="J26" i="8"/>
  <c r="I26" i="8"/>
  <c r="M25" i="8"/>
  <c r="K25" i="8" s="1"/>
  <c r="M24" i="8"/>
  <c r="K24" i="8" s="1"/>
  <c r="G23" i="8"/>
  <c r="F23" i="8" s="1"/>
  <c r="G21" i="8"/>
  <c r="F21" i="8" s="1"/>
  <c r="G20" i="8"/>
  <c r="M17" i="8"/>
  <c r="K17" i="8"/>
  <c r="J17" i="8"/>
  <c r="M16" i="8"/>
  <c r="J16" i="8"/>
  <c r="M15" i="8"/>
  <c r="J15" i="8"/>
  <c r="I15" i="8"/>
  <c r="M14" i="8"/>
  <c r="L14" i="8" s="1"/>
  <c r="M13" i="8"/>
  <c r="K13" i="8" s="1"/>
  <c r="J13" i="8" s="1"/>
  <c r="M12" i="8"/>
  <c r="L12" i="8" s="1"/>
  <c r="K11" i="8"/>
  <c r="J11" i="8" s="1"/>
  <c r="J10" i="8"/>
  <c r="I10" i="8"/>
  <c r="M9" i="8"/>
  <c r="K9" i="8" s="1"/>
  <c r="M8" i="8"/>
  <c r="D3" i="8"/>
  <c r="N42" i="5"/>
  <c r="I38" i="5"/>
  <c r="J38" i="5"/>
  <c r="M38" i="5"/>
  <c r="M37" i="5"/>
  <c r="J37" i="5"/>
  <c r="M36" i="5"/>
  <c r="J36" i="5"/>
  <c r="I36" i="5"/>
  <c r="M32" i="5"/>
  <c r="J32" i="5"/>
  <c r="I32" i="5"/>
  <c r="M16" i="5"/>
  <c r="J16" i="5"/>
  <c r="I16" i="5"/>
  <c r="I26" i="5"/>
  <c r="I31" i="5"/>
  <c r="I15" i="5"/>
  <c r="M29" i="5"/>
  <c r="K29" i="5" s="1"/>
  <c r="J29" i="5" s="1"/>
  <c r="M30" i="5"/>
  <c r="L30" i="5" s="1"/>
  <c r="M24" i="5"/>
  <c r="K24" i="5" s="1"/>
  <c r="J24" i="5" s="1"/>
  <c r="M25" i="5"/>
  <c r="K25" i="5" s="1"/>
  <c r="J25" i="5" s="1"/>
  <c r="J26" i="5"/>
  <c r="K27" i="5"/>
  <c r="J27" i="5" s="1"/>
  <c r="L28" i="5"/>
  <c r="M28" i="5"/>
  <c r="K28" i="5" s="1"/>
  <c r="J28" i="5" s="1"/>
  <c r="J31" i="5"/>
  <c r="M31" i="5"/>
  <c r="J33" i="5"/>
  <c r="M33" i="5"/>
  <c r="K33" i="5" s="1"/>
  <c r="M14" i="5"/>
  <c r="K14" i="5" s="1"/>
  <c r="J14" i="5" s="1"/>
  <c r="I10" i="5"/>
  <c r="M13" i="5"/>
  <c r="L13" i="5" s="1"/>
  <c r="G23" i="5"/>
  <c r="F23" i="5" s="1"/>
  <c r="M17" i="5"/>
  <c r="K17" i="5" s="1"/>
  <c r="J17" i="5"/>
  <c r="M9" i="5"/>
  <c r="K9" i="5" s="1"/>
  <c r="I9" i="5" s="1"/>
  <c r="M12" i="5"/>
  <c r="K12" i="5" s="1"/>
  <c r="J12" i="5" s="1"/>
  <c r="G21" i="5"/>
  <c r="F21" i="5" s="1"/>
  <c r="G20" i="5"/>
  <c r="M15" i="5"/>
  <c r="M8" i="5"/>
  <c r="K8" i="5" s="1"/>
  <c r="I8" i="5" s="1"/>
  <c r="J15" i="5"/>
  <c r="J57" i="5"/>
  <c r="J58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1" i="5"/>
  <c r="J82" i="5"/>
  <c r="M42" i="8" l="1"/>
  <c r="E72" i="8" s="1"/>
  <c r="G72" i="8" s="1"/>
  <c r="K30" i="8"/>
  <c r="J30" i="8" s="1"/>
  <c r="J83" i="8"/>
  <c r="H36" i="8"/>
  <c r="G36" i="8" s="1"/>
  <c r="F36" i="8" s="1"/>
  <c r="D36" i="8" s="1"/>
  <c r="N59" i="8"/>
  <c r="M59" i="8"/>
  <c r="J24" i="8"/>
  <c r="I24" i="8"/>
  <c r="H24" i="8" s="1"/>
  <c r="G24" i="8" s="1"/>
  <c r="F24" i="8" s="1"/>
  <c r="J9" i="8"/>
  <c r="I9" i="8"/>
  <c r="I25" i="8"/>
  <c r="J25" i="8"/>
  <c r="L13" i="8"/>
  <c r="L24" i="8"/>
  <c r="L8" i="8"/>
  <c r="I11" i="8"/>
  <c r="K12" i="8"/>
  <c r="J12" i="8" s="1"/>
  <c r="K14" i="8"/>
  <c r="J14" i="8" s="1"/>
  <c r="K8" i="8"/>
  <c r="I25" i="5"/>
  <c r="I24" i="5"/>
  <c r="L24" i="5"/>
  <c r="I27" i="5"/>
  <c r="M42" i="5"/>
  <c r="H36" i="5"/>
  <c r="G36" i="5" s="1"/>
  <c r="F36" i="5" s="1"/>
  <c r="J8" i="5"/>
  <c r="K30" i="5"/>
  <c r="J30" i="5" s="1"/>
  <c r="L29" i="5"/>
  <c r="L12" i="5"/>
  <c r="L14" i="5"/>
  <c r="K13" i="5"/>
  <c r="J13" i="5" s="1"/>
  <c r="J83" i="5"/>
  <c r="J10" i="5"/>
  <c r="J9" i="5"/>
  <c r="L8" i="5"/>
  <c r="E36" i="8" l="1"/>
  <c r="E24" i="8"/>
  <c r="D24" i="8"/>
  <c r="I8" i="8"/>
  <c r="K42" i="8"/>
  <c r="J8" i="8"/>
  <c r="J42" i="8" s="1"/>
  <c r="E67" i="8" s="1"/>
  <c r="G67" i="8" s="1"/>
  <c r="L42" i="8"/>
  <c r="L59" i="8" s="1"/>
  <c r="L42" i="5"/>
  <c r="H24" i="5"/>
  <c r="G24" i="5" s="1"/>
  <c r="F24" i="5" s="1"/>
  <c r="E24" i="5" s="1"/>
  <c r="D36" i="5"/>
  <c r="E36" i="5"/>
  <c r="D24" i="5"/>
  <c r="P98" i="5"/>
  <c r="P97" i="5"/>
  <c r="H91" i="5"/>
  <c r="E82" i="5"/>
  <c r="G76" i="5"/>
  <c r="G75" i="5"/>
  <c r="E74" i="5"/>
  <c r="G74" i="5" s="1"/>
  <c r="E73" i="5"/>
  <c r="G73" i="5" s="1"/>
  <c r="E71" i="5"/>
  <c r="G71" i="5" s="1"/>
  <c r="E68" i="5"/>
  <c r="G68" i="5" s="1"/>
  <c r="H58" i="5"/>
  <c r="F58" i="5"/>
  <c r="E58" i="5"/>
  <c r="D58" i="5"/>
  <c r="I57" i="5"/>
  <c r="M51" i="5"/>
  <c r="G51" i="5"/>
  <c r="G58" i="5" s="1"/>
  <c r="N59" i="5"/>
  <c r="K11" i="5"/>
  <c r="D3" i="5"/>
  <c r="K59" i="8" l="1"/>
  <c r="P59" i="8" s="1"/>
  <c r="E70" i="8"/>
  <c r="G70" i="8" s="1"/>
  <c r="K60" i="8"/>
  <c r="P60" i="8" s="1"/>
  <c r="I42" i="8"/>
  <c r="I56" i="8" s="1"/>
  <c r="I58" i="8" s="1"/>
  <c r="P58" i="8" s="1"/>
  <c r="H8" i="8"/>
  <c r="I11" i="5"/>
  <c r="K42" i="5"/>
  <c r="J11" i="5"/>
  <c r="J42" i="5" s="1"/>
  <c r="P99" i="5"/>
  <c r="E72" i="5"/>
  <c r="G72" i="5" s="1"/>
  <c r="E81" i="5"/>
  <c r="G81" i="5" s="1"/>
  <c r="G48" i="8" l="1"/>
  <c r="G8" i="8"/>
  <c r="H42" i="8"/>
  <c r="H55" i="8" s="1"/>
  <c r="H57" i="8" s="1"/>
  <c r="H8" i="5"/>
  <c r="I42" i="5"/>
  <c r="K59" i="5"/>
  <c r="K60" i="5"/>
  <c r="P60" i="5" s="1"/>
  <c r="E67" i="5"/>
  <c r="G67" i="5" s="1"/>
  <c r="M59" i="5"/>
  <c r="G42" i="8" l="1"/>
  <c r="G55" i="8" s="1"/>
  <c r="G57" i="8" s="1"/>
  <c r="F8" i="8"/>
  <c r="H42" i="5"/>
  <c r="G8" i="5"/>
  <c r="I56" i="5"/>
  <c r="I58" i="5" s="1"/>
  <c r="P58" i="5" s="1"/>
  <c r="F42" i="8" l="1"/>
  <c r="F55" i="8" s="1"/>
  <c r="F57" i="8" s="1"/>
  <c r="D8" i="8"/>
  <c r="D42" i="8" s="1"/>
  <c r="E8" i="8"/>
  <c r="E42" i="8" s="1"/>
  <c r="G42" i="5"/>
  <c r="F8" i="5"/>
  <c r="F42" i="5" s="1"/>
  <c r="H55" i="5"/>
  <c r="H57" i="5" s="1"/>
  <c r="D55" i="8" l="1"/>
  <c r="D57" i="8" s="1"/>
  <c r="E55" i="8"/>
  <c r="E57" i="8" s="1"/>
  <c r="G55" i="5"/>
  <c r="G57" i="5" s="1"/>
  <c r="E8" i="5"/>
  <c r="E42" i="5" s="1"/>
  <c r="P57" i="8" l="1"/>
  <c r="D48" i="8" s="1"/>
  <c r="D8" i="5"/>
  <c r="D42" i="5" s="1"/>
  <c r="F55" i="5"/>
  <c r="F57" i="5" s="1"/>
  <c r="E55" i="5" l="1"/>
  <c r="E57" i="5" s="1"/>
  <c r="D55" i="5"/>
  <c r="D57" i="5" s="1"/>
  <c r="P57" i="5" l="1"/>
  <c r="E70" i="5"/>
  <c r="G70" i="5" s="1"/>
  <c r="L59" i="5" l="1"/>
  <c r="P59" i="5" s="1"/>
  <c r="G48" i="5" l="1"/>
  <c r="D48" i="5"/>
</calcChain>
</file>

<file path=xl/comments1.xml><?xml version="1.0" encoding="utf-8"?>
<comments xmlns="http://schemas.openxmlformats.org/spreadsheetml/2006/main">
  <authors>
    <author>liz.chen</author>
    <author>Maggie</author>
    <author>yihan.chen#64046</author>
  </authors>
  <commentList>
    <comment ref="H5" authorId="0" shapeId="0">
      <text>
        <r>
          <rPr>
            <b/>
            <sz val="9"/>
            <color indexed="81"/>
            <rFont val="Tahoma"/>
            <family val="2"/>
          </rPr>
          <t>liz.chen: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 xml:space="preserve">8.2" &amp; 2.3" </t>
        </r>
        <r>
          <rPr>
            <sz val="10"/>
            <color indexed="81"/>
            <rFont val="細明體"/>
            <family val="3"/>
            <charset val="136"/>
          </rPr>
          <t>須分開切
(無法共版同步切)</t>
        </r>
      </text>
    </comment>
    <comment ref="G51" authorId="1" shapeId="0">
      <text>
        <r>
          <rPr>
            <sz val="12"/>
            <color indexed="81"/>
            <rFont val="細明體"/>
            <family val="3"/>
            <charset val="136"/>
          </rPr>
          <t>薄化 0.1+0.1
Polish
鍍膜 
----&gt; 估算 $3500</t>
        </r>
      </text>
    </comment>
    <comment ref="K51" authorId="1" shapeId="0">
      <text>
        <r>
          <rPr>
            <b/>
            <sz val="12"/>
            <color indexed="81"/>
            <rFont val="Tahoma"/>
            <family val="2"/>
          </rPr>
          <t xml:space="preserve">IC + COF  350
</t>
        </r>
        <r>
          <rPr>
            <b/>
            <sz val="12"/>
            <color indexed="81"/>
            <rFont val="細明體"/>
            <family val="3"/>
            <charset val="136"/>
          </rPr>
          <t>委外兩刀 800</t>
        </r>
      </text>
    </comment>
    <comment ref="L51" authorId="2" shapeId="0">
      <text>
        <r>
          <rPr>
            <b/>
            <sz val="12"/>
            <color indexed="81"/>
            <rFont val="細明體"/>
            <family val="3"/>
            <charset val="136"/>
          </rPr>
          <t xml:space="preserve">工費266+BOM材料費
</t>
        </r>
        <r>
          <rPr>
            <sz val="12"/>
            <color indexed="81"/>
            <rFont val="Tahoma"/>
            <family val="2"/>
          </rPr>
          <t xml:space="preserve">
</t>
        </r>
      </text>
    </comment>
    <comment ref="M51" authorId="1" shapeId="0">
      <text>
        <r>
          <rPr>
            <b/>
            <sz val="12"/>
            <color indexed="81"/>
            <rFont val="Tahoma"/>
            <family val="2"/>
          </rPr>
          <t xml:space="preserve">CG   50
</t>
        </r>
      </text>
    </comment>
    <comment ref="N51" authorId="1" shapeId="0">
      <text>
        <r>
          <rPr>
            <b/>
            <sz val="12"/>
            <color indexed="81"/>
            <rFont val="Tahoma"/>
            <family val="2"/>
          </rPr>
          <t>BLU 500</t>
        </r>
      </text>
    </comment>
  </commentList>
</comments>
</file>

<file path=xl/comments2.xml><?xml version="1.0" encoding="utf-8"?>
<comments xmlns="http://schemas.openxmlformats.org/spreadsheetml/2006/main">
  <authors>
    <author>liz.chen</author>
    <author>Maggie</author>
    <author>yihan.chen#64046</author>
  </authors>
  <commentList>
    <comment ref="H5" authorId="0" shapeId="0">
      <text>
        <r>
          <rPr>
            <b/>
            <sz val="9"/>
            <color indexed="81"/>
            <rFont val="Tahoma"/>
            <family val="2"/>
          </rPr>
          <t>liz.chen: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 xml:space="preserve">8.2" &amp; 2.3" </t>
        </r>
        <r>
          <rPr>
            <sz val="10"/>
            <color indexed="81"/>
            <rFont val="細明體"/>
            <family val="3"/>
            <charset val="136"/>
          </rPr>
          <t>須分開切
(無法共版同步切)</t>
        </r>
      </text>
    </comment>
    <comment ref="G51" authorId="1" shapeId="0">
      <text>
        <r>
          <rPr>
            <sz val="12"/>
            <color indexed="81"/>
            <rFont val="細明體"/>
            <family val="3"/>
            <charset val="136"/>
          </rPr>
          <t>薄化 0.1+0.1
Polish
鍍膜 
----&gt; 估算 $3500</t>
        </r>
      </text>
    </comment>
    <comment ref="K51" authorId="1" shapeId="0">
      <text>
        <r>
          <rPr>
            <b/>
            <sz val="12"/>
            <color indexed="81"/>
            <rFont val="Tahoma"/>
            <family val="2"/>
          </rPr>
          <t xml:space="preserve">IC + COF  350
</t>
        </r>
        <r>
          <rPr>
            <b/>
            <sz val="12"/>
            <color indexed="81"/>
            <rFont val="細明體"/>
            <family val="3"/>
            <charset val="136"/>
          </rPr>
          <t>委外兩刀 800</t>
        </r>
      </text>
    </comment>
    <comment ref="L51" authorId="2" shapeId="0">
      <text>
        <r>
          <rPr>
            <b/>
            <sz val="12"/>
            <color indexed="81"/>
            <rFont val="細明體"/>
            <family val="3"/>
            <charset val="136"/>
          </rPr>
          <t xml:space="preserve">工費266+BOM材料費
</t>
        </r>
        <r>
          <rPr>
            <sz val="12"/>
            <color indexed="81"/>
            <rFont val="Tahoma"/>
            <family val="2"/>
          </rPr>
          <t xml:space="preserve">
</t>
        </r>
      </text>
    </comment>
    <comment ref="M51" authorId="1" shapeId="0">
      <text>
        <r>
          <rPr>
            <b/>
            <sz val="12"/>
            <color indexed="81"/>
            <rFont val="Tahoma"/>
            <family val="2"/>
          </rPr>
          <t xml:space="preserve">CG   50
</t>
        </r>
      </text>
    </comment>
    <comment ref="N51" authorId="1" shapeId="0">
      <text>
        <r>
          <rPr>
            <b/>
            <sz val="12"/>
            <color indexed="81"/>
            <rFont val="Tahoma"/>
            <family val="2"/>
          </rPr>
          <t>BLU 500</t>
        </r>
      </text>
    </comment>
  </commentList>
</comments>
</file>

<file path=xl/sharedStrings.xml><?xml version="1.0" encoding="utf-8"?>
<sst xmlns="http://schemas.openxmlformats.org/spreadsheetml/2006/main" count="2194" uniqueCount="316">
  <si>
    <t>總良率</t>
    <phoneticPr fontId="7" type="noConversion"/>
  </si>
  <si>
    <r>
      <rPr>
        <b/>
        <sz val="12"/>
        <rFont val="新細明體"/>
        <family val="1"/>
        <charset val="136"/>
      </rPr>
      <t>段別</t>
    </r>
    <phoneticPr fontId="7" type="noConversion"/>
  </si>
  <si>
    <t>Demo</t>
    <phoneticPr fontId="7" type="noConversion"/>
  </si>
  <si>
    <r>
      <rPr>
        <sz val="12"/>
        <rFont val="新細明體"/>
        <family val="1"/>
        <charset val="136"/>
      </rPr>
      <t>需求者</t>
    </r>
    <phoneticPr fontId="7" type="noConversion"/>
  </si>
  <si>
    <r>
      <rPr>
        <sz val="12"/>
        <rFont val="新細明體"/>
        <family val="1"/>
        <charset val="136"/>
      </rPr>
      <t>說明</t>
    </r>
    <phoneticPr fontId="7" type="noConversion"/>
  </si>
  <si>
    <r>
      <rPr>
        <b/>
        <sz val="12"/>
        <rFont val="新細明體"/>
        <family val="1"/>
        <charset val="136"/>
      </rPr>
      <t>良率</t>
    </r>
    <phoneticPr fontId="7" type="noConversion"/>
  </si>
  <si>
    <r>
      <rPr>
        <b/>
        <sz val="12"/>
        <rFont val="新細明體"/>
        <family val="1"/>
        <charset val="136"/>
      </rPr>
      <t>單位</t>
    </r>
    <phoneticPr fontId="7" type="noConversion"/>
  </si>
  <si>
    <t>SHT</t>
    <phoneticPr fontId="7" type="noConversion"/>
  </si>
  <si>
    <t>chip</t>
    <phoneticPr fontId="7" type="noConversion"/>
  </si>
  <si>
    <t>-</t>
    <phoneticPr fontId="7" type="noConversion"/>
  </si>
  <si>
    <t>總投入量</t>
    <phoneticPr fontId="7" type="noConversion"/>
  </si>
  <si>
    <t xml:space="preserve">FP Booking </t>
    <phoneticPr fontId="7" type="noConversion"/>
  </si>
  <si>
    <t>※實驗投產領料報廢費用</t>
    <phoneticPr fontId="7" type="noConversion"/>
  </si>
  <si>
    <t>(不含線上報廢 )</t>
    <phoneticPr fontId="7" type="noConversion"/>
  </si>
  <si>
    <r>
      <rPr>
        <b/>
        <sz val="12"/>
        <rFont val="新細明體"/>
        <family val="1"/>
        <charset val="136"/>
      </rPr>
      <t>段別</t>
    </r>
    <phoneticPr fontId="7" type="noConversion"/>
  </si>
  <si>
    <t>Array</t>
    <phoneticPr fontId="7" type="noConversion"/>
  </si>
  <si>
    <t>CF</t>
    <phoneticPr fontId="7" type="noConversion"/>
  </si>
  <si>
    <t>Cell
ASM</t>
    <phoneticPr fontId="7" type="noConversion"/>
  </si>
  <si>
    <t>Thinning
+
ITO Film</t>
    <phoneticPr fontId="7" type="noConversion"/>
  </si>
  <si>
    <t>chip
Cutting</t>
    <phoneticPr fontId="7" type="noConversion"/>
  </si>
  <si>
    <t xml:space="preserve">LOT-1 </t>
    <phoneticPr fontId="7" type="noConversion"/>
  </si>
  <si>
    <t>偏貼
(實驗室)</t>
    <phoneticPr fontId="7" type="noConversion"/>
  </si>
  <si>
    <r>
      <t>Bonding
(</t>
    </r>
    <r>
      <rPr>
        <sz val="12"/>
        <rFont val="細明體"/>
        <family val="3"/>
        <charset val="136"/>
      </rPr>
      <t>委外)</t>
    </r>
    <phoneticPr fontId="7" type="noConversion"/>
  </si>
  <si>
    <t>Bonding
T4</t>
    <phoneticPr fontId="7" type="noConversion"/>
  </si>
  <si>
    <t>LAM</t>
    <phoneticPr fontId="7" type="noConversion"/>
  </si>
  <si>
    <t>BLU</t>
    <phoneticPr fontId="7" type="noConversion"/>
  </si>
  <si>
    <t>Demo</t>
    <phoneticPr fontId="7" type="noConversion"/>
  </si>
  <si>
    <t>Paenl 當站價格</t>
    <phoneticPr fontId="7" type="noConversion"/>
  </si>
  <si>
    <t>當站料費</t>
    <phoneticPr fontId="7" type="noConversion"/>
  </si>
  <si>
    <t>當站治具費</t>
    <phoneticPr fontId="7" type="noConversion"/>
  </si>
  <si>
    <t>委外加工單價</t>
    <phoneticPr fontId="7" type="noConversion"/>
  </si>
  <si>
    <t>報廢量( Sub)</t>
    <phoneticPr fontId="7" type="noConversion"/>
  </si>
  <si>
    <t>領出(chip)</t>
    <phoneticPr fontId="7" type="noConversion"/>
  </si>
  <si>
    <t>報廢</t>
    <phoneticPr fontId="7" type="noConversion"/>
  </si>
  <si>
    <t>領料</t>
    <phoneticPr fontId="7" type="noConversion"/>
  </si>
  <si>
    <t>材料費</t>
    <phoneticPr fontId="7" type="noConversion"/>
  </si>
  <si>
    <t>委外加工廢</t>
    <phoneticPr fontId="7" type="noConversion"/>
  </si>
  <si>
    <t>-</t>
    <phoneticPr fontId="7" type="noConversion"/>
  </si>
  <si>
    <t>4M</t>
    <phoneticPr fontId="7" type="noConversion"/>
  </si>
  <si>
    <t>6M</t>
    <phoneticPr fontId="7" type="noConversion"/>
  </si>
  <si>
    <t>*模組備料</t>
    <phoneticPr fontId="7" type="noConversion"/>
  </si>
  <si>
    <t>項目</t>
    <phoneticPr fontId="7" type="noConversion"/>
  </si>
  <si>
    <t>投產</t>
    <phoneticPr fontId="7" type="noConversion"/>
  </si>
  <si>
    <t>倍數</t>
    <phoneticPr fontId="7" type="noConversion"/>
  </si>
  <si>
    <t>總量</t>
    <phoneticPr fontId="7" type="noConversion"/>
  </si>
  <si>
    <t>定購量</t>
    <phoneticPr fontId="7" type="noConversion"/>
  </si>
  <si>
    <t>單價</t>
    <phoneticPr fontId="7" type="noConversion"/>
  </si>
  <si>
    <t>總費用</t>
    <phoneticPr fontId="7" type="noConversion"/>
  </si>
  <si>
    <t xml:space="preserve">Pol  </t>
    <phoneticPr fontId="7" type="noConversion"/>
  </si>
  <si>
    <t>CUD &amp; FRUD</t>
    <phoneticPr fontId="7" type="noConversion"/>
  </si>
  <si>
    <t>ASD</t>
    <phoneticPr fontId="7" type="noConversion"/>
  </si>
  <si>
    <t>ASD( 加大)</t>
    <phoneticPr fontId="7" type="noConversion"/>
  </si>
  <si>
    <t xml:space="preserve">IC &amp; FPC  </t>
    <phoneticPr fontId="7" type="noConversion"/>
  </si>
  <si>
    <t>CUD &amp; CFUD</t>
    <phoneticPr fontId="7" type="noConversion"/>
  </si>
  <si>
    <t xml:space="preserve">CG  </t>
    <phoneticPr fontId="7" type="noConversion"/>
  </si>
  <si>
    <t xml:space="preserve"> ASD 平 -1</t>
    <phoneticPr fontId="7" type="noConversion"/>
  </si>
  <si>
    <t xml:space="preserve"> ASD 平 -2</t>
    <phoneticPr fontId="7" type="noConversion"/>
  </si>
  <si>
    <t xml:space="preserve"> ASD 曲 -左</t>
    <phoneticPr fontId="7" type="noConversion"/>
  </si>
  <si>
    <t xml:space="preserve"> ASD 曲 -右</t>
    <phoneticPr fontId="7" type="noConversion"/>
  </si>
  <si>
    <t>OCA 刀模- CUD&amp; ASD</t>
    <phoneticPr fontId="7" type="noConversion"/>
  </si>
  <si>
    <t>OCA</t>
    <phoneticPr fontId="7" type="noConversion"/>
  </si>
  <si>
    <t>mBLU刀模- ASD</t>
    <phoneticPr fontId="7" type="noConversion"/>
  </si>
  <si>
    <t xml:space="preserve">Side-BLU  </t>
    <phoneticPr fontId="7" type="noConversion"/>
  </si>
  <si>
    <t xml:space="preserve">mBLU  </t>
    <phoneticPr fontId="7" type="noConversion"/>
  </si>
  <si>
    <t>COF IC Punch 治具</t>
    <phoneticPr fontId="7" type="noConversion"/>
  </si>
  <si>
    <t>mBLU 刀模</t>
    <phoneticPr fontId="7" type="noConversion"/>
  </si>
  <si>
    <t>2 Set</t>
    <phoneticPr fontId="7" type="noConversion"/>
  </si>
  <si>
    <t>OCA</t>
    <phoneticPr fontId="7" type="noConversion"/>
  </si>
  <si>
    <t>200 set</t>
    <phoneticPr fontId="7" type="noConversion"/>
  </si>
  <si>
    <t>OCA 刀模</t>
    <phoneticPr fontId="7" type="noConversion"/>
  </si>
  <si>
    <t>1 set</t>
    <phoneticPr fontId="7" type="noConversion"/>
  </si>
  <si>
    <t xml:space="preserve">OCA </t>
    <phoneticPr fontId="7" type="noConversion"/>
  </si>
  <si>
    <t>400 pcs</t>
    <phoneticPr fontId="7" type="noConversion"/>
  </si>
  <si>
    <t>R372B003E9300</t>
    <phoneticPr fontId="7" type="noConversion"/>
  </si>
  <si>
    <t>JIG,PCBA_OE,MD,BB,v01,I,Light_On,B,Gold-Finger,TTL,1,F,MIPI,2,8,F070A30-601</t>
    <phoneticPr fontId="7" type="noConversion"/>
  </si>
  <si>
    <t>R372B000E5400</t>
    <phoneticPr fontId="7" type="noConversion"/>
  </si>
  <si>
    <r>
      <t>JIG,PCBA_OE,MD,PG,v01,I,</t>
    </r>
    <r>
      <rPr>
        <sz val="10"/>
        <color theme="0"/>
        <rFont val="細明體"/>
        <family val="3"/>
        <charset val="136"/>
      </rPr>
      <t>鴻普科技</t>
    </r>
    <r>
      <rPr>
        <sz val="10"/>
        <color theme="0"/>
        <rFont val="Verdana"/>
        <family val="2"/>
      </rPr>
      <t>,Light_On,A,No code in the P/N,Connector,connector,8,under 30mA,JD123IA-01H,TBD</t>
    </r>
    <phoneticPr fontId="7" type="noConversion"/>
  </si>
  <si>
    <t>佩穎</t>
    <phoneticPr fontId="7" type="noConversion"/>
  </si>
  <si>
    <t>主批</t>
    <phoneticPr fontId="7" type="noConversion"/>
  </si>
  <si>
    <t>秉均</t>
    <phoneticPr fontId="7" type="noConversion"/>
  </si>
  <si>
    <t>ASM
(Demo)</t>
    <phoneticPr fontId="7" type="noConversion"/>
  </si>
  <si>
    <t>Sub UPS</t>
    <phoneticPr fontId="7" type="noConversion"/>
  </si>
  <si>
    <t>5M</t>
    <phoneticPr fontId="7" type="noConversion"/>
  </si>
  <si>
    <t>Cell</t>
    <phoneticPr fontId="7" type="noConversion"/>
  </si>
  <si>
    <t>Array</t>
    <phoneticPr fontId="7" type="noConversion"/>
  </si>
  <si>
    <t>CF</t>
    <phoneticPr fontId="7" type="noConversion"/>
  </si>
  <si>
    <t>Thinning
(0.2+0.2)</t>
    <phoneticPr fontId="7" type="noConversion"/>
  </si>
  <si>
    <r>
      <rPr>
        <sz val="11"/>
        <rFont val="Tahoma"/>
        <family val="2"/>
      </rPr>
      <t>Bonding</t>
    </r>
    <r>
      <rPr>
        <sz val="12"/>
        <rFont val="Th"/>
        <family val="2"/>
      </rPr>
      <t xml:space="preserve">
(</t>
    </r>
    <r>
      <rPr>
        <sz val="11"/>
        <rFont val="細明體"/>
        <family val="3"/>
        <charset val="136"/>
      </rPr>
      <t>委外</t>
    </r>
    <r>
      <rPr>
        <sz val="12"/>
        <rFont val="細明體"/>
        <family val="3"/>
        <charset val="136"/>
      </rPr>
      <t>)</t>
    </r>
    <phoneticPr fontId="7" type="noConversion"/>
  </si>
  <si>
    <r>
      <rPr>
        <sz val="11"/>
        <rFont val="Tahoma"/>
        <family val="2"/>
      </rPr>
      <t>Bonding</t>
    </r>
    <r>
      <rPr>
        <sz val="12"/>
        <rFont val="Th"/>
        <family val="2"/>
      </rPr>
      <t xml:space="preserve">
(T4)</t>
    </r>
    <phoneticPr fontId="7" type="noConversion"/>
  </si>
  <si>
    <r>
      <rPr>
        <sz val="12"/>
        <rFont val="Tahoma"/>
        <family val="2"/>
      </rPr>
      <t>LAM</t>
    </r>
    <r>
      <rPr>
        <sz val="12"/>
        <rFont val="Th"/>
        <family val="2"/>
      </rPr>
      <t xml:space="preserve">
(</t>
    </r>
    <r>
      <rPr>
        <sz val="11"/>
        <rFont val="細明體"/>
        <family val="3"/>
        <charset val="136"/>
      </rPr>
      <t>委外</t>
    </r>
    <r>
      <rPr>
        <sz val="12"/>
        <rFont val="Th"/>
        <family val="2"/>
      </rPr>
      <t>)</t>
    </r>
    <phoneticPr fontId="7" type="noConversion"/>
  </si>
  <si>
    <t>宜憓</t>
    <phoneticPr fontId="7" type="noConversion"/>
  </si>
  <si>
    <t>主批RGB貼合後光學驗證w/IC</t>
    <phoneticPr fontId="7" type="noConversion"/>
  </si>
  <si>
    <t>凡煒</t>
    <phoneticPr fontId="7" type="noConversion"/>
  </si>
  <si>
    <t>子彬</t>
    <phoneticPr fontId="7" type="noConversion"/>
  </si>
  <si>
    <r>
      <t>8.2"</t>
    </r>
    <r>
      <rPr>
        <sz val="11"/>
        <rFont val="Calibri"/>
        <family val="2"/>
      </rPr>
      <t>panel</t>
    </r>
    <r>
      <rPr>
        <sz val="11"/>
        <rFont val="細明體"/>
        <family val="3"/>
        <charset val="136"/>
      </rPr>
      <t>數</t>
    </r>
    <phoneticPr fontId="7" type="noConversion"/>
  </si>
  <si>
    <r>
      <t>2.3"panel</t>
    </r>
    <r>
      <rPr>
        <sz val="11"/>
        <rFont val="細明體"/>
        <family val="3"/>
        <charset val="136"/>
      </rPr>
      <t>數</t>
    </r>
    <phoneticPr fontId="7" type="noConversion"/>
  </si>
  <si>
    <t>A&amp;B sheet</t>
    <phoneticPr fontId="7" type="noConversion"/>
  </si>
  <si>
    <t>C&amp;D sheet</t>
    <phoneticPr fontId="7" type="noConversion"/>
  </si>
  <si>
    <t>明琪</t>
    <phoneticPr fontId="7" type="noConversion"/>
  </si>
  <si>
    <t>快跑批</t>
    <phoneticPr fontId="7" type="noConversion"/>
  </si>
  <si>
    <t>E-book set DEMO w/IC</t>
    <phoneticPr fontId="7" type="noConversion"/>
  </si>
  <si>
    <t>俊雄</t>
    <phoneticPr fontId="7" type="noConversion"/>
  </si>
  <si>
    <t xml:space="preserve">8.2" 
E-book </t>
    <phoneticPr fontId="7" type="noConversion"/>
  </si>
  <si>
    <t>R/G/B</t>
    <phoneticPr fontId="7" type="noConversion"/>
  </si>
  <si>
    <t>R/G/B</t>
    <phoneticPr fontId="7" type="noConversion"/>
  </si>
  <si>
    <r>
      <rPr>
        <sz val="11"/>
        <color theme="0"/>
        <rFont val="新細明體"/>
        <family val="1"/>
        <charset val="136"/>
      </rPr>
      <t>貼</t>
    </r>
    <r>
      <rPr>
        <sz val="11"/>
        <color theme="0"/>
        <rFont val="Tahoma"/>
        <family val="2"/>
      </rPr>
      <t xml:space="preserve">PF 
</t>
    </r>
    <r>
      <rPr>
        <sz val="11"/>
        <color theme="0"/>
        <rFont val="新細明體"/>
        <family val="1"/>
        <charset val="136"/>
      </rPr>
      <t>黑色吸收層</t>
    </r>
    <phoneticPr fontId="7" type="noConversion"/>
  </si>
  <si>
    <r>
      <rPr>
        <sz val="11"/>
        <rFont val="細明體"/>
        <family val="3"/>
        <charset val="136"/>
      </rPr>
      <t>快跑批</t>
    </r>
    <r>
      <rPr>
        <sz val="11"/>
        <rFont val="Calibri"/>
        <family val="2"/>
      </rPr>
      <t xml:space="preserve"> R/G/B -</t>
    </r>
    <r>
      <rPr>
        <sz val="11"/>
        <rFont val="細明體"/>
        <family val="3"/>
        <charset val="136"/>
      </rPr>
      <t>調機</t>
    </r>
    <r>
      <rPr>
        <sz val="11"/>
        <rFont val="Calibri"/>
        <family val="2"/>
      </rPr>
      <t xml:space="preserve"> (</t>
    </r>
    <r>
      <rPr>
        <sz val="11"/>
        <rFont val="細明體"/>
        <family val="3"/>
        <charset val="136"/>
      </rPr>
      <t>各</t>
    </r>
    <r>
      <rPr>
        <sz val="11"/>
        <rFont val="Calibri"/>
        <family val="2"/>
      </rPr>
      <t>2</t>
    </r>
    <r>
      <rPr>
        <sz val="11"/>
        <rFont val="細明體"/>
        <family val="3"/>
        <charset val="136"/>
      </rPr>
      <t>片</t>
    </r>
    <r>
      <rPr>
        <sz val="11"/>
        <rFont val="Calibri"/>
        <family val="2"/>
      </rPr>
      <t>)</t>
    </r>
    <phoneticPr fontId="7" type="noConversion"/>
  </si>
  <si>
    <r>
      <rPr>
        <sz val="11"/>
        <rFont val="細明體"/>
        <family val="3"/>
        <charset val="136"/>
      </rPr>
      <t>主批</t>
    </r>
    <r>
      <rPr>
        <sz val="11"/>
        <rFont val="Calibri"/>
        <family val="2"/>
      </rPr>
      <t xml:space="preserve"> R/G/B -</t>
    </r>
    <r>
      <rPr>
        <sz val="11"/>
        <rFont val="細明體"/>
        <family val="3"/>
        <charset val="136"/>
      </rPr>
      <t>調機</t>
    </r>
    <r>
      <rPr>
        <sz val="11"/>
        <rFont val="Calibri"/>
        <family val="2"/>
      </rPr>
      <t xml:space="preserve"> (</t>
    </r>
    <r>
      <rPr>
        <sz val="11"/>
        <rFont val="細明體"/>
        <family val="3"/>
        <charset val="136"/>
      </rPr>
      <t>各</t>
    </r>
    <r>
      <rPr>
        <sz val="11"/>
        <rFont val="Calibri"/>
        <family val="2"/>
      </rPr>
      <t>2</t>
    </r>
    <r>
      <rPr>
        <sz val="11"/>
        <rFont val="細明體"/>
        <family val="3"/>
        <charset val="136"/>
      </rPr>
      <t>片</t>
    </r>
    <r>
      <rPr>
        <sz val="11"/>
        <rFont val="Calibri"/>
        <family val="2"/>
      </rPr>
      <t>)</t>
    </r>
    <phoneticPr fontId="7" type="noConversion"/>
  </si>
  <si>
    <t>Hugo</t>
    <phoneticPr fontId="7" type="noConversion"/>
  </si>
  <si>
    <r>
      <t xml:space="preserve">cutting test </t>
    </r>
    <r>
      <rPr>
        <sz val="12"/>
        <color rgb="FFFF0000"/>
        <rFont val="Th"/>
        <family val="2"/>
      </rPr>
      <t/>
    </r>
    <phoneticPr fontId="7" type="noConversion"/>
  </si>
  <si>
    <r>
      <t xml:space="preserve">IC </t>
    </r>
    <r>
      <rPr>
        <sz val="11"/>
        <rFont val="細明體"/>
        <family val="3"/>
        <charset val="136"/>
      </rPr>
      <t>廠商</t>
    </r>
    <r>
      <rPr>
        <sz val="11"/>
        <rFont val="Th"/>
      </rPr>
      <t xml:space="preserve"> tuning </t>
    </r>
    <r>
      <rPr>
        <sz val="11"/>
        <rFont val="細明體"/>
        <family val="3"/>
        <charset val="136"/>
      </rPr>
      <t>點亮</t>
    </r>
    <r>
      <rPr>
        <sz val="11"/>
        <rFont val="Th"/>
      </rPr>
      <t xml:space="preserve"> &amp; EE </t>
    </r>
    <r>
      <rPr>
        <sz val="11"/>
        <rFont val="細明體"/>
        <family val="3"/>
        <charset val="136"/>
      </rPr>
      <t>調</t>
    </r>
    <r>
      <rPr>
        <sz val="11"/>
        <rFont val="Th"/>
      </rPr>
      <t xml:space="preserve">coding </t>
    </r>
    <r>
      <rPr>
        <sz val="11"/>
        <rFont val="細明體"/>
        <family val="3"/>
        <charset val="136"/>
      </rPr>
      <t>用</t>
    </r>
    <phoneticPr fontId="7" type="noConversion"/>
  </si>
  <si>
    <r>
      <t xml:space="preserve">cutting test </t>
    </r>
    <r>
      <rPr>
        <sz val="12"/>
        <color rgb="FFFF0000"/>
        <rFont val="Th"/>
        <family val="2"/>
      </rPr>
      <t/>
    </r>
    <phoneticPr fontId="7" type="noConversion"/>
  </si>
  <si>
    <t>瑞菊</t>
    <phoneticPr fontId="7" type="noConversion"/>
  </si>
  <si>
    <t>Smart watch set DEMO w/IC</t>
    <phoneticPr fontId="7" type="noConversion"/>
  </si>
  <si>
    <t>2.3" 
Smart watch</t>
    <phoneticPr fontId="7" type="noConversion"/>
  </si>
  <si>
    <r>
      <rPr>
        <sz val="11"/>
        <rFont val="細明體"/>
        <family val="3"/>
        <charset val="136"/>
      </rPr>
      <t>快跑批</t>
    </r>
    <r>
      <rPr>
        <sz val="11"/>
        <rFont val="Tahoma"/>
        <family val="2"/>
      </rPr>
      <t>B1+B2+B5+B6</t>
    </r>
    <r>
      <rPr>
        <sz val="11"/>
        <rFont val="細明體"/>
        <family val="3"/>
        <charset val="136"/>
      </rPr>
      <t>光學驗證</t>
    </r>
    <r>
      <rPr>
        <sz val="11"/>
        <rFont val="Tahoma"/>
        <family val="2"/>
      </rPr>
      <t xml:space="preserve"> (</t>
    </r>
    <r>
      <rPr>
        <sz val="11"/>
        <rFont val="細明體"/>
        <family val="3"/>
        <charset val="136"/>
      </rPr>
      <t>各</t>
    </r>
    <r>
      <rPr>
        <sz val="11"/>
        <rFont val="Tahoma"/>
        <family val="2"/>
      </rPr>
      <t>3</t>
    </r>
    <r>
      <rPr>
        <sz val="11"/>
        <rFont val="細明體"/>
        <family val="3"/>
        <charset val="136"/>
      </rPr>
      <t>片</t>
    </r>
    <r>
      <rPr>
        <sz val="11"/>
        <rFont val="Tahoma"/>
        <family val="2"/>
      </rPr>
      <t>)</t>
    </r>
    <phoneticPr fontId="7" type="noConversion"/>
  </si>
  <si>
    <r>
      <rPr>
        <sz val="11"/>
        <rFont val="細明體"/>
        <family val="3"/>
        <charset val="136"/>
      </rPr>
      <t>快跑批</t>
    </r>
    <r>
      <rPr>
        <sz val="11"/>
        <rFont val="Tahoma"/>
        <family val="2"/>
      </rPr>
      <t>G1+G2+G5+G6</t>
    </r>
    <r>
      <rPr>
        <sz val="11"/>
        <rFont val="細明體"/>
        <family val="3"/>
        <charset val="136"/>
      </rPr>
      <t>光學驗證</t>
    </r>
    <r>
      <rPr>
        <sz val="11"/>
        <rFont val="Tahoma"/>
        <family val="2"/>
      </rPr>
      <t xml:space="preserve"> (</t>
    </r>
    <r>
      <rPr>
        <sz val="11"/>
        <rFont val="細明體"/>
        <family val="3"/>
        <charset val="136"/>
      </rPr>
      <t>各</t>
    </r>
    <r>
      <rPr>
        <sz val="11"/>
        <rFont val="Tahoma"/>
        <family val="2"/>
      </rPr>
      <t>3</t>
    </r>
    <r>
      <rPr>
        <sz val="11"/>
        <rFont val="細明體"/>
        <family val="3"/>
        <charset val="136"/>
      </rPr>
      <t>片</t>
    </r>
    <r>
      <rPr>
        <sz val="11"/>
        <rFont val="Tahoma"/>
        <family val="2"/>
      </rPr>
      <t>)</t>
    </r>
    <phoneticPr fontId="7" type="noConversion"/>
  </si>
  <si>
    <r>
      <rPr>
        <sz val="11"/>
        <rFont val="細明體"/>
        <family val="3"/>
        <charset val="136"/>
      </rPr>
      <t>快跑批</t>
    </r>
    <r>
      <rPr>
        <sz val="11"/>
        <rFont val="Tahoma"/>
        <family val="2"/>
      </rPr>
      <t>R1+R2+R5+R6</t>
    </r>
    <r>
      <rPr>
        <sz val="11"/>
        <rFont val="細明體"/>
        <family val="3"/>
        <charset val="136"/>
      </rPr>
      <t>光學驗證</t>
    </r>
    <r>
      <rPr>
        <sz val="11"/>
        <rFont val="Tahoma"/>
        <family val="2"/>
      </rPr>
      <t xml:space="preserve"> (</t>
    </r>
    <r>
      <rPr>
        <sz val="11"/>
        <rFont val="細明體"/>
        <family val="3"/>
        <charset val="136"/>
      </rPr>
      <t>各</t>
    </r>
    <r>
      <rPr>
        <sz val="11"/>
        <rFont val="Tahoma"/>
        <family val="2"/>
      </rPr>
      <t>3</t>
    </r>
    <r>
      <rPr>
        <sz val="11"/>
        <rFont val="細明體"/>
        <family val="3"/>
        <charset val="136"/>
      </rPr>
      <t>片</t>
    </r>
    <r>
      <rPr>
        <sz val="11"/>
        <rFont val="Tahoma"/>
        <family val="2"/>
      </rPr>
      <t>)</t>
    </r>
    <phoneticPr fontId="7" type="noConversion"/>
  </si>
  <si>
    <r>
      <t xml:space="preserve">R/G/B </t>
    </r>
    <r>
      <rPr>
        <sz val="11"/>
        <rFont val="細明體"/>
        <family val="3"/>
        <charset val="136"/>
      </rPr>
      <t>點亮治具測試需求</t>
    </r>
    <r>
      <rPr>
        <sz val="11"/>
        <rFont val="Tahoma"/>
        <family val="2"/>
      </rPr>
      <t>(</t>
    </r>
    <r>
      <rPr>
        <sz val="11"/>
        <rFont val="細明體"/>
        <family val="3"/>
        <charset val="136"/>
      </rPr>
      <t>各</t>
    </r>
    <r>
      <rPr>
        <sz val="11"/>
        <rFont val="Tahoma"/>
        <family val="2"/>
      </rPr>
      <t>3</t>
    </r>
    <r>
      <rPr>
        <sz val="11"/>
        <rFont val="細明體"/>
        <family val="3"/>
        <charset val="136"/>
      </rPr>
      <t>片</t>
    </r>
    <r>
      <rPr>
        <sz val="11"/>
        <rFont val="Tahoma"/>
        <family val="2"/>
      </rPr>
      <t>)</t>
    </r>
    <phoneticPr fontId="7" type="noConversion"/>
  </si>
  <si>
    <t>Cell</t>
    <phoneticPr fontId="7" type="noConversion"/>
  </si>
  <si>
    <t>Array/CF</t>
    <phoneticPr fontId="7" type="noConversion"/>
  </si>
  <si>
    <t>CF</t>
    <phoneticPr fontId="7" type="noConversion"/>
  </si>
  <si>
    <t>R:60 /G:60/B:60</t>
    <phoneticPr fontId="7" type="noConversion"/>
  </si>
  <si>
    <r>
      <t>For JOYO /</t>
    </r>
    <r>
      <rPr>
        <sz val="11"/>
        <rFont val="細明體"/>
        <family val="3"/>
        <charset val="136"/>
      </rPr>
      <t>億尚</t>
    </r>
    <r>
      <rPr>
        <sz val="11"/>
        <rFont val="Calibri"/>
        <family val="2"/>
      </rPr>
      <t xml:space="preserve"> </t>
    </r>
    <r>
      <rPr>
        <sz val="11"/>
        <rFont val="細明體"/>
        <family val="3"/>
        <charset val="136"/>
      </rPr>
      <t xml:space="preserve">可點亮樣品
</t>
    </r>
    <r>
      <rPr>
        <sz val="11"/>
        <rFont val="Calibri"/>
        <family val="2"/>
      </rPr>
      <t xml:space="preserve">(R/G/B -LCD </t>
    </r>
    <r>
      <rPr>
        <sz val="11"/>
        <color rgb="FFFF0000"/>
        <rFont val="Calibri"/>
        <family val="2"/>
      </rPr>
      <t>with</t>
    </r>
    <r>
      <rPr>
        <sz val="11"/>
        <color rgb="FF0000FF"/>
        <rFont val="Calibri"/>
        <family val="2"/>
      </rPr>
      <t xml:space="preserve"> </t>
    </r>
    <r>
      <rPr>
        <sz val="11"/>
        <rFont val="Calibri"/>
        <family val="2"/>
      </rPr>
      <t>bonding</t>
    </r>
    <r>
      <rPr>
        <sz val="11"/>
        <rFont val="細明體"/>
        <family val="3"/>
        <charset val="136"/>
      </rPr>
      <t>各</t>
    </r>
    <r>
      <rPr>
        <sz val="11"/>
        <rFont val="Calibri"/>
        <family val="2"/>
      </rPr>
      <t>10</t>
    </r>
    <r>
      <rPr>
        <sz val="11"/>
        <rFont val="細明體"/>
        <family val="3"/>
        <charset val="136"/>
      </rPr>
      <t>片</t>
    </r>
    <r>
      <rPr>
        <sz val="11"/>
        <rFont val="Calibri"/>
        <family val="2"/>
      </rPr>
      <t>)</t>
    </r>
    <phoneticPr fontId="7" type="noConversion"/>
  </si>
  <si>
    <r>
      <t xml:space="preserve">R/G/B </t>
    </r>
    <r>
      <rPr>
        <sz val="11"/>
        <rFont val="細明體"/>
        <family val="3"/>
        <charset val="136"/>
      </rPr>
      <t>點亮治具測試需求</t>
    </r>
    <r>
      <rPr>
        <sz val="11"/>
        <rFont val="Calibri"/>
        <family val="2"/>
      </rPr>
      <t>(</t>
    </r>
    <r>
      <rPr>
        <sz val="11"/>
        <rFont val="細明體"/>
        <family val="3"/>
        <charset val="136"/>
      </rPr>
      <t>各</t>
    </r>
    <r>
      <rPr>
        <sz val="11"/>
        <rFont val="Calibri"/>
        <family val="2"/>
      </rPr>
      <t>3</t>
    </r>
    <r>
      <rPr>
        <sz val="11"/>
        <rFont val="細明體"/>
        <family val="3"/>
        <charset val="136"/>
      </rPr>
      <t>片</t>
    </r>
    <r>
      <rPr>
        <sz val="11"/>
        <rFont val="Calibri"/>
        <family val="2"/>
      </rPr>
      <t>)</t>
    </r>
    <phoneticPr fontId="7" type="noConversion"/>
  </si>
  <si>
    <r>
      <rPr>
        <sz val="11"/>
        <rFont val="Th"/>
      </rPr>
      <t>主批</t>
    </r>
    <r>
      <rPr>
        <sz val="11"/>
        <rFont val="Calibri"/>
        <family val="2"/>
      </rPr>
      <t>RGB</t>
    </r>
    <r>
      <rPr>
        <sz val="11"/>
        <rFont val="Th"/>
      </rPr>
      <t>貼合後光學驗證</t>
    </r>
    <r>
      <rPr>
        <sz val="11"/>
        <rFont val="Calibri"/>
        <family val="2"/>
      </rPr>
      <t>w/IC</t>
    </r>
    <phoneticPr fontId="7" type="noConversion"/>
  </si>
  <si>
    <r>
      <rPr>
        <sz val="11"/>
        <rFont val="細明體"/>
        <family val="3"/>
        <charset val="136"/>
      </rPr>
      <t>快跑批</t>
    </r>
    <r>
      <rPr>
        <sz val="11"/>
        <rFont val="Calibri"/>
        <family val="2"/>
      </rPr>
      <t>R1+R2</t>
    </r>
    <r>
      <rPr>
        <sz val="11"/>
        <rFont val="細明體"/>
        <family val="3"/>
        <charset val="136"/>
      </rPr>
      <t>光學驗證</t>
    </r>
    <r>
      <rPr>
        <sz val="11"/>
        <rFont val="Calibri"/>
        <family val="2"/>
      </rPr>
      <t xml:space="preserve"> (</t>
    </r>
    <r>
      <rPr>
        <sz val="11"/>
        <rFont val="細明體"/>
        <family val="3"/>
        <charset val="136"/>
      </rPr>
      <t>各</t>
    </r>
    <r>
      <rPr>
        <sz val="11"/>
        <rFont val="Calibri"/>
        <family val="2"/>
      </rPr>
      <t>3</t>
    </r>
    <r>
      <rPr>
        <sz val="11"/>
        <rFont val="細明體"/>
        <family val="3"/>
        <charset val="136"/>
      </rPr>
      <t>片</t>
    </r>
    <r>
      <rPr>
        <sz val="11"/>
        <rFont val="Calibri"/>
        <family val="2"/>
      </rPr>
      <t>)</t>
    </r>
    <phoneticPr fontId="7" type="noConversion"/>
  </si>
  <si>
    <r>
      <rPr>
        <sz val="11"/>
        <rFont val="細明體"/>
        <family val="3"/>
        <charset val="136"/>
      </rPr>
      <t>快跑批</t>
    </r>
    <r>
      <rPr>
        <sz val="11"/>
        <rFont val="Calibri"/>
        <family val="2"/>
      </rPr>
      <t>G1+G2</t>
    </r>
    <r>
      <rPr>
        <sz val="11"/>
        <rFont val="細明體"/>
        <family val="3"/>
        <charset val="136"/>
      </rPr>
      <t>光學驗證</t>
    </r>
    <r>
      <rPr>
        <sz val="11"/>
        <rFont val="Calibri"/>
        <family val="2"/>
      </rPr>
      <t xml:space="preserve"> (</t>
    </r>
    <r>
      <rPr>
        <sz val="11"/>
        <rFont val="細明體"/>
        <family val="3"/>
        <charset val="136"/>
      </rPr>
      <t>各</t>
    </r>
    <r>
      <rPr>
        <sz val="11"/>
        <rFont val="Calibri"/>
        <family val="2"/>
      </rPr>
      <t>3</t>
    </r>
    <r>
      <rPr>
        <sz val="11"/>
        <rFont val="細明體"/>
        <family val="3"/>
        <charset val="136"/>
      </rPr>
      <t>片</t>
    </r>
    <r>
      <rPr>
        <sz val="11"/>
        <rFont val="Calibri"/>
        <family val="2"/>
      </rPr>
      <t>)</t>
    </r>
    <phoneticPr fontId="7" type="noConversion"/>
  </si>
  <si>
    <r>
      <rPr>
        <sz val="11"/>
        <rFont val="細明體"/>
        <family val="3"/>
        <charset val="136"/>
      </rPr>
      <t>快跑批</t>
    </r>
    <r>
      <rPr>
        <sz val="11"/>
        <rFont val="Calibri"/>
        <family val="2"/>
      </rPr>
      <t>B1+B2</t>
    </r>
    <r>
      <rPr>
        <sz val="11"/>
        <rFont val="細明體"/>
        <family val="3"/>
        <charset val="136"/>
      </rPr>
      <t>光學驗證</t>
    </r>
    <r>
      <rPr>
        <sz val="11"/>
        <rFont val="Calibri"/>
        <family val="2"/>
      </rPr>
      <t xml:space="preserve"> (</t>
    </r>
    <r>
      <rPr>
        <sz val="11"/>
        <rFont val="細明體"/>
        <family val="3"/>
        <charset val="136"/>
      </rPr>
      <t>各</t>
    </r>
    <r>
      <rPr>
        <sz val="11"/>
        <rFont val="Calibri"/>
        <family val="2"/>
      </rPr>
      <t>3</t>
    </r>
    <r>
      <rPr>
        <sz val="11"/>
        <rFont val="細明體"/>
        <family val="3"/>
        <charset val="136"/>
      </rPr>
      <t>片</t>
    </r>
    <r>
      <rPr>
        <sz val="11"/>
        <rFont val="Calibri"/>
        <family val="2"/>
      </rPr>
      <t>)</t>
    </r>
    <phoneticPr fontId="7" type="noConversion"/>
  </si>
  <si>
    <r>
      <t xml:space="preserve">IC </t>
    </r>
    <r>
      <rPr>
        <sz val="11"/>
        <rFont val="細明體"/>
        <family val="3"/>
        <charset val="136"/>
      </rPr>
      <t>廠商</t>
    </r>
    <r>
      <rPr>
        <sz val="11"/>
        <rFont val="Calibri"/>
        <family val="2"/>
      </rPr>
      <t xml:space="preserve"> tuning </t>
    </r>
    <r>
      <rPr>
        <sz val="11"/>
        <rFont val="細明體"/>
        <family val="3"/>
        <charset val="136"/>
      </rPr>
      <t>點亮</t>
    </r>
    <r>
      <rPr>
        <sz val="11"/>
        <rFont val="Calibri"/>
        <family val="2"/>
      </rPr>
      <t xml:space="preserve"> &amp; EE </t>
    </r>
    <r>
      <rPr>
        <sz val="11"/>
        <rFont val="細明體"/>
        <family val="3"/>
        <charset val="136"/>
      </rPr>
      <t>調</t>
    </r>
    <r>
      <rPr>
        <sz val="11"/>
        <rFont val="Calibri"/>
        <family val="2"/>
      </rPr>
      <t xml:space="preserve">coding </t>
    </r>
    <r>
      <rPr>
        <sz val="11"/>
        <rFont val="細明體"/>
        <family val="3"/>
        <charset val="136"/>
      </rPr>
      <t>用</t>
    </r>
    <phoneticPr fontId="7" type="noConversion"/>
  </si>
  <si>
    <r>
      <rPr>
        <sz val="11"/>
        <rFont val="細明體"/>
        <family val="3"/>
        <charset val="136"/>
      </rPr>
      <t>主批</t>
    </r>
    <r>
      <rPr>
        <sz val="11"/>
        <rFont val="Calibri"/>
        <family val="2"/>
      </rPr>
      <t xml:space="preserve"> R/G/B -</t>
    </r>
    <r>
      <rPr>
        <sz val="11"/>
        <rFont val="細明體"/>
        <family val="3"/>
        <charset val="136"/>
      </rPr>
      <t>調機</t>
    </r>
    <r>
      <rPr>
        <sz val="11"/>
        <rFont val="Calibri"/>
        <family val="2"/>
      </rPr>
      <t xml:space="preserve"> (</t>
    </r>
    <r>
      <rPr>
        <sz val="11"/>
        <rFont val="細明體"/>
        <family val="3"/>
        <charset val="136"/>
      </rPr>
      <t>各</t>
    </r>
    <r>
      <rPr>
        <sz val="11"/>
        <rFont val="Calibri"/>
        <family val="2"/>
      </rPr>
      <t>2</t>
    </r>
    <r>
      <rPr>
        <sz val="11"/>
        <rFont val="細明體"/>
        <family val="3"/>
        <charset val="136"/>
      </rPr>
      <t>片</t>
    </r>
    <r>
      <rPr>
        <sz val="11"/>
        <rFont val="Calibri"/>
        <family val="2"/>
      </rPr>
      <t>)</t>
    </r>
    <phoneticPr fontId="7" type="noConversion"/>
  </si>
  <si>
    <r>
      <t xml:space="preserve">Cell </t>
    </r>
    <r>
      <rPr>
        <sz val="11"/>
        <color rgb="FF0000FF"/>
        <rFont val="細明體"/>
        <family val="3"/>
        <charset val="136"/>
      </rPr>
      <t>首下</t>
    </r>
    <r>
      <rPr>
        <sz val="11"/>
        <color rgb="FF0000FF"/>
        <rFont val="Calibri"/>
        <family val="2"/>
      </rPr>
      <t>_cell gap fine tune</t>
    </r>
    <phoneticPr fontId="7" type="noConversion"/>
  </si>
  <si>
    <r>
      <t xml:space="preserve">CF_R/G/B </t>
    </r>
    <r>
      <rPr>
        <sz val="11"/>
        <rFont val="細明體"/>
        <family val="3"/>
        <charset val="136"/>
      </rPr>
      <t>調機片</t>
    </r>
    <r>
      <rPr>
        <sz val="11"/>
        <rFont val="Calibri"/>
        <family val="2"/>
      </rPr>
      <t>(</t>
    </r>
    <r>
      <rPr>
        <sz val="11"/>
        <rFont val="細明體"/>
        <family val="3"/>
        <charset val="136"/>
      </rPr>
      <t>各</t>
    </r>
    <r>
      <rPr>
        <sz val="11"/>
        <rFont val="Calibri"/>
        <family val="2"/>
      </rPr>
      <t>10</t>
    </r>
    <r>
      <rPr>
        <sz val="11"/>
        <rFont val="細明體"/>
        <family val="3"/>
        <charset val="136"/>
      </rPr>
      <t>片</t>
    </r>
    <r>
      <rPr>
        <sz val="11"/>
        <rFont val="Calibri"/>
        <family val="2"/>
      </rPr>
      <t>)</t>
    </r>
    <phoneticPr fontId="7" type="noConversion"/>
  </si>
  <si>
    <r>
      <t xml:space="preserve">Array_R/G/B  </t>
    </r>
    <r>
      <rPr>
        <sz val="11"/>
        <rFont val="細明體"/>
        <family val="3"/>
        <charset val="136"/>
      </rPr>
      <t>調機片</t>
    </r>
    <r>
      <rPr>
        <sz val="11"/>
        <rFont val="Calibri"/>
        <family val="2"/>
      </rPr>
      <t>(</t>
    </r>
    <r>
      <rPr>
        <sz val="11"/>
        <rFont val="細明體"/>
        <family val="3"/>
        <charset val="136"/>
      </rPr>
      <t>各</t>
    </r>
    <r>
      <rPr>
        <sz val="11"/>
        <rFont val="Calibri"/>
        <family val="2"/>
      </rPr>
      <t>10</t>
    </r>
    <r>
      <rPr>
        <sz val="11"/>
        <rFont val="細明體"/>
        <family val="3"/>
        <charset val="136"/>
      </rPr>
      <t>片</t>
    </r>
    <r>
      <rPr>
        <sz val="11"/>
        <rFont val="Calibri"/>
        <family val="2"/>
      </rPr>
      <t>)</t>
    </r>
    <phoneticPr fontId="7" type="noConversion"/>
  </si>
  <si>
    <t>建智</t>
    <phoneticPr fontId="7" type="noConversion"/>
  </si>
  <si>
    <r>
      <t xml:space="preserve">FID </t>
    </r>
    <r>
      <rPr>
        <sz val="11"/>
        <rFont val="細明體"/>
        <family val="3"/>
        <charset val="136"/>
      </rPr>
      <t>轉板需求</t>
    </r>
    <phoneticPr fontId="7" type="noConversion"/>
  </si>
  <si>
    <t>R/G/B</t>
    <phoneticPr fontId="7" type="noConversion"/>
  </si>
  <si>
    <t>12.3" 
ODF</t>
    <phoneticPr fontId="7" type="noConversion"/>
  </si>
  <si>
    <r>
      <rPr>
        <sz val="11"/>
        <rFont val="細明體"/>
        <family val="3"/>
        <charset val="136"/>
      </rPr>
      <t>快跑批</t>
    </r>
    <r>
      <rPr>
        <sz val="11"/>
        <rFont val="Calibri"/>
        <family val="2"/>
      </rPr>
      <t xml:space="preserve"> R/G/B</t>
    </r>
    <r>
      <rPr>
        <sz val="11"/>
        <rFont val="細明體"/>
        <family val="3"/>
        <charset val="136"/>
      </rPr>
      <t>不限</t>
    </r>
    <r>
      <rPr>
        <sz val="11"/>
        <rFont val="Calibri"/>
        <family val="2"/>
      </rPr>
      <t xml:space="preserve"> -</t>
    </r>
    <r>
      <rPr>
        <sz val="11"/>
        <rFont val="細明體"/>
        <family val="3"/>
        <charset val="136"/>
      </rPr>
      <t>調機</t>
    </r>
    <r>
      <rPr>
        <sz val="11"/>
        <rFont val="Calibri"/>
        <family val="2"/>
      </rPr>
      <t xml:space="preserve"> </t>
    </r>
    <r>
      <rPr>
        <sz val="11"/>
        <rFont val="細明體"/>
        <family val="3"/>
        <charset val="136"/>
      </rPr>
      <t/>
    </r>
    <phoneticPr fontId="7" type="noConversion"/>
  </si>
  <si>
    <t>CF testkey</t>
    <phoneticPr fontId="7" type="noConversion"/>
  </si>
  <si>
    <t>Array testkey</t>
    <phoneticPr fontId="7" type="noConversion"/>
  </si>
  <si>
    <r>
      <t>cell process</t>
    </r>
    <r>
      <rPr>
        <sz val="11"/>
        <color theme="0"/>
        <rFont val="細明體"/>
        <family val="3"/>
        <charset val="136"/>
      </rPr>
      <t>控片</t>
    </r>
    <phoneticPr fontId="7" type="noConversion"/>
  </si>
  <si>
    <r>
      <t>cell</t>
    </r>
    <r>
      <rPr>
        <sz val="11"/>
        <color theme="0"/>
        <rFont val="細明體"/>
        <family val="3"/>
        <charset val="136"/>
      </rPr>
      <t>首次下線</t>
    </r>
    <r>
      <rPr>
        <sz val="11"/>
        <color theme="0"/>
        <rFont val="Th"/>
        <family val="2"/>
      </rPr>
      <t xml:space="preserve"> cell gap fine tune</t>
    </r>
    <phoneticPr fontId="7" type="noConversion"/>
  </si>
  <si>
    <t>總計</t>
    <phoneticPr fontId="7" type="noConversion"/>
  </si>
  <si>
    <t>-</t>
    <phoneticPr fontId="7" type="noConversion"/>
  </si>
  <si>
    <r>
      <t>※投產費用估算 ( RLCD 技術案）</t>
    </r>
    <r>
      <rPr>
        <b/>
        <sz val="16"/>
        <color rgb="FF0000FF"/>
        <rFont val="Arial Unicode MS"/>
        <family val="2"/>
        <charset val="136"/>
      </rPr>
      <t>調整後</t>
    </r>
    <phoneticPr fontId="7" type="noConversion"/>
  </si>
  <si>
    <r>
      <t>※投產費用估算 ( RLCD 技術案）</t>
    </r>
    <r>
      <rPr>
        <b/>
        <sz val="16"/>
        <color rgb="FF0000FF"/>
        <rFont val="Arial Unicode MS"/>
        <family val="2"/>
        <charset val="136"/>
      </rPr>
      <t>初步統計</t>
    </r>
    <phoneticPr fontId="7" type="noConversion"/>
  </si>
  <si>
    <r>
      <t xml:space="preserve">T3 ODF </t>
    </r>
    <r>
      <rPr>
        <sz val="11"/>
        <rFont val="細明體"/>
        <family val="3"/>
        <charset val="136"/>
      </rPr>
      <t xml:space="preserve">貼合調機片
</t>
    </r>
    <r>
      <rPr>
        <sz val="11"/>
        <rFont val="Calibri"/>
        <family val="2"/>
      </rPr>
      <t xml:space="preserve">(R/G/B -LCD </t>
    </r>
    <r>
      <rPr>
        <sz val="11"/>
        <color rgb="FF0000FF"/>
        <rFont val="Calibri"/>
        <family val="2"/>
      </rPr>
      <t xml:space="preserve">without  </t>
    </r>
    <r>
      <rPr>
        <sz val="11"/>
        <rFont val="Calibri"/>
        <family val="2"/>
      </rPr>
      <t xml:space="preserve">bonding </t>
    </r>
    <r>
      <rPr>
        <sz val="11"/>
        <color rgb="FFFF0000"/>
        <rFont val="細明體"/>
        <family val="3"/>
        <charset val="136"/>
      </rPr>
      <t>各</t>
    </r>
    <r>
      <rPr>
        <sz val="11"/>
        <color rgb="FFFF0000"/>
        <rFont val="Calibri"/>
        <family val="2"/>
      </rPr>
      <t>10</t>
    </r>
    <r>
      <rPr>
        <sz val="11"/>
        <color rgb="FFFF0000"/>
        <rFont val="細明體"/>
        <family val="3"/>
        <charset val="136"/>
      </rPr>
      <t>片</t>
    </r>
    <r>
      <rPr>
        <sz val="11"/>
        <rFont val="Calibri"/>
        <family val="2"/>
      </rPr>
      <t>)</t>
    </r>
    <phoneticPr fontId="7" type="noConversion"/>
  </si>
  <si>
    <r>
      <t xml:space="preserve">T3 ODF </t>
    </r>
    <r>
      <rPr>
        <sz val="11"/>
        <rFont val="細明體"/>
        <family val="3"/>
        <charset val="136"/>
      </rPr>
      <t xml:space="preserve">貼合投產片
</t>
    </r>
    <r>
      <rPr>
        <sz val="11"/>
        <rFont val="Calibri"/>
        <family val="2"/>
      </rPr>
      <t xml:space="preserve">(R/G/B -LCD </t>
    </r>
    <r>
      <rPr>
        <sz val="11"/>
        <color rgb="FFFF0000"/>
        <rFont val="Calibri"/>
        <family val="2"/>
      </rPr>
      <t xml:space="preserve">without </t>
    </r>
    <r>
      <rPr>
        <sz val="11"/>
        <color rgb="FF0000FF"/>
        <rFont val="Calibri"/>
        <family val="2"/>
      </rPr>
      <t xml:space="preserve"> </t>
    </r>
    <r>
      <rPr>
        <sz val="11"/>
        <rFont val="Calibri"/>
        <family val="2"/>
      </rPr>
      <t xml:space="preserve">bonding </t>
    </r>
    <r>
      <rPr>
        <sz val="11"/>
        <color rgb="FFFF0000"/>
        <rFont val="細明體"/>
        <family val="3"/>
        <charset val="136"/>
      </rPr>
      <t>各</t>
    </r>
    <r>
      <rPr>
        <sz val="11"/>
        <color rgb="FFFF0000"/>
        <rFont val="Calibri"/>
        <family val="2"/>
      </rPr>
      <t>10</t>
    </r>
    <r>
      <rPr>
        <sz val="11"/>
        <color rgb="FFFF0000"/>
        <rFont val="細明體"/>
        <family val="3"/>
        <charset val="136"/>
      </rPr>
      <t>片</t>
    </r>
    <r>
      <rPr>
        <sz val="11"/>
        <rFont val="Calibri"/>
        <family val="2"/>
      </rPr>
      <t>)</t>
    </r>
    <phoneticPr fontId="7" type="noConversion"/>
  </si>
  <si>
    <r>
      <rPr>
        <sz val="11"/>
        <rFont val="細明體"/>
        <family val="3"/>
        <charset val="136"/>
      </rPr>
      <t>主批</t>
    </r>
    <r>
      <rPr>
        <sz val="11"/>
        <rFont val="Th"/>
      </rPr>
      <t>RGB</t>
    </r>
    <r>
      <rPr>
        <sz val="11"/>
        <rFont val="細明體"/>
        <family val="3"/>
        <charset val="136"/>
      </rPr>
      <t>貼合後光學驗證</t>
    </r>
    <r>
      <rPr>
        <sz val="11"/>
        <rFont val="Th"/>
      </rPr>
      <t>w/IC</t>
    </r>
    <phoneticPr fontId="7" type="noConversion"/>
  </si>
  <si>
    <r>
      <t xml:space="preserve">Array_R: 10 /G: 3 / B: 8   </t>
    </r>
    <r>
      <rPr>
        <sz val="11"/>
        <rFont val="細明體"/>
        <family val="3"/>
        <charset val="136"/>
      </rPr>
      <t>調機片</t>
    </r>
    <phoneticPr fontId="7" type="noConversion"/>
  </si>
  <si>
    <r>
      <t>For JOYO /</t>
    </r>
    <r>
      <rPr>
        <sz val="11"/>
        <rFont val="細明體"/>
        <family val="3"/>
        <charset val="136"/>
      </rPr>
      <t>億尚</t>
    </r>
    <r>
      <rPr>
        <sz val="11"/>
        <rFont val="Calibri"/>
        <family val="2"/>
      </rPr>
      <t xml:space="preserve"> </t>
    </r>
    <r>
      <rPr>
        <sz val="11"/>
        <rFont val="細明體"/>
        <family val="3"/>
        <charset val="136"/>
      </rPr>
      <t xml:space="preserve">可點亮樣品
</t>
    </r>
    <r>
      <rPr>
        <sz val="11"/>
        <rFont val="Calibri"/>
        <family val="2"/>
      </rPr>
      <t xml:space="preserve">(R/G/B -LCD </t>
    </r>
    <r>
      <rPr>
        <sz val="11"/>
        <color rgb="FFFF0000"/>
        <rFont val="Calibri"/>
        <family val="2"/>
      </rPr>
      <t>with</t>
    </r>
    <r>
      <rPr>
        <sz val="11"/>
        <color rgb="FF0000FF"/>
        <rFont val="Calibri"/>
        <family val="2"/>
      </rPr>
      <t xml:space="preserve"> </t>
    </r>
    <r>
      <rPr>
        <sz val="11"/>
        <rFont val="Calibri"/>
        <family val="2"/>
      </rPr>
      <t>bonding</t>
    </r>
    <r>
      <rPr>
        <sz val="11"/>
        <color rgb="FFFF0000"/>
        <rFont val="細明體"/>
        <family val="3"/>
        <charset val="136"/>
      </rPr>
      <t>各</t>
    </r>
    <r>
      <rPr>
        <sz val="11"/>
        <color rgb="FFFF0000"/>
        <rFont val="Calibri"/>
        <family val="2"/>
      </rPr>
      <t>10</t>
    </r>
    <r>
      <rPr>
        <sz val="11"/>
        <color rgb="FFFF0000"/>
        <rFont val="細明體"/>
        <family val="3"/>
        <charset val="136"/>
      </rPr>
      <t>片</t>
    </r>
    <r>
      <rPr>
        <sz val="11"/>
        <rFont val="Calibri"/>
        <family val="2"/>
      </rPr>
      <t>)</t>
    </r>
    <phoneticPr fontId="7" type="noConversion"/>
  </si>
  <si>
    <r>
      <t xml:space="preserve">T3 ODF </t>
    </r>
    <r>
      <rPr>
        <sz val="11"/>
        <rFont val="細明體"/>
        <family val="3"/>
        <charset val="136"/>
      </rPr>
      <t xml:space="preserve">貼合調機片
</t>
    </r>
    <r>
      <rPr>
        <sz val="11"/>
        <rFont val="Calibri"/>
        <family val="2"/>
      </rPr>
      <t xml:space="preserve">(R/G/B -LCD </t>
    </r>
    <r>
      <rPr>
        <sz val="11"/>
        <color rgb="FFFF0000"/>
        <rFont val="Calibri"/>
        <family val="2"/>
      </rPr>
      <t>with</t>
    </r>
    <r>
      <rPr>
        <sz val="11"/>
        <color rgb="FF0000FF"/>
        <rFont val="Calibri"/>
        <family val="2"/>
      </rPr>
      <t xml:space="preserve"> </t>
    </r>
    <r>
      <rPr>
        <sz val="11"/>
        <rFont val="Calibri"/>
        <family val="2"/>
      </rPr>
      <t xml:space="preserve">bonding </t>
    </r>
    <r>
      <rPr>
        <sz val="11"/>
        <color rgb="FFFF0000"/>
        <rFont val="細明體"/>
        <family val="3"/>
        <charset val="136"/>
      </rPr>
      <t>各</t>
    </r>
    <r>
      <rPr>
        <sz val="11"/>
        <color rgb="FFFF0000"/>
        <rFont val="Calibri"/>
        <family val="2"/>
      </rPr>
      <t>2</t>
    </r>
    <r>
      <rPr>
        <sz val="11"/>
        <color rgb="FFFF0000"/>
        <rFont val="細明體"/>
        <family val="3"/>
        <charset val="136"/>
      </rPr>
      <t>片</t>
    </r>
    <r>
      <rPr>
        <sz val="11"/>
        <rFont val="Calibri"/>
        <family val="2"/>
      </rPr>
      <t>)</t>
    </r>
    <phoneticPr fontId="7" type="noConversion"/>
  </si>
  <si>
    <r>
      <rPr>
        <sz val="11"/>
        <rFont val="細明體"/>
        <family val="3"/>
        <charset val="136"/>
      </rPr>
      <t>貼合調機片</t>
    </r>
    <r>
      <rPr>
        <sz val="11"/>
        <rFont val="Calibri"/>
        <family val="2"/>
      </rPr>
      <t xml:space="preserve">(R/G/B -LCD </t>
    </r>
    <r>
      <rPr>
        <sz val="11"/>
        <color rgb="FFFF0000"/>
        <rFont val="Calibri"/>
        <family val="2"/>
      </rPr>
      <t>with</t>
    </r>
    <r>
      <rPr>
        <sz val="11"/>
        <color rgb="FF0000FF"/>
        <rFont val="Calibri"/>
        <family val="2"/>
      </rPr>
      <t xml:space="preserve"> </t>
    </r>
    <r>
      <rPr>
        <sz val="11"/>
        <rFont val="Calibri"/>
        <family val="2"/>
      </rPr>
      <t xml:space="preserve">bonding </t>
    </r>
    <r>
      <rPr>
        <sz val="11"/>
        <color rgb="FFFF0000"/>
        <rFont val="細明體"/>
        <family val="3"/>
        <charset val="136"/>
      </rPr>
      <t>各</t>
    </r>
    <r>
      <rPr>
        <sz val="11"/>
        <color rgb="FFFF0000"/>
        <rFont val="Calibri"/>
        <family val="2"/>
      </rPr>
      <t>2</t>
    </r>
    <r>
      <rPr>
        <sz val="11"/>
        <color rgb="FFFF0000"/>
        <rFont val="細明體"/>
        <family val="3"/>
        <charset val="136"/>
      </rPr>
      <t>片</t>
    </r>
    <r>
      <rPr>
        <sz val="11"/>
        <rFont val="Calibri"/>
        <family val="2"/>
      </rPr>
      <t>)</t>
    </r>
    <phoneticPr fontId="7" type="noConversion"/>
  </si>
  <si>
    <r>
      <t xml:space="preserve">T3 ODF </t>
    </r>
    <r>
      <rPr>
        <sz val="11"/>
        <rFont val="細明體"/>
        <family val="3"/>
        <charset val="136"/>
      </rPr>
      <t xml:space="preserve">貼合調機片
</t>
    </r>
    <r>
      <rPr>
        <sz val="11"/>
        <rFont val="Calibri"/>
        <family val="2"/>
      </rPr>
      <t xml:space="preserve">(R/G/B -LCD </t>
    </r>
    <r>
      <rPr>
        <sz val="11"/>
        <color rgb="FF0000FF"/>
        <rFont val="Calibri"/>
        <family val="2"/>
      </rPr>
      <t xml:space="preserve">without  </t>
    </r>
    <r>
      <rPr>
        <sz val="11"/>
        <rFont val="Calibri"/>
        <family val="2"/>
      </rPr>
      <t xml:space="preserve">bonding </t>
    </r>
    <r>
      <rPr>
        <sz val="11"/>
        <color rgb="FFFF0000"/>
        <rFont val="細明體"/>
        <family val="3"/>
        <charset val="136"/>
      </rPr>
      <t>各</t>
    </r>
    <r>
      <rPr>
        <sz val="11"/>
        <color rgb="FFFF0000"/>
        <rFont val="Calibri"/>
        <family val="2"/>
      </rPr>
      <t>12</t>
    </r>
    <r>
      <rPr>
        <sz val="11"/>
        <color rgb="FFFF0000"/>
        <rFont val="細明體"/>
        <family val="3"/>
        <charset val="136"/>
      </rPr>
      <t>片</t>
    </r>
    <r>
      <rPr>
        <sz val="11"/>
        <rFont val="Calibri"/>
        <family val="2"/>
      </rPr>
      <t>)</t>
    </r>
    <phoneticPr fontId="7" type="noConversion"/>
  </si>
  <si>
    <r>
      <t>For JOYO /</t>
    </r>
    <r>
      <rPr>
        <sz val="11"/>
        <rFont val="細明體"/>
        <family val="3"/>
        <charset val="136"/>
      </rPr>
      <t>億尚</t>
    </r>
    <r>
      <rPr>
        <sz val="11"/>
        <rFont val="Calibri"/>
        <family val="2"/>
      </rPr>
      <t xml:space="preserve"> </t>
    </r>
    <r>
      <rPr>
        <sz val="11"/>
        <rFont val="細明體"/>
        <family val="3"/>
        <charset val="136"/>
      </rPr>
      <t xml:space="preserve">可點亮樣品
</t>
    </r>
    <r>
      <rPr>
        <sz val="11"/>
        <rFont val="Calibri"/>
        <family val="2"/>
      </rPr>
      <t xml:space="preserve">(R/G/B -LCD </t>
    </r>
    <r>
      <rPr>
        <sz val="11"/>
        <color rgb="FFFF0000"/>
        <rFont val="Calibri"/>
        <family val="2"/>
      </rPr>
      <t>with</t>
    </r>
    <r>
      <rPr>
        <sz val="11"/>
        <color rgb="FF0000FF"/>
        <rFont val="Calibri"/>
        <family val="2"/>
      </rPr>
      <t xml:space="preserve"> </t>
    </r>
    <r>
      <rPr>
        <sz val="11"/>
        <rFont val="Calibri"/>
        <family val="2"/>
      </rPr>
      <t xml:space="preserve">bonding </t>
    </r>
    <r>
      <rPr>
        <sz val="11"/>
        <color rgb="FFFF0000"/>
        <rFont val="細明體"/>
        <family val="3"/>
        <charset val="136"/>
      </rPr>
      <t>各</t>
    </r>
    <r>
      <rPr>
        <sz val="11"/>
        <color rgb="FFFF0000"/>
        <rFont val="Calibri"/>
        <family val="2"/>
      </rPr>
      <t>10</t>
    </r>
    <r>
      <rPr>
        <sz val="11"/>
        <color rgb="FFFF0000"/>
        <rFont val="細明體"/>
        <family val="3"/>
        <charset val="136"/>
      </rPr>
      <t>片</t>
    </r>
    <r>
      <rPr>
        <sz val="11"/>
        <rFont val="Calibri"/>
        <family val="2"/>
      </rPr>
      <t>)</t>
    </r>
    <phoneticPr fontId="7" type="noConversion"/>
  </si>
  <si>
    <r>
      <rPr>
        <sz val="11"/>
        <rFont val="細明體"/>
        <family val="3"/>
        <charset val="136"/>
      </rPr>
      <t xml:space="preserve">貼合調機片
</t>
    </r>
    <r>
      <rPr>
        <sz val="11"/>
        <rFont val="Calibri"/>
        <family val="2"/>
      </rPr>
      <t xml:space="preserve">(R/G/B -LCD </t>
    </r>
    <r>
      <rPr>
        <sz val="11"/>
        <color rgb="FFFF0000"/>
        <rFont val="Calibri"/>
        <family val="2"/>
      </rPr>
      <t>with</t>
    </r>
    <r>
      <rPr>
        <sz val="11"/>
        <color rgb="FF0000FF"/>
        <rFont val="Calibri"/>
        <family val="2"/>
      </rPr>
      <t xml:space="preserve"> </t>
    </r>
    <r>
      <rPr>
        <sz val="11"/>
        <rFont val="Calibri"/>
        <family val="2"/>
      </rPr>
      <t xml:space="preserve">bonding </t>
    </r>
    <r>
      <rPr>
        <sz val="11"/>
        <color rgb="FFFF0000"/>
        <rFont val="細明體"/>
        <family val="3"/>
        <charset val="136"/>
      </rPr>
      <t>各</t>
    </r>
    <r>
      <rPr>
        <sz val="11"/>
        <color rgb="FFFF0000"/>
        <rFont val="Calibri"/>
        <family val="2"/>
      </rPr>
      <t>2</t>
    </r>
    <r>
      <rPr>
        <sz val="11"/>
        <color rgb="FFFF0000"/>
        <rFont val="細明體"/>
        <family val="3"/>
        <charset val="136"/>
      </rPr>
      <t>片</t>
    </r>
    <r>
      <rPr>
        <sz val="11"/>
        <rFont val="Calibri"/>
        <family val="2"/>
      </rPr>
      <t>)</t>
    </r>
    <phoneticPr fontId="7" type="noConversion"/>
  </si>
  <si>
    <r>
      <rPr>
        <sz val="11"/>
        <rFont val="細明體"/>
        <family val="3"/>
        <charset val="136"/>
      </rPr>
      <t xml:space="preserve">貼合調機片
</t>
    </r>
    <r>
      <rPr>
        <sz val="11"/>
        <rFont val="Calibri"/>
        <family val="2"/>
      </rPr>
      <t xml:space="preserve">(R/G/B -LCD </t>
    </r>
    <r>
      <rPr>
        <sz val="11"/>
        <color rgb="FF0000FF"/>
        <rFont val="Calibri"/>
        <family val="2"/>
      </rPr>
      <t xml:space="preserve">without </t>
    </r>
    <r>
      <rPr>
        <sz val="11"/>
        <rFont val="Calibri"/>
        <family val="2"/>
      </rPr>
      <t xml:space="preserve">bonding </t>
    </r>
    <r>
      <rPr>
        <sz val="11"/>
        <color rgb="FFFF0000"/>
        <rFont val="細明體"/>
        <family val="3"/>
        <charset val="136"/>
      </rPr>
      <t>各</t>
    </r>
    <r>
      <rPr>
        <sz val="11"/>
        <color rgb="FFFF0000"/>
        <rFont val="Calibri"/>
        <family val="2"/>
      </rPr>
      <t>22</t>
    </r>
    <r>
      <rPr>
        <sz val="11"/>
        <color rgb="FFFF0000"/>
        <rFont val="細明體"/>
        <family val="3"/>
        <charset val="136"/>
      </rPr>
      <t>片</t>
    </r>
    <r>
      <rPr>
        <sz val="11"/>
        <rFont val="Calibri"/>
        <family val="2"/>
      </rPr>
      <t>)</t>
    </r>
    <phoneticPr fontId="7" type="noConversion"/>
  </si>
  <si>
    <r>
      <rPr>
        <sz val="11"/>
        <rFont val="細明體"/>
        <family val="3"/>
        <charset val="136"/>
      </rPr>
      <t xml:space="preserve">貼合調機片
</t>
    </r>
    <r>
      <rPr>
        <sz val="11"/>
        <rFont val="Calibri"/>
        <family val="2"/>
      </rPr>
      <t xml:space="preserve">(R/G/B -LCD </t>
    </r>
    <r>
      <rPr>
        <sz val="11"/>
        <color rgb="FF0000FF"/>
        <rFont val="Calibri"/>
        <family val="2"/>
      </rPr>
      <t xml:space="preserve">without </t>
    </r>
    <r>
      <rPr>
        <sz val="11"/>
        <rFont val="Calibri"/>
        <family val="2"/>
      </rPr>
      <t xml:space="preserve">bonding </t>
    </r>
    <r>
      <rPr>
        <sz val="11"/>
        <color rgb="FFFF0000"/>
        <rFont val="細明體"/>
        <family val="3"/>
        <charset val="136"/>
      </rPr>
      <t>各</t>
    </r>
    <r>
      <rPr>
        <sz val="11"/>
        <color rgb="FFFF0000"/>
        <rFont val="Calibri"/>
        <family val="2"/>
      </rPr>
      <t>10</t>
    </r>
    <r>
      <rPr>
        <sz val="11"/>
        <color rgb="FFFF0000"/>
        <rFont val="細明體"/>
        <family val="3"/>
        <charset val="136"/>
      </rPr>
      <t>片</t>
    </r>
    <r>
      <rPr>
        <sz val="11"/>
        <rFont val="Calibri"/>
        <family val="2"/>
      </rPr>
      <t>)</t>
    </r>
    <phoneticPr fontId="7" type="noConversion"/>
  </si>
  <si>
    <t>chip
Cutting</t>
    <phoneticPr fontId="7" type="noConversion"/>
  </si>
  <si>
    <t>chip
Cutting</t>
    <phoneticPr fontId="7" type="noConversion"/>
  </si>
  <si>
    <t>決議事項</t>
  </si>
  <si>
    <t>會議記錄</t>
  </si>
  <si>
    <t>群創光電股份有限公司</t>
  </si>
  <si>
    <t>曾煒翔</t>
  </si>
  <si>
    <t>康良豪, 周濟民, 曾煒翔</t>
  </si>
  <si>
    <t>13:30~14:30</t>
  </si>
  <si>
    <t>Webex</t>
  </si>
  <si>
    <t>需使用選單式介面方便使用</t>
  </si>
  <si>
    <t>主旨/主題：</t>
  </si>
  <si>
    <t>目前初估大板上chip數有8片,</t>
  </si>
  <si>
    <t>出席人員：</t>
  </si>
  <si>
    <r>
      <t>以Panel size:  190.07X169.07 mm</t>
    </r>
    <r>
      <rPr>
        <vertAlign val="superscript"/>
        <sz val="11"/>
        <color theme="0"/>
        <rFont val="微軟正黑體"/>
        <family val="2"/>
        <charset val="136"/>
      </rPr>
      <t xml:space="preserve">2  </t>
    </r>
    <r>
      <rPr>
        <sz val="11"/>
        <color theme="0"/>
        <rFont val="微軟正黑體"/>
        <family val="2"/>
        <charset val="136"/>
      </rPr>
      <t>計算, 
大板利用率為55.28%,</t>
    </r>
  </si>
  <si>
    <t>會議日期：</t>
  </si>
  <si>
    <t>會議時間：</t>
  </si>
  <si>
    <t>地點:</t>
  </si>
  <si>
    <t>Status</t>
  </si>
  <si>
    <t>Owner</t>
  </si>
  <si>
    <t>Due Date</t>
  </si>
  <si>
    <t>Remark</t>
  </si>
  <si>
    <t>本週新增 AI</t>
  </si>
  <si>
    <t>未完成 AI</t>
  </si>
  <si>
    <t>本週完成 AI</t>
  </si>
  <si>
    <t>已完成 AI</t>
  </si>
  <si>
    <t>資料庫後續可在伺服器存取</t>
  </si>
  <si>
    <t>已確認可以</t>
  </si>
  <si>
    <t>test cell raw data 讀取/儲存</t>
  </si>
  <si>
    <t>選單式 GUI DEMO(可以勾選方式查詢、並生成簡單比較資訊(V-T curve, rt vs. cellgap 等) 圖表)</t>
  </si>
  <si>
    <t>Tracing</t>
  </si>
  <si>
    <t>連續跳票兩次花錢消災</t>
  </si>
  <si>
    <t>property 欄位補充(scatter index, rt index)</t>
  </si>
  <si>
    <t>TOC OPT 量測 V == 1 資料函義詢問</t>
  </si>
  <si>
    <t>供應商提供之資料資料庫 DEMO (固定式輸入選單)</t>
  </si>
  <si>
    <t>TR1 checklist 資料庫</t>
  </si>
  <si>
    <t>Done</t>
  </si>
  <si>
    <t>圖表資料來源顯示</t>
    <phoneticPr fontId="5" type="noConversion"/>
  </si>
  <si>
    <t>TD Cell 資料庫建立 DEMO</t>
    <phoneticPr fontId="5" type="noConversion"/>
  </si>
  <si>
    <t>V-T 圖等下周</t>
  </si>
  <si>
    <t>圖表資料來源顯示</t>
  </si>
  <si>
    <t>TOC OPT 量測 V == 1 資料函義詢問
    &gt; 僅做不同片區分用，可直接刪去</t>
  </si>
  <si>
    <t>測試 hp06316p 可否作為 server</t>
  </si>
  <si>
    <t>V-T curve (個別液晶設定 cell gap)</t>
  </si>
  <si>
    <t>(若可以當 server) 個別使用者暫存檔區隔</t>
  </si>
  <si>
    <t>(若可以當 server) 檔案下載方式</t>
  </si>
  <si>
    <t>fitting model 儲存(避免每次查詢重複計算)</t>
  </si>
  <si>
    <t>condtion 新增需記錄批次, case</t>
  </si>
  <si>
    <t>Show query diagram</t>
  </si>
  <si>
    <t>TBD</t>
  </si>
  <si>
    <t>TD Cell 工具軟體 DEMO</t>
  </si>
  <si>
    <t>測試 hp06316p 可否作為 server
    &gt; 由於尚無法操作 hp06316p ，目前在自己電腦測試其他電腦是可以連線的。</t>
  </si>
  <si>
    <t>V-T curve (個別液晶設定 cell gap)
    &gt; 可以儲存與輸出</t>
  </si>
  <si>
    <t>(若可以當 server) 個別使用者暫存檔區隔
    &gt; 目前使用 時間+四位亂述的方式做為區隔</t>
  </si>
  <si>
    <t>供應商提供之資料資料庫 DEMO (固定式輸入選單)
    &gt; 後續新增用上傳 excel 方式讀取</t>
  </si>
  <si>
    <t>後續有機會再上 hp06316p 測試</t>
  </si>
  <si>
    <t>TR2 資料：查詢的表格可以選擇 cell gap 範圍</t>
  </si>
  <si>
    <t>TR2 資料：查詢選項新增同上功能</t>
  </si>
  <si>
    <t>TR1 資料：廠商量測資料紀錄：新增直接上傳公版 excel 的方式</t>
  </si>
  <si>
    <t>TR1 資料：廠商量測資料紀錄：於表頭註明是否可為空值</t>
  </si>
  <si>
    <t>TR1 資料：使用 LCT-19-580 做 DEMO</t>
  </si>
  <si>
    <t>15:00~16:00</t>
  </si>
  <si>
    <t>fitting model 儲存(避免每次查詢重複計算) &gt; 直接儲存總表</t>
  </si>
  <si>
    <t>TR2 資料：直接在此介面做一個生成所需總表的按鈕
    &gt; 原本儲存 model 在計算是需要耗費一些 loading 時間。考慮直接算完後就記下總表(相對 raw 也不大)
    &gt; 新增更多欄位(Vmax, V95, V90)  &gt; 內容的計算還需要修正。</t>
  </si>
  <si>
    <t>延後一週</t>
  </si>
  <si>
    <t>測試 hp06316p 可否作為 server
    &gt; 由於尚無法操作 hp06316p ，目前在自己電腦測試其他電腦是可以連線的。
    &gt; 已確認可運行(win7 32bits, 後續可能會有移植問題。</t>
  </si>
  <si>
    <t>done</t>
  </si>
  <si>
    <t>部份未完成</t>
  </si>
  <si>
    <t>LC% 單位修正(*100), LC% 變化增加</t>
  </si>
  <si>
    <t>兩步驟(上傳 raw, 查詢) DEMO</t>
  </si>
  <si>
    <t>13:30~14:00</t>
  </si>
  <si>
    <t>TR1 資料後續可能使用 Tableau</t>
  </si>
  <si>
    <t>部份 table 未完成</t>
  </si>
  <si>
    <t>M1098-like DEMO</t>
  </si>
  <si>
    <t>補齊空格值(Eab, V%...)</t>
  </si>
  <si>
    <t>print data diagram to determine the data quility</t>
  </si>
  <si>
    <t>新增 batch column</t>
  </si>
  <si>
    <t>新增 內外差</t>
  </si>
  <si>
    <t>圖片打包下載.</t>
  </si>
  <si>
    <t>DEMO: TR2 test cell opt data calculator</t>
  </si>
  <si>
    <t>10:30~11:00</t>
  </si>
  <si>
    <t>康良豪, 周濟民, 曾煒翔, 李欣達, 陳俊皓</t>
  </si>
  <si>
    <t>步驟簡化</t>
  </si>
  <si>
    <t>直接讀 TR1 checklist 物性表</t>
  </si>
  <si>
    <t>refecerence table 新增產品廠區</t>
  </si>
  <si>
    <t>maybe use
tableau</t>
  </si>
  <si>
    <t>summary table 加上 Vref / V99</t>
  </si>
  <si>
    <t>產品 reference 新增廠區、ITO slit angle、LTPS/Amorphous</t>
  </si>
  <si>
    <t>axo data grab tool demo</t>
  </si>
  <si>
    <t>缺 ref 機種資料</t>
  </si>
  <si>
    <t>Pending</t>
  </si>
  <si>
    <t>rms customize</t>
  </si>
  <si>
    <t>RA explorer 開發</t>
  </si>
  <si>
    <t>康良豪, 曾煒翔</t>
  </si>
  <si>
    <t>9:00~10:30</t>
  </si>
  <si>
    <t>concall</t>
  </si>
  <si>
    <t>依閥值設定來輸出：
    1. 需顯示閥值表(lookup table)
    2. 可更新</t>
  </si>
  <si>
    <t>自動生成相應圖表：
    1. 長條圖
    2. (x, y) -&gt; ({files, 材料組態}, RA value)</t>
  </si>
  <si>
    <t>TR 2 光學：
    1. Summary Table + 閥值表(lookup table)
    2. 業界水準閥值表</t>
  </si>
  <si>
    <t>PK 用權重</t>
  </si>
  <si>
    <t>Merge summray table and raw data into one excel file.</t>
  </si>
  <si>
    <t>Sorting data for each file's results.</t>
  </si>
  <si>
    <t>Refine uploading interface</t>
  </si>
  <si>
    <t>Unify the data structure from TR2 opt calculator.</t>
  </si>
  <si>
    <t>1. 12/2/2021
2. 12/9/2021</t>
  </si>
  <si>
    <t>依閥值設定來輸出：
    1. Vendor multichoice for each RA item</t>
  </si>
  <si>
    <t>簡易 10 min 報告，和冠州家說明</t>
  </si>
  <si>
    <t>LTS 無框膠, LTS 有框膠, LTS (SLV 85%)</t>
  </si>
  <si>
    <t>Valid Value 預設值？</t>
  </si>
  <si>
    <t>N.A. 選項預設</t>
  </si>
  <si>
    <t>water-flow filter
    &gt; TR2 光學 -&gt; RA 可一層層篩選</t>
  </si>
  <si>
    <t>upload 表單下載</t>
  </si>
  <si>
    <t>9:00~10:30, 15:00~17:00</t>
  </si>
  <si>
    <t>黃崑棋, 周濟民, 趙玲夙, 徐平杰, 康良豪, 曾煒翔</t>
  </si>
  <si>
    <t>export all data option</t>
  </si>
  <si>
    <t>加權分數計算
    &gt; 每次量測值都算是獨立事件。</t>
  </si>
  <si>
    <t>資料庫定時備份、紀錄</t>
  </si>
  <si>
    <t>add Seal item: WVTR, PCT</t>
  </si>
  <si>
    <t>add LC n_e, n_o, delta epsilon, Tni</t>
  </si>
  <si>
    <t>待輸入輸出確認</t>
  </si>
  <si>
    <t>Done</t>
    <phoneticPr fontId="7" type="noConversion"/>
  </si>
  <si>
    <t>Done</t>
    <phoneticPr fontId="7" type="noConversion"/>
  </si>
  <si>
    <t>RA score table 可選欲總合項目</t>
    <phoneticPr fontId="7" type="noConversion"/>
  </si>
  <si>
    <t>1. 2022/02/21
2. TBD</t>
    <phoneticPr fontId="7" type="noConversion"/>
  </si>
  <si>
    <t>TBD</t>
    <phoneticPr fontId="7" type="noConversion"/>
  </si>
  <si>
    <t>康良豪, 曾煒翔</t>
    <phoneticPr fontId="7" type="noConversion"/>
  </si>
  <si>
    <t>Done</t>
    <phoneticPr fontId="7" type="noConversion"/>
  </si>
  <si>
    <r>
      <t xml:space="preserve">PK 用權重
</t>
    </r>
    <r>
      <rPr>
        <sz val="10"/>
        <color rgb="FFFF0000"/>
        <rFont val="微軟正黑體"/>
        <family val="2"/>
        <charset val="136"/>
      </rPr>
      <t>&gt; 尚未增加權重設定選單，目前預設 1。</t>
    </r>
    <phoneticPr fontId="7" type="noConversion"/>
  </si>
  <si>
    <t>自動生成相應圖表：
    1. 長條圖
    2. (x, y) -&gt; ({files, 材料組態}, RA value)</t>
    <phoneticPr fontId="7" type="noConversion"/>
  </si>
  <si>
    <r>
      <t>加權分數計算
    &gt; 每次量測值都算是獨立事件。
    &gt;</t>
    </r>
    <r>
      <rPr>
        <sz val="10"/>
        <color rgb="FFFF0000"/>
        <rFont val="微軟正黑體"/>
        <family val="2"/>
        <charset val="136"/>
      </rPr>
      <t xml:space="preserve"> &gt; 使用 min-max normalization 後對應到 1~10 分。</t>
    </r>
    <phoneticPr fontId="7" type="noConversion"/>
  </si>
  <si>
    <r>
      <t>TR 2 光學：
    1. Summary Table +</t>
    </r>
    <r>
      <rPr>
        <sz val="10"/>
        <color rgb="FFFF0000"/>
        <rFont val="微軟正黑體"/>
        <family val="2"/>
        <charset val="136"/>
      </rPr>
      <t xml:space="preserve"> Criteria Table</t>
    </r>
    <r>
      <rPr>
        <sz val="10"/>
        <color indexed="12"/>
        <rFont val="微軟正黑體"/>
        <family val="2"/>
        <charset val="136"/>
      </rPr>
      <t xml:space="preserve">
    2. 業界水準閥值表</t>
    </r>
    <phoneticPr fontId="7" type="noConversion"/>
  </si>
  <si>
    <r>
      <t xml:space="preserve">依閥值設定來輸出：
    1. Vendor multichoice for each RA item
    2. 需顯示閥值表(lookup table) </t>
    </r>
    <r>
      <rPr>
        <sz val="10"/>
        <color rgb="FFFF0000"/>
        <rFont val="微軟正黑體"/>
        <family val="2"/>
        <charset val="136"/>
      </rPr>
      <t>-&gt; Criteria Table</t>
    </r>
    <r>
      <rPr>
        <sz val="10"/>
        <color indexed="12"/>
        <rFont val="微軟正黑體"/>
        <family val="2"/>
        <charset val="136"/>
      </rPr>
      <t xml:space="preserve">
    3. 可更新</t>
    </r>
    <phoneticPr fontId="7" type="noConversion"/>
  </si>
  <si>
    <t>需再加上 Criteria Table</t>
    <phoneticPr fontId="7" type="noConversion"/>
  </si>
  <si>
    <t>Webex</t>
    <phoneticPr fontId="7" type="noConversion"/>
  </si>
  <si>
    <r>
      <t xml:space="preserve">RA score table 可選欲總合項目
</t>
    </r>
    <r>
      <rPr>
        <sz val="10"/>
        <color rgb="FFFF0000"/>
        <rFont val="微軟正黑體"/>
        <family val="2"/>
        <charset val="136"/>
      </rPr>
      <t>&gt; 材料 N.A. 項直接並入其它計算(02/21)</t>
    </r>
    <phoneticPr fontId="7" type="noConversion"/>
  </si>
  <si>
    <r>
      <t>TR 2 光學：
    1. Summary Table +</t>
    </r>
    <r>
      <rPr>
        <sz val="10"/>
        <color rgb="FF0000FF"/>
        <rFont val="微軟正黑體"/>
        <family val="2"/>
        <charset val="136"/>
      </rPr>
      <t xml:space="preserve"> Criteria Table</t>
    </r>
    <r>
      <rPr>
        <sz val="10"/>
        <color rgb="FFFF0000"/>
        <rFont val="微軟正黑體"/>
        <family val="2"/>
        <charset val="136"/>
      </rPr>
      <t xml:space="preserve">
    &gt; 新增 Cell Gap confinement (02/21)</t>
    </r>
    <r>
      <rPr>
        <sz val="10"/>
        <color indexed="12"/>
        <rFont val="微軟正黑體"/>
        <family val="2"/>
        <charset val="136"/>
      </rPr>
      <t xml:space="preserve">
    2. 業界水準閥值表</t>
    </r>
    <phoneticPr fontId="7" type="noConversion"/>
  </si>
  <si>
    <r>
      <t xml:space="preserve">PK 用權重
</t>
    </r>
    <r>
      <rPr>
        <sz val="10"/>
        <color rgb="FF0000FF"/>
        <rFont val="微軟正黑體"/>
        <family val="2"/>
        <charset val="136"/>
      </rPr>
      <t xml:space="preserve">&gt; 尚未增加權重設定選單，目前預設 1。
</t>
    </r>
    <r>
      <rPr>
        <sz val="10"/>
        <color rgb="FFFF0000"/>
        <rFont val="微軟正黑體"/>
        <family val="2"/>
        <charset val="136"/>
      </rPr>
      <t>&gt; 新增權重(02/21)</t>
    </r>
    <phoneticPr fontId="7" type="noConversion"/>
  </si>
  <si>
    <t>10:30~12:30</t>
    <phoneticPr fontId="7" type="noConversion"/>
  </si>
  <si>
    <t>TD Toolkits 開發</t>
    <phoneticPr fontId="7" type="noConversion"/>
  </si>
  <si>
    <t>整欄為零的資料不顯示。</t>
    <phoneticPr fontId="7" type="noConversion"/>
  </si>
  <si>
    <t>光學新增註解是否為外插。</t>
    <phoneticPr fontId="7" type="noConversion"/>
  </si>
  <si>
    <t>Cirteria Table Profile: Default &amp; Costumized.</t>
    <phoneticPr fontId="7" type="noConversion"/>
  </si>
  <si>
    <t>Tracing</t>
    <phoneticPr fontId="7" type="noConversion"/>
  </si>
  <si>
    <t>黃崑棋, 趙玲夙, 徐平杰, 康良豪, 周濟民, 趙尚達, 蘇家威, 蕭若霜, 曾煒翔</t>
    <phoneticPr fontId="7" type="noConversion"/>
  </si>
  <si>
    <t>修正上傳檔案表頭，放置公用槽，</t>
    <phoneticPr fontId="7" type="noConversion"/>
  </si>
  <si>
    <t>請各材料副理確認、填表。
(LC 以 1098-like 優先，以方便 DEMO)</t>
    <phoneticPr fontId="7" type="noConversion"/>
  </si>
  <si>
    <t>曾煒翔</t>
    <phoneticPr fontId="7" type="noConversion"/>
  </si>
  <si>
    <t>趙玲夙, 徐平杰, 康良豪, 周濟民</t>
    <phoneticPr fontId="7" type="noConversion"/>
  </si>
  <si>
    <t>VHR 僅計算 1V 0.6 Hz UV 前</t>
    <phoneticPr fontId="7" type="noConversion"/>
  </si>
  <si>
    <t>Done</t>
    <phoneticPr fontId="7" type="noConversion"/>
  </si>
  <si>
    <t>water-flow filter
    &gt; TR2 光學 -&gt; RA 可一層層篩選</t>
    <phoneticPr fontId="7" type="noConversion"/>
  </si>
  <si>
    <t>需再加上 Criteria Table
    &gt; 另一種篩選方式</t>
    <phoneticPr fontId="7" type="noConversion"/>
  </si>
  <si>
    <t>郭冠宏, 黃崑棋, 趙玲夙, 徐平杰, 康良豪, 周濟民, 曾煒翔</t>
    <phoneticPr fontId="7" type="noConversion"/>
  </si>
  <si>
    <t>修正上傳檔案表頭，放置公用槽，</t>
    <phoneticPr fontId="7" type="noConversion"/>
  </si>
  <si>
    <t>Done</t>
    <phoneticPr fontId="7" type="noConversion"/>
  </si>
  <si>
    <t>1098-like LC 光學資料確認</t>
    <phoneticPr fontId="7" type="noConversion"/>
  </si>
  <si>
    <t>OPT Show raw table</t>
    <phoneticPr fontId="7" type="noConversion"/>
  </si>
  <si>
    <t>10:30~11:00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</si>
</sst>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-&quot;$&quot;* #,##0.00_-;\-&quot;$&quot;* #,##0.00_-;_-&quot;$&quot;* &quot;-&quot;??_-;_-@_-"/>
    <numFmt numFmtId="43" formatCode="_-* #,##0.00_-;\-* #,##0.00_-;_-* &quot;-&quot;??_-;_-@_-"/>
    <numFmt numFmtId="176" formatCode="_(&quot;$&quot;* #,##0.00_);_(&quot;$&quot;* \(#,##0.00\);_(&quot;$&quot;* &quot;-&quot;??_);_(@_)"/>
    <numFmt numFmtId="177" formatCode="_-&quot;$&quot;* #,##0_-;\-&quot;$&quot;* #,##0_-;_-&quot;$&quot;* &quot;-&quot;??_-;_-@_-"/>
    <numFmt numFmtId="178" formatCode="0_ "/>
    <numFmt numFmtId="179" formatCode="_ * #,##0_)_F_ ;_ * \(#,##0\)_F_ ;_ * &quot;-&quot;_)_F_ ;_ @_ "/>
    <numFmt numFmtId="180" formatCode="_ * #,##0.00_)_F_ ;_ * \(#,##0.00\)_F_ ;_ * &quot;-&quot;??_)_F_ ;_ @_ "/>
    <numFmt numFmtId="181" formatCode="_ * #,##0_)&quot;f&quot;_ ;_ * \(#,##0\)&quot;f&quot;_ ;_ * &quot;-&quot;_)&quot;f&quot;_ ;_ @_ "/>
    <numFmt numFmtId="182" formatCode="_ * #,##0.00_)&quot;f&quot;_ ;_ * \(#,##0.00\)&quot;f&quot;_ ;_ * &quot;-&quot;??_)&quot;f&quot;_ ;_ @_ "/>
    <numFmt numFmtId="183" formatCode="dd\-mm"/>
  </numFmts>
  <fonts count="103"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0"/>
      <name val="Calibri"/>
      <family val="2"/>
    </font>
    <font>
      <sz val="9"/>
      <name val="新細明體"/>
      <family val="2"/>
      <charset val="136"/>
      <scheme val="minor"/>
    </font>
    <font>
      <b/>
      <strike/>
      <sz val="10"/>
      <color indexed="8"/>
      <name val="Calibri"/>
      <family val="2"/>
    </font>
    <font>
      <sz val="9"/>
      <name val="新細明體"/>
      <family val="1"/>
      <charset val="136"/>
    </font>
    <font>
      <sz val="10"/>
      <name val="Tahoma"/>
      <family val="2"/>
    </font>
    <font>
      <sz val="12"/>
      <color rgb="FF0000FF"/>
      <name val="Tahoma"/>
      <family val="2"/>
    </font>
    <font>
      <sz val="10"/>
      <name val="Arial"/>
      <family val="2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1"/>
      <charset val="136"/>
    </font>
    <font>
      <sz val="12"/>
      <color theme="1"/>
      <name val="Arial Unicode MS"/>
      <family val="2"/>
      <charset val="136"/>
    </font>
    <font>
      <sz val="12"/>
      <color theme="1"/>
      <name val="Calibri"/>
      <family val="2"/>
    </font>
    <font>
      <b/>
      <sz val="16"/>
      <name val="Arial Unicode MS"/>
      <family val="2"/>
      <charset val="136"/>
    </font>
    <font>
      <b/>
      <sz val="12"/>
      <color rgb="FF0000FF"/>
      <name val="新細明體"/>
      <family val="1"/>
      <charset val="136"/>
    </font>
    <font>
      <sz val="11"/>
      <name val="Arial Unicode MS"/>
      <family val="2"/>
      <charset val="136"/>
    </font>
    <font>
      <b/>
      <sz val="12"/>
      <color rgb="FF0000FF"/>
      <name val="Th"/>
    </font>
    <font>
      <sz val="12"/>
      <color theme="2" tint="-0.249977111117893"/>
      <name val="新細明體"/>
      <family val="1"/>
      <charset val="136"/>
    </font>
    <font>
      <b/>
      <sz val="12"/>
      <name val="Th"/>
    </font>
    <font>
      <b/>
      <sz val="12"/>
      <name val="新細明體"/>
      <family val="1"/>
      <charset val="136"/>
    </font>
    <font>
      <sz val="12"/>
      <name val="Th"/>
      <family val="2"/>
    </font>
    <font>
      <sz val="12"/>
      <name val="細明體"/>
      <family val="3"/>
      <charset val="136"/>
    </font>
    <font>
      <b/>
      <sz val="12"/>
      <name val="Th"/>
      <family val="2"/>
    </font>
    <font>
      <sz val="12"/>
      <name val="Th"/>
    </font>
    <font>
      <sz val="12"/>
      <color rgb="FFFF0000"/>
      <name val="Th"/>
      <family val="2"/>
    </font>
    <font>
      <b/>
      <sz val="12"/>
      <color rgb="FF0000FF"/>
      <name val="Tahoma"/>
      <family val="2"/>
    </font>
    <font>
      <sz val="12"/>
      <color theme="0" tint="-0.499984740745262"/>
      <name val="Th"/>
    </font>
    <font>
      <b/>
      <sz val="16"/>
      <name val="新細明體"/>
      <family val="1"/>
      <charset val="136"/>
    </font>
    <font>
      <b/>
      <sz val="14"/>
      <color rgb="FF0000FF"/>
      <name val="Tahoma"/>
      <family val="2"/>
    </font>
    <font>
      <b/>
      <sz val="14"/>
      <color theme="5"/>
      <name val="Tahoma"/>
      <family val="2"/>
    </font>
    <font>
      <sz val="12"/>
      <color theme="5"/>
      <name val="新細明體"/>
      <family val="1"/>
      <charset val="136"/>
    </font>
    <font>
      <b/>
      <sz val="12"/>
      <color indexed="81"/>
      <name val="細明體"/>
      <family val="3"/>
      <charset val="136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sz val="12"/>
      <color indexed="81"/>
      <name val="細明體"/>
      <family val="3"/>
      <charset val="136"/>
    </font>
    <font>
      <sz val="11"/>
      <name val="돋움"/>
      <family val="2"/>
      <charset val="129"/>
    </font>
    <font>
      <sz val="11"/>
      <color theme="1" tint="0.499984740745262"/>
      <name val="Arial Unicode MS"/>
      <family val="2"/>
      <charset val="136"/>
    </font>
    <font>
      <sz val="12"/>
      <color theme="0"/>
      <name val="新細明體"/>
      <family val="1"/>
      <charset val="136"/>
    </font>
    <font>
      <b/>
      <sz val="12"/>
      <color theme="1" tint="0.499984740745262"/>
      <name val="Th"/>
    </font>
    <font>
      <sz val="12"/>
      <color theme="1"/>
      <name val="Th"/>
      <family val="2"/>
    </font>
    <font>
      <b/>
      <sz val="12"/>
      <color rgb="FFFF0000"/>
      <name val="Th"/>
    </font>
    <font>
      <b/>
      <sz val="16"/>
      <color theme="0" tint="-0.34998626667073579"/>
      <name val="新細明體"/>
      <family val="1"/>
      <charset val="136"/>
    </font>
    <font>
      <sz val="12"/>
      <color theme="0" tint="-0.34998626667073579"/>
      <name val="新細明體"/>
      <family val="1"/>
      <charset val="136"/>
    </font>
    <font>
      <sz val="12"/>
      <color theme="0" tint="-0.34998626667073579"/>
      <name val="Arial Unicode MS"/>
      <family val="2"/>
      <charset val="136"/>
    </font>
    <font>
      <sz val="10"/>
      <color theme="0" tint="-0.34998626667073579"/>
      <name val="Arial Unicode MS"/>
      <family val="2"/>
      <charset val="136"/>
    </font>
    <font>
      <b/>
      <sz val="12"/>
      <color theme="0" tint="-0.34998626667073579"/>
      <name val="Arial Unicode MS"/>
      <family val="2"/>
      <charset val="136"/>
    </font>
    <font>
      <sz val="12"/>
      <name val="Tahoma"/>
      <family val="2"/>
    </font>
    <font>
      <sz val="10"/>
      <color theme="0"/>
      <name val="Tahoma"/>
      <family val="2"/>
    </font>
    <font>
      <sz val="10"/>
      <color theme="0"/>
      <name val="Verdana"/>
      <family val="2"/>
    </font>
    <font>
      <sz val="10"/>
      <color theme="0"/>
      <name val="細明體"/>
      <family val="3"/>
      <charset val="136"/>
    </font>
    <font>
      <b/>
      <sz val="10"/>
      <color rgb="FF0000FF"/>
      <name val="Tahoma"/>
      <family val="2"/>
    </font>
    <font>
      <sz val="11"/>
      <color theme="0"/>
      <name val="Calibri"/>
      <family val="2"/>
    </font>
    <font>
      <sz val="11"/>
      <color theme="0"/>
      <name val="細明體"/>
      <family val="3"/>
      <charset val="136"/>
    </font>
    <font>
      <sz val="11"/>
      <name val="新細明體"/>
      <family val="1"/>
      <charset val="136"/>
    </font>
    <font>
      <sz val="11"/>
      <name val="細明體"/>
      <family val="3"/>
      <charset val="136"/>
    </font>
    <font>
      <sz val="11"/>
      <name val="Th"/>
    </font>
    <font>
      <sz val="10"/>
      <name val="新細明體"/>
      <family val="1"/>
      <charset val="136"/>
      <scheme val="minor"/>
    </font>
    <font>
      <sz val="12"/>
      <color theme="0"/>
      <name val="Tahoma"/>
      <family val="2"/>
    </font>
    <font>
      <sz val="11"/>
      <color theme="0"/>
      <name val="新細明體"/>
      <family val="1"/>
      <charset val="136"/>
    </font>
    <font>
      <sz val="11"/>
      <color theme="0"/>
      <name val="Tahoma"/>
      <family val="2"/>
    </font>
    <font>
      <sz val="11"/>
      <name val="Calibri"/>
      <family val="2"/>
    </font>
    <font>
      <b/>
      <sz val="12"/>
      <color theme="1"/>
      <name val="新細明體"/>
      <family val="1"/>
      <charset val="136"/>
    </font>
    <font>
      <sz val="11"/>
      <name val="Tahoma"/>
      <family val="2"/>
    </font>
    <font>
      <sz val="11"/>
      <color rgb="FF0000FF"/>
      <name val="Calibri"/>
      <family val="2"/>
    </font>
    <font>
      <sz val="11"/>
      <color rgb="FFFF0000"/>
      <name val="Calibri"/>
      <family val="2"/>
    </font>
    <font>
      <b/>
      <sz val="12"/>
      <color rgb="FFFF0000"/>
      <name val="Tahoma"/>
      <family val="2"/>
    </font>
    <font>
      <b/>
      <sz val="12"/>
      <name val="Tahoma"/>
      <family val="2"/>
    </font>
    <font>
      <sz val="12"/>
      <color theme="0"/>
      <name val="Th"/>
      <family val="2"/>
    </font>
    <font>
      <b/>
      <sz val="12"/>
      <color theme="1"/>
      <name val="Tahoma"/>
      <family val="2"/>
    </font>
    <font>
      <b/>
      <sz val="10"/>
      <color rgb="FFC00000"/>
      <name val="Tahoma"/>
      <family val="2"/>
    </font>
    <font>
      <sz val="11"/>
      <color rgb="FF0000FF"/>
      <name val="新細明體"/>
      <family val="1"/>
      <charset val="136"/>
    </font>
    <font>
      <sz val="11"/>
      <color theme="1"/>
      <name val="新細明體"/>
      <family val="1"/>
      <charset val="136"/>
    </font>
    <font>
      <sz val="12"/>
      <color theme="1"/>
      <name val="Th"/>
    </font>
    <font>
      <sz val="11"/>
      <color rgb="FF0000FF"/>
      <name val="細明體"/>
      <family val="3"/>
      <charset val="136"/>
    </font>
    <font>
      <sz val="12"/>
      <color theme="0"/>
      <name val="Th"/>
    </font>
    <font>
      <sz val="12"/>
      <color rgb="FF0000FF"/>
      <name val="Th"/>
      <family val="2"/>
    </font>
    <font>
      <sz val="11"/>
      <color theme="0"/>
      <name val="Th"/>
      <family val="2"/>
    </font>
    <font>
      <sz val="11"/>
      <color theme="0"/>
      <name val="Arial Unicode MS"/>
      <family val="2"/>
      <charset val="136"/>
    </font>
    <font>
      <sz val="12"/>
      <color theme="1"/>
      <name val="Tahoma"/>
      <family val="2"/>
    </font>
    <font>
      <b/>
      <sz val="16"/>
      <color rgb="FF0000FF"/>
      <name val="Arial Unicode MS"/>
      <family val="2"/>
      <charset val="136"/>
    </font>
    <font>
      <sz val="11"/>
      <color rgb="FFFF0000"/>
      <name val="細明體"/>
      <family val="3"/>
      <charset val="136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1"/>
      <name val="Tahoma"/>
      <family val="2"/>
    </font>
    <font>
      <sz val="10"/>
      <color indexed="81"/>
      <name val="細明體"/>
      <family val="3"/>
      <charset val="136"/>
    </font>
    <font>
      <b/>
      <sz val="14"/>
      <color indexed="12"/>
      <name val="微軟正黑體"/>
      <family val="2"/>
      <charset val="136"/>
    </font>
    <font>
      <b/>
      <sz val="14"/>
      <color indexed="10"/>
      <name val="微軟正黑體"/>
      <family val="2"/>
      <charset val="136"/>
    </font>
    <font>
      <sz val="10"/>
      <name val="微軟正黑體"/>
      <family val="2"/>
      <charset val="136"/>
    </font>
    <font>
      <b/>
      <sz val="10"/>
      <color indexed="12"/>
      <name val="微軟正黑體"/>
      <family val="2"/>
      <charset val="136"/>
    </font>
    <font>
      <b/>
      <sz val="10"/>
      <color indexed="62"/>
      <name val="微軟正黑體"/>
      <family val="2"/>
      <charset val="136"/>
    </font>
    <font>
      <sz val="10"/>
      <color theme="0"/>
      <name val="微軟正黑體"/>
      <family val="2"/>
      <charset val="136"/>
    </font>
    <font>
      <sz val="11"/>
      <color theme="0"/>
      <name val="微軟正黑體"/>
      <family val="2"/>
      <charset val="136"/>
    </font>
    <font>
      <vertAlign val="superscript"/>
      <sz val="11"/>
      <color theme="0"/>
      <name val="微軟正黑體"/>
      <family val="2"/>
      <charset val="136"/>
    </font>
    <font>
      <b/>
      <sz val="10"/>
      <color indexed="8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sz val="12"/>
      <name val="微軟正黑體"/>
      <family val="2"/>
      <charset val="136"/>
    </font>
    <font>
      <b/>
      <sz val="10"/>
      <name val="微軟正黑體"/>
      <family val="2"/>
      <charset val="136"/>
    </font>
    <font>
      <sz val="10"/>
      <color theme="1"/>
      <name val="微軟正黑體"/>
      <family val="2"/>
      <charset val="136"/>
    </font>
    <font>
      <sz val="10"/>
      <color rgb="FF0000FF"/>
      <name val="微軟正黑體"/>
      <family val="2"/>
      <charset val="136"/>
    </font>
    <font>
      <sz val="10"/>
      <color indexed="12"/>
      <name val="微軟正黑體"/>
      <family val="2"/>
      <charset val="136"/>
    </font>
    <font>
      <sz val="10"/>
      <color rgb="FFFF0000"/>
      <name val="微軟正黑體"/>
      <family val="2"/>
      <charset val="136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45">
    <xf numFmtId="0" fontId="0" fillId="0" borderId="0"/>
    <xf numFmtId="0" fontId="3" fillId="0" borderId="0"/>
    <xf numFmtId="0" fontId="3" fillId="0" borderId="0"/>
    <xf numFmtId="0" fontId="10" fillId="0" borderId="0"/>
    <xf numFmtId="0" fontId="3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9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0" fontId="10" fillId="0" borderId="0"/>
    <xf numFmtId="181" fontId="10" fillId="0" borderId="0" applyFont="0" applyFill="0" applyBorder="0" applyAlignment="0" applyProtection="0"/>
    <xf numFmtId="182" fontId="10" fillId="0" borderId="0" applyFont="0" applyFill="0" applyBorder="0" applyAlignment="0" applyProtection="0"/>
    <xf numFmtId="0" fontId="13" fillId="0" borderId="0">
      <alignment vertical="center"/>
    </xf>
    <xf numFmtId="0" fontId="2" fillId="0" borderId="0">
      <alignment vertical="center"/>
    </xf>
    <xf numFmtId="0" fontId="3" fillId="0" borderId="0"/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10" fillId="0" borderId="0"/>
    <xf numFmtId="43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0" fillId="0" borderId="0"/>
    <xf numFmtId="176" fontId="10" fillId="0" borderId="0" applyFont="0" applyFill="0" applyBorder="0" applyAlignment="0" applyProtection="0"/>
    <xf numFmtId="0" fontId="10" fillId="0" borderId="0"/>
    <xf numFmtId="0" fontId="37" fillId="0" borderId="0"/>
    <xf numFmtId="0" fontId="1" fillId="0" borderId="0">
      <alignment vertical="center"/>
    </xf>
  </cellStyleXfs>
  <cellXfs count="449">
    <xf numFmtId="0" fontId="0" fillId="0" borderId="0" xfId="0"/>
    <xf numFmtId="0" fontId="4" fillId="2" borderId="1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left" vertical="center"/>
    </xf>
    <xf numFmtId="14" fontId="4" fillId="2" borderId="1" xfId="1" applyNumberFormat="1" applyFont="1" applyFill="1" applyBorder="1" applyAlignment="1">
      <alignment horizontal="center" vertical="center"/>
    </xf>
    <xf numFmtId="0" fontId="4" fillId="2" borderId="0" xfId="1" applyFont="1" applyFill="1" applyAlignment="1">
      <alignment vertical="center"/>
    </xf>
    <xf numFmtId="0" fontId="4" fillId="2" borderId="0" xfId="1" applyFont="1" applyFill="1" applyAlignment="1">
      <alignment horizontal="center" vertical="center"/>
    </xf>
    <xf numFmtId="0" fontId="4" fillId="2" borderId="0" xfId="1" applyFont="1" applyFill="1" applyAlignment="1">
      <alignment horizontal="left" vertical="center"/>
    </xf>
    <xf numFmtId="14" fontId="4" fillId="2" borderId="0" xfId="1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5" fillId="0" borderId="0" xfId="0" applyFont="1" applyBorder="1" applyAlignment="1">
      <alignment horizontal="left" vertical="center"/>
    </xf>
    <xf numFmtId="0" fontId="0" fillId="4" borderId="0" xfId="0" applyFill="1" applyAlignment="1">
      <alignment vertical="center"/>
    </xf>
    <xf numFmtId="177" fontId="17" fillId="4" borderId="0" xfId="9" applyNumberFormat="1" applyFont="1" applyFill="1" applyBorder="1" applyAlignment="1">
      <alignment horizontal="center" vertical="center"/>
    </xf>
    <xf numFmtId="177" fontId="17" fillId="4" borderId="0" xfId="0" applyNumberFormat="1" applyFont="1" applyFill="1" applyBorder="1" applyAlignment="1">
      <alignment vertical="center"/>
    </xf>
    <xf numFmtId="0" fontId="0" fillId="0" borderId="0" xfId="0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22" fillId="5" borderId="31" xfId="0" applyFont="1" applyFill="1" applyBorder="1" applyAlignment="1">
      <alignment horizontal="center" vertical="center" wrapText="1"/>
    </xf>
    <xf numFmtId="0" fontId="22" fillId="5" borderId="32" xfId="0" applyFont="1" applyFill="1" applyBorder="1" applyAlignment="1">
      <alignment horizontal="center" vertical="center"/>
    </xf>
    <xf numFmtId="9" fontId="18" fillId="7" borderId="7" xfId="0" applyNumberFormat="1" applyFont="1" applyFill="1" applyBorder="1" applyAlignment="1">
      <alignment horizontal="center" vertical="center"/>
    </xf>
    <xf numFmtId="9" fontId="22" fillId="7" borderId="7" xfId="0" applyNumberFormat="1" applyFont="1" applyFill="1" applyBorder="1" applyAlignment="1">
      <alignment horizontal="center" vertical="center"/>
    </xf>
    <xf numFmtId="9" fontId="22" fillId="7" borderId="14" xfId="0" applyNumberFormat="1" applyFont="1" applyFill="1" applyBorder="1" applyAlignment="1">
      <alignment horizontal="center" vertical="center"/>
    </xf>
    <xf numFmtId="9" fontId="22" fillId="4" borderId="35" xfId="0" applyNumberFormat="1" applyFont="1" applyFill="1" applyBorder="1" applyAlignment="1">
      <alignment horizontal="center" vertical="center"/>
    </xf>
    <xf numFmtId="9" fontId="22" fillId="4" borderId="11" xfId="0" applyNumberFormat="1" applyFont="1" applyFill="1" applyBorder="1" applyAlignment="1">
      <alignment horizontal="center" vertical="center"/>
    </xf>
    <xf numFmtId="9" fontId="22" fillId="4" borderId="36" xfId="0" applyNumberFormat="1" applyFont="1" applyFill="1" applyBorder="1" applyAlignment="1">
      <alignment horizontal="center" vertical="center"/>
    </xf>
    <xf numFmtId="0" fontId="21" fillId="9" borderId="43" xfId="0" applyFont="1" applyFill="1" applyBorder="1" applyAlignment="1">
      <alignment horizontal="right" vertical="center"/>
    </xf>
    <xf numFmtId="178" fontId="22" fillId="9" borderId="44" xfId="0" applyNumberFormat="1" applyFont="1" applyFill="1" applyBorder="1" applyAlignment="1">
      <alignment horizontal="center" vertical="center"/>
    </xf>
    <xf numFmtId="0" fontId="22" fillId="9" borderId="44" xfId="0" applyFont="1" applyFill="1" applyBorder="1" applyAlignment="1">
      <alignment horizontal="center" vertical="center" wrapText="1"/>
    </xf>
    <xf numFmtId="0" fontId="22" fillId="9" borderId="45" xfId="0" applyFont="1" applyFill="1" applyBorder="1" applyAlignment="1">
      <alignment horizontal="center" vertical="center"/>
    </xf>
    <xf numFmtId="0" fontId="21" fillId="4" borderId="0" xfId="0" applyFont="1" applyFill="1" applyBorder="1" applyAlignment="1">
      <alignment horizontal="right" vertical="center"/>
    </xf>
    <xf numFmtId="0" fontId="22" fillId="4" borderId="0" xfId="0" applyFont="1" applyFill="1" applyBorder="1" applyAlignment="1">
      <alignment horizontal="center" vertical="center"/>
    </xf>
    <xf numFmtId="178" fontId="22" fillId="4" borderId="0" xfId="0" applyNumberFormat="1" applyFont="1" applyFill="1" applyBorder="1" applyAlignment="1">
      <alignment horizontal="center" vertical="center"/>
    </xf>
    <xf numFmtId="0" fontId="22" fillId="4" borderId="0" xfId="0" applyFont="1" applyFill="1" applyBorder="1" applyAlignment="1">
      <alignment horizontal="center" vertical="center" wrapText="1"/>
    </xf>
    <xf numFmtId="0" fontId="0" fillId="0" borderId="7" xfId="0" applyBorder="1" applyAlignment="1">
      <alignment vertical="center"/>
    </xf>
    <xf numFmtId="0" fontId="27" fillId="4" borderId="7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27" fillId="4" borderId="0" xfId="0" applyFont="1" applyFill="1" applyBorder="1" applyAlignment="1">
      <alignment horizontal="right" vertical="center"/>
    </xf>
    <xf numFmtId="0" fontId="27" fillId="4" borderId="0" xfId="0" applyFont="1" applyFill="1" applyAlignment="1">
      <alignment horizontal="center" vertical="center"/>
    </xf>
    <xf numFmtId="0" fontId="27" fillId="4" borderId="0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29" fillId="0" borderId="0" xfId="0" applyFont="1" applyBorder="1" applyAlignment="1">
      <alignment horizontal="left" vertical="center"/>
    </xf>
    <xf numFmtId="0" fontId="32" fillId="0" borderId="0" xfId="0" applyFont="1" applyBorder="1" applyAlignment="1">
      <alignment vertical="center"/>
    </xf>
    <xf numFmtId="0" fontId="0" fillId="0" borderId="0" xfId="0" applyBorder="1" applyAlignment="1">
      <alignment horizontal="right" vertical="center"/>
    </xf>
    <xf numFmtId="0" fontId="20" fillId="5" borderId="46" xfId="0" applyFont="1" applyFill="1" applyBorder="1" applyAlignment="1">
      <alignment horizontal="right" vertical="center"/>
    </xf>
    <xf numFmtId="0" fontId="22" fillId="5" borderId="47" xfId="0" applyFont="1" applyFill="1" applyBorder="1" applyAlignment="1">
      <alignment horizontal="center" vertical="center" wrapText="1"/>
    </xf>
    <xf numFmtId="0" fontId="0" fillId="5" borderId="47" xfId="0" applyFill="1" applyBorder="1" applyAlignment="1">
      <alignment horizontal="center" vertical="center" wrapText="1"/>
    </xf>
    <xf numFmtId="0" fontId="22" fillId="5" borderId="48" xfId="0" applyFont="1" applyFill="1" applyBorder="1" applyAlignment="1">
      <alignment horizontal="center" vertical="center" wrapText="1"/>
    </xf>
    <xf numFmtId="0" fontId="22" fillId="5" borderId="47" xfId="0" applyFont="1" applyFill="1" applyBorder="1" applyAlignment="1">
      <alignment horizontal="center" vertical="center"/>
    </xf>
    <xf numFmtId="0" fontId="22" fillId="5" borderId="48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23" fillId="0" borderId="9" xfId="0" applyFont="1" applyBorder="1" applyAlignment="1">
      <alignment horizontal="right" vertical="center"/>
    </xf>
    <xf numFmtId="0" fontId="23" fillId="11" borderId="9" xfId="0" applyFont="1" applyFill="1" applyBorder="1" applyAlignment="1">
      <alignment horizontal="right" vertical="center"/>
    </xf>
    <xf numFmtId="0" fontId="0" fillId="11" borderId="9" xfId="0" applyFill="1" applyBorder="1" applyAlignment="1">
      <alignment horizontal="right" vertical="center"/>
    </xf>
    <xf numFmtId="0" fontId="0" fillId="4" borderId="0" xfId="0" applyFill="1" applyBorder="1" applyAlignment="1">
      <alignment vertical="center"/>
    </xf>
    <xf numFmtId="0" fontId="0" fillId="11" borderId="27" xfId="0" applyFill="1" applyBorder="1" applyAlignment="1">
      <alignment horizontal="right" vertical="center"/>
    </xf>
    <xf numFmtId="0" fontId="0" fillId="4" borderId="0" xfId="0" applyFill="1" applyBorder="1" applyAlignment="1">
      <alignment horizontal="right" vertical="center"/>
    </xf>
    <xf numFmtId="0" fontId="17" fillId="4" borderId="0" xfId="0" applyFont="1" applyFill="1" applyBorder="1" applyAlignment="1">
      <alignment vertical="center"/>
    </xf>
    <xf numFmtId="177" fontId="17" fillId="4" borderId="0" xfId="9" applyNumberFormat="1" applyFont="1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177" fontId="38" fillId="10" borderId="6" xfId="9" applyNumberFormat="1" applyFont="1" applyFill="1" applyBorder="1" applyAlignment="1">
      <alignment horizontal="center" vertical="center"/>
    </xf>
    <xf numFmtId="177" fontId="38" fillId="10" borderId="49" xfId="9" applyNumberFormat="1" applyFont="1" applyFill="1" applyBorder="1" applyAlignment="1">
      <alignment horizontal="center" vertical="center"/>
    </xf>
    <xf numFmtId="177" fontId="38" fillId="10" borderId="49" xfId="9" applyNumberFormat="1" applyFont="1" applyFill="1" applyBorder="1" applyAlignment="1">
      <alignment vertical="center"/>
    </xf>
    <xf numFmtId="177" fontId="38" fillId="10" borderId="6" xfId="9" applyNumberFormat="1" applyFont="1" applyFill="1" applyBorder="1" applyAlignment="1">
      <alignment vertical="center"/>
    </xf>
    <xf numFmtId="177" fontId="38" fillId="8" borderId="49" xfId="9" applyNumberFormat="1" applyFont="1" applyFill="1" applyBorder="1" applyAlignment="1">
      <alignment horizontal="center" vertical="center"/>
    </xf>
    <xf numFmtId="178" fontId="38" fillId="0" borderId="7" xfId="0" applyNumberFormat="1" applyFont="1" applyBorder="1" applyAlignment="1">
      <alignment horizontal="center" vertical="center"/>
    </xf>
    <xf numFmtId="178" fontId="38" fillId="0" borderId="14" xfId="0" applyNumberFormat="1" applyFont="1" applyBorder="1" applyAlignment="1">
      <alignment horizontal="center" vertical="center"/>
    </xf>
    <xf numFmtId="0" fontId="38" fillId="0" borderId="14" xfId="0" applyFont="1" applyBorder="1" applyAlignment="1">
      <alignment vertical="center"/>
    </xf>
    <xf numFmtId="0" fontId="38" fillId="0" borderId="7" xfId="0" applyFont="1" applyBorder="1" applyAlignment="1">
      <alignment vertical="center"/>
    </xf>
    <xf numFmtId="0" fontId="38" fillId="0" borderId="7" xfId="0" applyFont="1" applyBorder="1" applyAlignment="1">
      <alignment horizontal="center" vertical="center"/>
    </xf>
    <xf numFmtId="0" fontId="38" fillId="0" borderId="14" xfId="0" applyFont="1" applyBorder="1" applyAlignment="1">
      <alignment horizontal="center" vertical="center"/>
    </xf>
    <xf numFmtId="177" fontId="38" fillId="11" borderId="7" xfId="9" applyNumberFormat="1" applyFont="1" applyFill="1" applyBorder="1" applyAlignment="1">
      <alignment vertical="center"/>
    </xf>
    <xf numFmtId="177" fontId="38" fillId="11" borderId="14" xfId="9" applyNumberFormat="1" applyFont="1" applyFill="1" applyBorder="1" applyAlignment="1">
      <alignment horizontal="center" vertical="center"/>
    </xf>
    <xf numFmtId="0" fontId="38" fillId="11" borderId="14" xfId="0" applyFont="1" applyFill="1" applyBorder="1" applyAlignment="1">
      <alignment vertical="center"/>
    </xf>
    <xf numFmtId="177" fontId="38" fillId="11" borderId="7" xfId="9" applyNumberFormat="1" applyFont="1" applyFill="1" applyBorder="1" applyAlignment="1">
      <alignment horizontal="center" vertical="center"/>
    </xf>
    <xf numFmtId="0" fontId="38" fillId="11" borderId="7" xfId="0" applyFont="1" applyFill="1" applyBorder="1" applyAlignment="1">
      <alignment vertical="center"/>
    </xf>
    <xf numFmtId="177" fontId="38" fillId="11" borderId="14" xfId="9" applyNumberFormat="1" applyFont="1" applyFill="1" applyBorder="1" applyAlignment="1">
      <alignment vertical="center"/>
    </xf>
    <xf numFmtId="0" fontId="38" fillId="11" borderId="30" xfId="0" applyFont="1" applyFill="1" applyBorder="1" applyAlignment="1">
      <alignment vertical="center"/>
    </xf>
    <xf numFmtId="177" fontId="38" fillId="11" borderId="30" xfId="9" applyNumberFormat="1" applyFont="1" applyFill="1" applyBorder="1" applyAlignment="1">
      <alignment vertical="center"/>
    </xf>
    <xf numFmtId="177" fontId="38" fillId="11" borderId="30" xfId="9" applyNumberFormat="1" applyFont="1" applyFill="1" applyBorder="1" applyAlignment="1">
      <alignment horizontal="center" vertical="center"/>
    </xf>
    <xf numFmtId="0" fontId="38" fillId="11" borderId="28" xfId="0" applyFont="1" applyFill="1" applyBorder="1" applyAlignment="1">
      <alignment vertical="center"/>
    </xf>
    <xf numFmtId="9" fontId="40" fillId="0" borderId="0" xfId="10" applyFont="1" applyAlignment="1">
      <alignment horizontal="center" vertical="center"/>
    </xf>
    <xf numFmtId="9" fontId="42" fillId="7" borderId="14" xfId="0" applyNumberFormat="1" applyFont="1" applyFill="1" applyBorder="1" applyAlignment="1">
      <alignment horizontal="center" vertical="center"/>
    </xf>
    <xf numFmtId="0" fontId="43" fillId="4" borderId="0" xfId="0" applyFont="1" applyFill="1" applyBorder="1" applyAlignment="1">
      <alignment horizontal="left" vertical="center"/>
    </xf>
    <xf numFmtId="178" fontId="44" fillId="4" borderId="0" xfId="0" applyNumberFormat="1" applyFont="1" applyFill="1" applyAlignment="1">
      <alignment horizontal="center" vertical="center"/>
    </xf>
    <xf numFmtId="0" fontId="44" fillId="4" borderId="0" xfId="0" applyFont="1" applyFill="1" applyAlignment="1">
      <alignment vertical="center"/>
    </xf>
    <xf numFmtId="0" fontId="44" fillId="4" borderId="0" xfId="0" applyFont="1" applyFill="1" applyBorder="1" applyAlignment="1">
      <alignment vertical="center"/>
    </xf>
    <xf numFmtId="0" fontId="45" fillId="4" borderId="7" xfId="0" applyFont="1" applyFill="1" applyBorder="1" applyAlignment="1">
      <alignment horizontal="center" vertical="center"/>
    </xf>
    <xf numFmtId="0" fontId="46" fillId="4" borderId="7" xfId="0" applyFont="1" applyFill="1" applyBorder="1" applyAlignment="1">
      <alignment horizontal="right" vertical="center"/>
    </xf>
    <xf numFmtId="178" fontId="45" fillId="4" borderId="7" xfId="0" applyNumberFormat="1" applyFont="1" applyFill="1" applyBorder="1" applyAlignment="1">
      <alignment horizontal="center" vertical="center"/>
    </xf>
    <xf numFmtId="0" fontId="45" fillId="4" borderId="7" xfId="0" applyFont="1" applyFill="1" applyBorder="1" applyAlignment="1">
      <alignment vertical="center"/>
    </xf>
    <xf numFmtId="0" fontId="45" fillId="4" borderId="7" xfId="0" applyFont="1" applyFill="1" applyBorder="1" applyAlignment="1">
      <alignment horizontal="right" vertical="center"/>
    </xf>
    <xf numFmtId="0" fontId="44" fillId="4" borderId="7" xfId="0" applyFont="1" applyFill="1" applyBorder="1" applyAlignment="1">
      <alignment vertical="center"/>
    </xf>
    <xf numFmtId="0" fontId="47" fillId="4" borderId="7" xfId="0" applyFont="1" applyFill="1" applyBorder="1" applyAlignment="1">
      <alignment vertical="center"/>
    </xf>
    <xf numFmtId="0" fontId="46" fillId="4" borderId="7" xfId="0" applyFont="1" applyFill="1" applyBorder="1" applyAlignment="1">
      <alignment horizontal="center" vertical="center"/>
    </xf>
    <xf numFmtId="0" fontId="45" fillId="4" borderId="6" xfId="0" applyFont="1" applyFill="1" applyBorder="1" applyAlignment="1">
      <alignment horizontal="center" vertical="center"/>
    </xf>
    <xf numFmtId="178" fontId="45" fillId="4" borderId="7" xfId="0" applyNumberFormat="1" applyFont="1" applyFill="1" applyBorder="1" applyAlignment="1">
      <alignment vertical="center"/>
    </xf>
    <xf numFmtId="0" fontId="48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0" fontId="39" fillId="4" borderId="0" xfId="0" applyFont="1" applyFill="1" applyAlignment="1">
      <alignment vertical="center"/>
    </xf>
    <xf numFmtId="0" fontId="39" fillId="0" borderId="0" xfId="0" applyFont="1" applyAlignment="1">
      <alignment horizontal="right" vertical="center"/>
    </xf>
    <xf numFmtId="0" fontId="49" fillId="0" borderId="0" xfId="0" applyFont="1" applyFill="1" applyBorder="1" applyAlignment="1">
      <alignment horizontal="center" vertical="center"/>
    </xf>
    <xf numFmtId="0" fontId="50" fillId="0" borderId="0" xfId="0" applyFont="1" applyFill="1" applyAlignment="1">
      <alignment vertical="center"/>
    </xf>
    <xf numFmtId="4" fontId="49" fillId="0" borderId="0" xfId="0" applyNumberFormat="1" applyFont="1" applyFill="1" applyBorder="1" applyAlignment="1">
      <alignment horizontal="center" vertical="center"/>
    </xf>
    <xf numFmtId="0" fontId="45" fillId="4" borderId="7" xfId="0" applyFont="1" applyFill="1" applyBorder="1" applyAlignment="1">
      <alignment horizontal="center" vertical="center"/>
    </xf>
    <xf numFmtId="0" fontId="45" fillId="4" borderId="22" xfId="0" applyFont="1" applyFill="1" applyBorder="1" applyAlignment="1">
      <alignment horizontal="center" vertical="center"/>
    </xf>
    <xf numFmtId="0" fontId="45" fillId="4" borderId="25" xfId="0" applyFont="1" applyFill="1" applyBorder="1" applyAlignment="1">
      <alignment horizontal="center" vertical="center"/>
    </xf>
    <xf numFmtId="0" fontId="45" fillId="4" borderId="6" xfId="0" applyFont="1" applyFill="1" applyBorder="1" applyAlignment="1">
      <alignment horizontal="center" vertical="center"/>
    </xf>
    <xf numFmtId="0" fontId="27" fillId="4" borderId="22" xfId="0" applyFont="1" applyFill="1" applyBorder="1" applyAlignment="1">
      <alignment horizontal="right" vertical="center"/>
    </xf>
    <xf numFmtId="0" fontId="27" fillId="4" borderId="6" xfId="0" applyFont="1" applyFill="1" applyBorder="1" applyAlignment="1">
      <alignment horizontal="right" vertical="center"/>
    </xf>
    <xf numFmtId="9" fontId="22" fillId="4" borderId="25" xfId="0" applyNumberFormat="1" applyFont="1" applyFill="1" applyBorder="1" applyAlignment="1">
      <alignment horizontal="center" vertical="center"/>
    </xf>
    <xf numFmtId="0" fontId="21" fillId="9" borderId="51" xfId="0" applyFont="1" applyFill="1" applyBorder="1" applyAlignment="1">
      <alignment horizontal="right" vertical="center"/>
    </xf>
    <xf numFmtId="0" fontId="20" fillId="5" borderId="52" xfId="0" applyFont="1" applyFill="1" applyBorder="1" applyAlignment="1">
      <alignment horizontal="right" vertical="center"/>
    </xf>
    <xf numFmtId="0" fontId="23" fillId="10" borderId="21" xfId="0" applyFont="1" applyFill="1" applyBorder="1" applyAlignment="1">
      <alignment horizontal="right" vertical="center"/>
    </xf>
    <xf numFmtId="0" fontId="0" fillId="0" borderId="16" xfId="0" applyBorder="1" applyAlignment="1">
      <alignment horizontal="right" vertical="center"/>
    </xf>
    <xf numFmtId="0" fontId="23" fillId="0" borderId="16" xfId="0" applyFont="1" applyBorder="1" applyAlignment="1">
      <alignment horizontal="right" vertical="center"/>
    </xf>
    <xf numFmtId="0" fontId="23" fillId="11" borderId="16" xfId="0" applyFont="1" applyFill="1" applyBorder="1" applyAlignment="1">
      <alignment horizontal="right" vertical="center"/>
    </xf>
    <xf numFmtId="0" fontId="0" fillId="11" borderId="16" xfId="0" applyFill="1" applyBorder="1" applyAlignment="1">
      <alignment horizontal="right" vertical="center"/>
    </xf>
    <xf numFmtId="0" fontId="0" fillId="11" borderId="29" xfId="0" applyFill="1" applyBorder="1" applyAlignment="1">
      <alignment horizontal="right" vertical="center"/>
    </xf>
    <xf numFmtId="177" fontId="58" fillId="4" borderId="0" xfId="9" applyNumberFormat="1" applyFont="1" applyFill="1" applyBorder="1" applyAlignment="1">
      <alignment horizontal="center" vertical="center"/>
    </xf>
    <xf numFmtId="177" fontId="58" fillId="4" borderId="0" xfId="0" applyNumberFormat="1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45" fillId="4" borderId="7" xfId="0" applyFont="1" applyFill="1" applyBorder="1" applyAlignment="1">
      <alignment horizontal="center" vertical="center"/>
    </xf>
    <xf numFmtId="0" fontId="45" fillId="4" borderId="22" xfId="0" applyFont="1" applyFill="1" applyBorder="1" applyAlignment="1">
      <alignment horizontal="center" vertical="center"/>
    </xf>
    <xf numFmtId="0" fontId="45" fillId="4" borderId="25" xfId="0" applyFont="1" applyFill="1" applyBorder="1" applyAlignment="1">
      <alignment horizontal="center" vertical="center"/>
    </xf>
    <xf numFmtId="0" fontId="45" fillId="4" borderId="6" xfId="0" applyFont="1" applyFill="1" applyBorder="1" applyAlignment="1">
      <alignment horizontal="center" vertical="center"/>
    </xf>
    <xf numFmtId="0" fontId="27" fillId="4" borderId="22" xfId="0" applyFont="1" applyFill="1" applyBorder="1" applyAlignment="1">
      <alignment horizontal="right" vertical="center"/>
    </xf>
    <xf numFmtId="0" fontId="27" fillId="4" borderId="6" xfId="0" applyFont="1" applyFill="1" applyBorder="1" applyAlignment="1">
      <alignment horizontal="right" vertical="center"/>
    </xf>
    <xf numFmtId="0" fontId="53" fillId="12" borderId="19" xfId="0" applyFont="1" applyFill="1" applyBorder="1" applyAlignment="1">
      <alignment horizontal="center" vertical="center" wrapText="1"/>
    </xf>
    <xf numFmtId="0" fontId="62" fillId="4" borderId="0" xfId="0" applyFont="1" applyFill="1" applyAlignment="1">
      <alignment horizontal="center" vertical="center"/>
    </xf>
    <xf numFmtId="0" fontId="63" fillId="0" borderId="0" xfId="0" applyFont="1" applyAlignment="1">
      <alignment horizontal="center" vertical="center"/>
    </xf>
    <xf numFmtId="0" fontId="48" fillId="0" borderId="7" xfId="0" applyFont="1" applyBorder="1" applyAlignment="1">
      <alignment horizontal="center" vertical="center"/>
    </xf>
    <xf numFmtId="0" fontId="64" fillId="5" borderId="19" xfId="0" applyFont="1" applyFill="1" applyBorder="1" applyAlignment="1">
      <alignment horizontal="center" vertical="center" wrapText="1"/>
    </xf>
    <xf numFmtId="0" fontId="48" fillId="5" borderId="32" xfId="0" applyFont="1" applyFill="1" applyBorder="1" applyAlignment="1">
      <alignment horizontal="center" vertical="center" wrapText="1"/>
    </xf>
    <xf numFmtId="0" fontId="52" fillId="0" borderId="0" xfId="0" applyFont="1" applyAlignment="1">
      <alignment horizontal="center" vertical="center"/>
    </xf>
    <xf numFmtId="0" fontId="71" fillId="0" borderId="0" xfId="0" applyFont="1" applyAlignment="1">
      <alignment horizontal="center" vertical="center"/>
    </xf>
    <xf numFmtId="178" fontId="22" fillId="13" borderId="7" xfId="0" applyNumberFormat="1" applyFont="1" applyFill="1" applyBorder="1" applyAlignment="1">
      <alignment horizontal="center" vertical="center"/>
    </xf>
    <xf numFmtId="0" fontId="22" fillId="13" borderId="7" xfId="0" applyFont="1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178" fontId="69" fillId="13" borderId="7" xfId="0" applyNumberFormat="1" applyFont="1" applyFill="1" applyBorder="1" applyAlignment="1">
      <alignment horizontal="center" vertical="center"/>
    </xf>
    <xf numFmtId="0" fontId="62" fillId="13" borderId="13" xfId="0" applyFont="1" applyFill="1" applyBorder="1" applyAlignment="1">
      <alignment vertical="center" wrapText="1"/>
    </xf>
    <xf numFmtId="178" fontId="25" fillId="13" borderId="14" xfId="0" applyNumberFormat="1" applyFont="1" applyFill="1" applyBorder="1" applyAlignment="1">
      <alignment horizontal="center" vertical="center"/>
    </xf>
    <xf numFmtId="0" fontId="41" fillId="13" borderId="7" xfId="0" applyFont="1" applyFill="1" applyBorder="1" applyAlignment="1">
      <alignment horizontal="center" vertical="center"/>
    </xf>
    <xf numFmtId="0" fontId="22" fillId="13" borderId="7" xfId="0" applyFont="1" applyFill="1" applyBorder="1" applyAlignment="1">
      <alignment vertical="center"/>
    </xf>
    <xf numFmtId="178" fontId="22" fillId="13" borderId="7" xfId="0" applyNumberFormat="1" applyFont="1" applyFill="1" applyBorder="1" applyAlignment="1">
      <alignment vertical="center"/>
    </xf>
    <xf numFmtId="178" fontId="41" fillId="13" borderId="7" xfId="0" applyNumberFormat="1" applyFont="1" applyFill="1" applyBorder="1" applyAlignment="1">
      <alignment vertical="center"/>
    </xf>
    <xf numFmtId="0" fontId="62" fillId="14" borderId="13" xfId="0" applyFont="1" applyFill="1" applyBorder="1" applyAlignment="1">
      <alignment vertical="center" wrapText="1"/>
    </xf>
    <xf numFmtId="178" fontId="22" fillId="15" borderId="7" xfId="0" applyNumberFormat="1" applyFont="1" applyFill="1" applyBorder="1" applyAlignment="1">
      <alignment horizontal="center" vertical="center"/>
    </xf>
    <xf numFmtId="0" fontId="22" fillId="15" borderId="7" xfId="0" applyFont="1" applyFill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0" fontId="57" fillId="15" borderId="13" xfId="0" applyFont="1" applyFill="1" applyBorder="1" applyAlignment="1">
      <alignment vertical="center" wrapText="1"/>
    </xf>
    <xf numFmtId="0" fontId="62" fillId="15" borderId="13" xfId="0" applyFont="1" applyFill="1" applyBorder="1" applyAlignment="1">
      <alignment vertical="center" wrapText="1"/>
    </xf>
    <xf numFmtId="178" fontId="25" fillId="15" borderId="14" xfId="0" applyNumberFormat="1" applyFont="1" applyFill="1" applyBorder="1" applyAlignment="1">
      <alignment horizontal="center" vertical="center"/>
    </xf>
    <xf numFmtId="0" fontId="41" fillId="15" borderId="7" xfId="0" applyFont="1" applyFill="1" applyBorder="1" applyAlignment="1">
      <alignment horizontal="center" vertical="center"/>
    </xf>
    <xf numFmtId="0" fontId="22" fillId="7" borderId="7" xfId="0" applyFon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57" fillId="7" borderId="13" xfId="0" applyFont="1" applyFill="1" applyBorder="1" applyAlignment="1">
      <alignment vertical="center" wrapText="1"/>
    </xf>
    <xf numFmtId="0" fontId="62" fillId="7" borderId="13" xfId="0" applyFont="1" applyFill="1" applyBorder="1" applyAlignment="1">
      <alignment vertical="center" wrapText="1"/>
    </xf>
    <xf numFmtId="178" fontId="48" fillId="7" borderId="6" xfId="0" applyNumberFormat="1" applyFont="1" applyFill="1" applyBorder="1" applyAlignment="1">
      <alignment horizontal="center" vertical="center"/>
    </xf>
    <xf numFmtId="0" fontId="0" fillId="4" borderId="0" xfId="0" applyFill="1" applyBorder="1" applyAlignment="1">
      <alignment horizontal="right" vertical="center" wrapText="1"/>
    </xf>
    <xf numFmtId="0" fontId="64" fillId="7" borderId="13" xfId="0" applyFont="1" applyFill="1" applyBorder="1" applyAlignment="1">
      <alignment vertical="center" wrapText="1"/>
    </xf>
    <xf numFmtId="9" fontId="18" fillId="7" borderId="14" xfId="0" applyNumberFormat="1" applyFont="1" applyFill="1" applyBorder="1" applyAlignment="1">
      <alignment horizontal="center" vertical="center"/>
    </xf>
    <xf numFmtId="0" fontId="62" fillId="17" borderId="13" xfId="0" applyFont="1" applyFill="1" applyBorder="1" applyAlignment="1">
      <alignment vertical="center" wrapText="1"/>
    </xf>
    <xf numFmtId="0" fontId="67" fillId="4" borderId="7" xfId="0" applyFont="1" applyFill="1" applyBorder="1" applyAlignment="1">
      <alignment horizontal="center" vertical="center"/>
    </xf>
    <xf numFmtId="0" fontId="39" fillId="0" borderId="0" xfId="0" applyFont="1" applyBorder="1" applyAlignment="1">
      <alignment vertical="center"/>
    </xf>
    <xf numFmtId="0" fontId="76" fillId="0" borderId="0" xfId="0" applyFont="1" applyBorder="1" applyAlignment="1">
      <alignment vertical="center"/>
    </xf>
    <xf numFmtId="0" fontId="69" fillId="0" borderId="0" xfId="0" applyFont="1" applyBorder="1" applyAlignment="1">
      <alignment vertical="center"/>
    </xf>
    <xf numFmtId="0" fontId="69" fillId="4" borderId="0" xfId="0" applyFont="1" applyFill="1" applyBorder="1" applyAlignment="1">
      <alignment vertical="center"/>
    </xf>
    <xf numFmtId="0" fontId="39" fillId="4" borderId="0" xfId="0" applyFont="1" applyFill="1" applyBorder="1" applyAlignment="1">
      <alignment vertical="center"/>
    </xf>
    <xf numFmtId="0" fontId="79" fillId="4" borderId="0" xfId="0" applyFont="1" applyFill="1" applyBorder="1" applyAlignment="1">
      <alignment vertical="center"/>
    </xf>
    <xf numFmtId="177" fontId="79" fillId="4" borderId="0" xfId="0" applyNumberFormat="1" applyFont="1" applyFill="1" applyBorder="1" applyAlignment="1">
      <alignment vertical="center"/>
    </xf>
    <xf numFmtId="0" fontId="78" fillId="4" borderId="0" xfId="0" applyFont="1" applyFill="1" applyBorder="1" applyAlignment="1">
      <alignment vertical="center"/>
    </xf>
    <xf numFmtId="0" fontId="39" fillId="0" borderId="0" xfId="0" applyFont="1" applyBorder="1" applyAlignment="1">
      <alignment horizontal="center" vertical="center"/>
    </xf>
    <xf numFmtId="0" fontId="79" fillId="0" borderId="0" xfId="0" applyFont="1" applyBorder="1" applyAlignment="1">
      <alignment vertical="center"/>
    </xf>
    <xf numFmtId="177" fontId="79" fillId="11" borderId="0" xfId="0" applyNumberFormat="1" applyFont="1" applyFill="1" applyBorder="1" applyAlignment="1">
      <alignment vertical="center"/>
    </xf>
    <xf numFmtId="178" fontId="42" fillId="9" borderId="44" xfId="0" applyNumberFormat="1" applyFont="1" applyFill="1" applyBorder="1" applyAlignment="1">
      <alignment horizontal="center" vertical="center"/>
    </xf>
    <xf numFmtId="178" fontId="20" fillId="9" borderId="44" xfId="0" applyNumberFormat="1" applyFont="1" applyFill="1" applyBorder="1" applyAlignment="1">
      <alignment horizontal="center" vertical="center"/>
    </xf>
    <xf numFmtId="0" fontId="64" fillId="13" borderId="13" xfId="0" applyFont="1" applyFill="1" applyBorder="1" applyAlignment="1">
      <alignment vertical="center" wrapText="1"/>
    </xf>
    <xf numFmtId="0" fontId="65" fillId="13" borderId="8" xfId="0" applyFont="1" applyFill="1" applyBorder="1" applyAlignment="1">
      <alignment vertical="center"/>
    </xf>
    <xf numFmtId="0" fontId="58" fillId="13" borderId="0" xfId="0" applyFont="1" applyFill="1" applyAlignment="1">
      <alignment vertical="center"/>
    </xf>
    <xf numFmtId="177" fontId="17" fillId="15" borderId="0" xfId="9" applyNumberFormat="1" applyFont="1" applyFill="1" applyBorder="1" applyAlignment="1">
      <alignment horizontal="center" vertical="center"/>
    </xf>
    <xf numFmtId="0" fontId="62" fillId="15" borderId="37" xfId="0" applyFont="1" applyFill="1" applyBorder="1" applyAlignment="1">
      <alignment vertical="center" wrapText="1"/>
    </xf>
    <xf numFmtId="178" fontId="67" fillId="15" borderId="7" xfId="0" applyNumberFormat="1" applyFont="1" applyFill="1" applyBorder="1" applyAlignment="1">
      <alignment horizontal="center" vertical="center"/>
    </xf>
    <xf numFmtId="178" fontId="48" fillId="15" borderId="7" xfId="0" applyNumberFormat="1" applyFont="1" applyFill="1" applyBorder="1" applyAlignment="1">
      <alignment horizontal="center" vertical="center"/>
    </xf>
    <xf numFmtId="178" fontId="48" fillId="15" borderId="55" xfId="0" applyNumberFormat="1" applyFont="1" applyFill="1" applyBorder="1" applyAlignment="1">
      <alignment horizontal="center" vertical="center"/>
    </xf>
    <xf numFmtId="0" fontId="22" fillId="15" borderId="11" xfId="0" applyFont="1" applyFill="1" applyBorder="1" applyAlignment="1">
      <alignment horizontal="center" vertical="center"/>
    </xf>
    <xf numFmtId="178" fontId="48" fillId="17" borderId="41" xfId="0" applyNumberFormat="1" applyFont="1" applyFill="1" applyBorder="1" applyAlignment="1">
      <alignment horizontal="center" vertical="center"/>
    </xf>
    <xf numFmtId="178" fontId="48" fillId="17" borderId="14" xfId="0" applyNumberFormat="1" applyFont="1" applyFill="1" applyBorder="1" applyAlignment="1">
      <alignment horizontal="center" vertical="center"/>
    </xf>
    <xf numFmtId="178" fontId="67" fillId="17" borderId="41" xfId="0" applyNumberFormat="1" applyFont="1" applyFill="1" applyBorder="1" applyAlignment="1">
      <alignment horizontal="center" vertical="center"/>
    </xf>
    <xf numFmtId="0" fontId="22" fillId="17" borderId="41" xfId="0" applyFont="1" applyFill="1" applyBorder="1" applyAlignment="1">
      <alignment horizontal="center" vertical="center"/>
    </xf>
    <xf numFmtId="0" fontId="0" fillId="17" borderId="41" xfId="0" applyFill="1" applyBorder="1" applyAlignment="1">
      <alignment horizontal="center" vertical="center"/>
    </xf>
    <xf numFmtId="178" fontId="67" fillId="17" borderId="7" xfId="0" applyNumberFormat="1" applyFont="1" applyFill="1" applyBorder="1" applyAlignment="1">
      <alignment horizontal="center" vertical="center"/>
    </xf>
    <xf numFmtId="0" fontId="22" fillId="17" borderId="7" xfId="0" applyFont="1" applyFill="1" applyBorder="1" applyAlignment="1">
      <alignment horizontal="center" vertical="center"/>
    </xf>
    <xf numFmtId="0" fontId="0" fillId="17" borderId="6" xfId="0" applyFill="1" applyBorder="1" applyAlignment="1">
      <alignment horizontal="center" vertical="center"/>
    </xf>
    <xf numFmtId="178" fontId="48" fillId="17" borderId="7" xfId="0" applyNumberFormat="1" applyFont="1" applyFill="1" applyBorder="1" applyAlignment="1">
      <alignment horizontal="center" vertical="center"/>
    </xf>
    <xf numFmtId="178" fontId="27" fillId="17" borderId="35" xfId="0" applyNumberFormat="1" applyFont="1" applyFill="1" applyBorder="1" applyAlignment="1">
      <alignment horizontal="center" vertical="center"/>
    </xf>
    <xf numFmtId="178" fontId="48" fillId="17" borderId="55" xfId="0" applyNumberFormat="1" applyFont="1" applyFill="1" applyBorder="1" applyAlignment="1">
      <alignment horizontal="center" vertical="center"/>
    </xf>
    <xf numFmtId="178" fontId="25" fillId="17" borderId="55" xfId="0" applyNumberFormat="1" applyFont="1" applyFill="1" applyBorder="1" applyAlignment="1">
      <alignment horizontal="center" vertical="center"/>
    </xf>
    <xf numFmtId="0" fontId="41" fillId="17" borderId="11" xfId="0" applyFont="1" applyFill="1" applyBorder="1" applyAlignment="1">
      <alignment horizontal="center" vertical="center"/>
    </xf>
    <xf numFmtId="178" fontId="22" fillId="17" borderId="11" xfId="0" applyNumberFormat="1" applyFont="1" applyFill="1" applyBorder="1" applyAlignment="1">
      <alignment horizontal="center" vertical="center"/>
    </xf>
    <xf numFmtId="0" fontId="22" fillId="17" borderId="11" xfId="0" applyFont="1" applyFill="1" applyBorder="1" applyAlignment="1">
      <alignment horizontal="center" vertical="center"/>
    </xf>
    <xf numFmtId="0" fontId="9" fillId="17" borderId="35" xfId="0" applyFont="1" applyFill="1" applyBorder="1" applyAlignment="1">
      <alignment horizontal="center" vertical="center"/>
    </xf>
    <xf numFmtId="0" fontId="62" fillId="17" borderId="42" xfId="0" applyFont="1" applyFill="1" applyBorder="1" applyAlignment="1">
      <alignment vertical="center" wrapText="1"/>
    </xf>
    <xf numFmtId="0" fontId="65" fillId="17" borderId="12" xfId="0" applyFont="1" applyFill="1" applyBorder="1" applyAlignment="1">
      <alignment vertical="center"/>
    </xf>
    <xf numFmtId="178" fontId="48" fillId="7" borderId="25" xfId="0" applyNumberFormat="1" applyFont="1" applyFill="1" applyBorder="1" applyAlignment="1">
      <alignment horizontal="center" vertical="center"/>
    </xf>
    <xf numFmtId="0" fontId="27" fillId="7" borderId="34" xfId="0" applyFont="1" applyFill="1" applyBorder="1" applyAlignment="1">
      <alignment horizontal="center" vertical="center"/>
    </xf>
    <xf numFmtId="0" fontId="20" fillId="7" borderId="34" xfId="0" applyFont="1" applyFill="1" applyBorder="1" applyAlignment="1">
      <alignment horizontal="center" vertical="center"/>
    </xf>
    <xf numFmtId="0" fontId="73" fillId="7" borderId="6" xfId="0" applyFont="1" applyFill="1" applyBorder="1" applyAlignment="1">
      <alignment horizontal="center" vertical="center"/>
    </xf>
    <xf numFmtId="178" fontId="48" fillId="7" borderId="7" xfId="0" applyNumberFormat="1" applyFont="1" applyFill="1" applyBorder="1" applyAlignment="1">
      <alignment horizontal="center" vertical="center"/>
    </xf>
    <xf numFmtId="178" fontId="59" fillId="7" borderId="7" xfId="0" applyNumberFormat="1" applyFont="1" applyFill="1" applyBorder="1" applyAlignment="1">
      <alignment horizontal="center" vertical="center"/>
    </xf>
    <xf numFmtId="0" fontId="48" fillId="7" borderId="7" xfId="0" applyFont="1" applyFill="1" applyBorder="1" applyAlignment="1">
      <alignment horizontal="center" vertical="center"/>
    </xf>
    <xf numFmtId="178" fontId="67" fillId="7" borderId="7" xfId="0" applyNumberFormat="1" applyFont="1" applyFill="1" applyBorder="1" applyAlignment="1">
      <alignment horizontal="center" vertical="center"/>
    </xf>
    <xf numFmtId="178" fontId="80" fillId="7" borderId="7" xfId="0" applyNumberFormat="1" applyFont="1" applyFill="1" applyBorder="1" applyAlignment="1">
      <alignment horizontal="center" vertical="center"/>
    </xf>
    <xf numFmtId="0" fontId="74" fillId="7" borderId="13" xfId="0" applyFont="1" applyFill="1" applyBorder="1" applyAlignment="1">
      <alignment vertical="center" wrapText="1"/>
    </xf>
    <xf numFmtId="178" fontId="48" fillId="13" borderId="7" xfId="0" applyNumberFormat="1" applyFont="1" applyFill="1" applyBorder="1" applyAlignment="1">
      <alignment horizontal="center" vertical="center"/>
    </xf>
    <xf numFmtId="178" fontId="59" fillId="13" borderId="7" xfId="0" applyNumberFormat="1" applyFont="1" applyFill="1" applyBorder="1" applyAlignment="1">
      <alignment horizontal="center" vertical="center"/>
    </xf>
    <xf numFmtId="0" fontId="48" fillId="13" borderId="7" xfId="0" applyFont="1" applyFill="1" applyBorder="1" applyAlignment="1">
      <alignment horizontal="center" vertical="center"/>
    </xf>
    <xf numFmtId="178" fontId="48" fillId="13" borderId="14" xfId="0" applyNumberFormat="1" applyFont="1" applyFill="1" applyBorder="1" applyAlignment="1">
      <alignment horizontal="center" vertical="center"/>
    </xf>
    <xf numFmtId="0" fontId="72" fillId="13" borderId="7" xfId="0" applyFont="1" applyFill="1" applyBorder="1" applyAlignment="1">
      <alignment horizontal="center" vertical="center"/>
    </xf>
    <xf numFmtId="0" fontId="48" fillId="15" borderId="7" xfId="0" applyFont="1" applyFill="1" applyBorder="1" applyAlignment="1">
      <alignment horizontal="center" vertical="center"/>
    </xf>
    <xf numFmtId="178" fontId="48" fillId="15" borderId="35" xfId="0" applyNumberFormat="1" applyFont="1" applyFill="1" applyBorder="1" applyAlignment="1">
      <alignment horizontal="center" vertical="center"/>
    </xf>
    <xf numFmtId="0" fontId="80" fillId="15" borderId="11" xfId="0" applyFont="1" applyFill="1" applyBorder="1" applyAlignment="1">
      <alignment horizontal="center" vertical="center"/>
    </xf>
    <xf numFmtId="178" fontId="48" fillId="15" borderId="11" xfId="0" applyNumberFormat="1" applyFont="1" applyFill="1" applyBorder="1" applyAlignment="1">
      <alignment horizontal="center" vertical="center"/>
    </xf>
    <xf numFmtId="0" fontId="48" fillId="15" borderId="11" xfId="0" applyFont="1" applyFill="1" applyBorder="1" applyAlignment="1">
      <alignment horizontal="center" vertical="center"/>
    </xf>
    <xf numFmtId="0" fontId="0" fillId="15" borderId="35" xfId="0" applyFill="1" applyBorder="1" applyAlignment="1">
      <alignment horizontal="center" vertical="center"/>
    </xf>
    <xf numFmtId="0" fontId="80" fillId="13" borderId="7" xfId="0" applyFont="1" applyFill="1" applyBorder="1" applyAlignment="1">
      <alignment horizontal="center" vertical="center"/>
    </xf>
    <xf numFmtId="178" fontId="69" fillId="16" borderId="7" xfId="0" applyNumberFormat="1" applyFont="1" applyFill="1" applyBorder="1" applyAlignment="1">
      <alignment horizontal="center" vertical="center"/>
    </xf>
    <xf numFmtId="178" fontId="68" fillId="16" borderId="7" xfId="0" applyNumberFormat="1" applyFont="1" applyFill="1" applyBorder="1" applyAlignment="1">
      <alignment horizontal="center" vertical="center"/>
    </xf>
    <xf numFmtId="0" fontId="28" fillId="16" borderId="7" xfId="0" applyFont="1" applyFill="1" applyBorder="1" applyAlignment="1">
      <alignment horizontal="center" vertical="center"/>
    </xf>
    <xf numFmtId="178" fontId="70" fillId="16" borderId="7" xfId="0" applyNumberFormat="1" applyFont="1" applyFill="1" applyBorder="1" applyAlignment="1">
      <alignment horizontal="center" vertical="center"/>
    </xf>
    <xf numFmtId="178" fontId="69" fillId="16" borderId="22" xfId="0" applyNumberFormat="1" applyFont="1" applyFill="1" applyBorder="1" applyAlignment="1">
      <alignment horizontal="center" vertical="center"/>
    </xf>
    <xf numFmtId="0" fontId="28" fillId="16" borderId="22" xfId="0" applyFont="1" applyFill="1" applyBorder="1" applyAlignment="1">
      <alignment horizontal="center" vertical="center"/>
    </xf>
    <xf numFmtId="178" fontId="68" fillId="16" borderId="35" xfId="0" applyNumberFormat="1" applyFont="1" applyFill="1" applyBorder="1" applyAlignment="1">
      <alignment horizontal="center" vertical="center"/>
    </xf>
    <xf numFmtId="178" fontId="48" fillId="16" borderId="35" xfId="0" applyNumberFormat="1" applyFont="1" applyFill="1" applyBorder="1" applyAlignment="1">
      <alignment horizontal="center" vertical="center"/>
    </xf>
    <xf numFmtId="178" fontId="69" fillId="16" borderId="11" xfId="0" applyNumberFormat="1" applyFont="1" applyFill="1" applyBorder="1" applyAlignment="1">
      <alignment horizontal="center" vertical="center"/>
    </xf>
    <xf numFmtId="0" fontId="20" fillId="16" borderId="11" xfId="0" applyFont="1" applyFill="1" applyBorder="1" applyAlignment="1">
      <alignment horizontal="center" vertical="center"/>
    </xf>
    <xf numFmtId="178" fontId="22" fillId="16" borderId="41" xfId="0" applyNumberFormat="1" applyFont="1" applyFill="1" applyBorder="1" applyAlignment="1">
      <alignment horizontal="center" vertical="center"/>
    </xf>
    <xf numFmtId="178" fontId="22" fillId="16" borderId="39" xfId="0" applyNumberFormat="1" applyFont="1" applyFill="1" applyBorder="1" applyAlignment="1">
      <alignment horizontal="center" vertical="center"/>
    </xf>
    <xf numFmtId="178" fontId="22" fillId="16" borderId="7" xfId="0" applyNumberFormat="1" applyFont="1" applyFill="1" applyBorder="1" applyAlignment="1">
      <alignment horizontal="center" vertical="center"/>
    </xf>
    <xf numFmtId="0" fontId="18" fillId="16" borderId="40" xfId="0" applyFont="1" applyFill="1" applyBorder="1" applyAlignment="1">
      <alignment horizontal="center" vertical="center"/>
    </xf>
    <xf numFmtId="0" fontId="20" fillId="16" borderId="40" xfId="0" applyFont="1" applyFill="1" applyBorder="1" applyAlignment="1">
      <alignment horizontal="center" vertical="center"/>
    </xf>
    <xf numFmtId="0" fontId="73" fillId="16" borderId="41" xfId="0" applyFont="1" applyFill="1" applyBorder="1" applyAlignment="1">
      <alignment horizontal="center" vertical="center"/>
    </xf>
    <xf numFmtId="0" fontId="14" fillId="16" borderId="42" xfId="0" applyFont="1" applyFill="1" applyBorder="1" applyAlignment="1">
      <alignment vertical="center" wrapText="1"/>
    </xf>
    <xf numFmtId="0" fontId="22" fillId="16" borderId="7" xfId="0" applyFont="1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62" fillId="16" borderId="13" xfId="0" applyFont="1" applyFill="1" applyBorder="1" applyAlignment="1">
      <alignment vertical="center" wrapText="1"/>
    </xf>
    <xf numFmtId="178" fontId="41" fillId="16" borderId="7" xfId="0" applyNumberFormat="1" applyFont="1" applyFill="1" applyBorder="1" applyAlignment="1">
      <alignment horizontal="center" vertical="center"/>
    </xf>
    <xf numFmtId="178" fontId="42" fillId="16" borderId="7" xfId="0" applyNumberFormat="1" applyFont="1" applyFill="1" applyBorder="1" applyAlignment="1">
      <alignment horizontal="center" vertical="center"/>
    </xf>
    <xf numFmtId="0" fontId="22" fillId="16" borderId="7" xfId="0" applyFont="1" applyFill="1" applyBorder="1" applyAlignment="1">
      <alignment vertical="center"/>
    </xf>
    <xf numFmtId="178" fontId="22" fillId="16" borderId="7" xfId="0" applyNumberFormat="1" applyFont="1" applyFill="1" applyBorder="1" applyAlignment="1">
      <alignment vertical="center"/>
    </xf>
    <xf numFmtId="178" fontId="41" fillId="16" borderId="7" xfId="0" applyNumberFormat="1" applyFont="1" applyFill="1" applyBorder="1" applyAlignment="1">
      <alignment vertical="center"/>
    </xf>
    <xf numFmtId="0" fontId="55" fillId="16" borderId="7" xfId="0" applyFont="1" applyFill="1" applyBorder="1" applyAlignment="1">
      <alignment horizontal="center" vertical="center"/>
    </xf>
    <xf numFmtId="0" fontId="62" fillId="16" borderId="8" xfId="0" applyFont="1" applyFill="1" applyBorder="1" applyAlignment="1">
      <alignment vertical="center"/>
    </xf>
    <xf numFmtId="0" fontId="22" fillId="16" borderId="22" xfId="0" applyFont="1" applyFill="1" applyBorder="1" applyAlignment="1">
      <alignment horizontal="center" vertical="center"/>
    </xf>
    <xf numFmtId="0" fontId="22" fillId="16" borderId="22" xfId="0" applyFont="1" applyFill="1" applyBorder="1" applyAlignment="1">
      <alignment vertical="center"/>
    </xf>
    <xf numFmtId="178" fontId="22" fillId="16" borderId="22" xfId="0" applyNumberFormat="1" applyFont="1" applyFill="1" applyBorder="1" applyAlignment="1">
      <alignment vertical="center"/>
    </xf>
    <xf numFmtId="178" fontId="41" fillId="16" borderId="22" xfId="0" applyNumberFormat="1" applyFont="1" applyFill="1" applyBorder="1" applyAlignment="1">
      <alignment vertical="center"/>
    </xf>
    <xf numFmtId="178" fontId="22" fillId="16" borderId="22" xfId="0" applyNumberFormat="1" applyFont="1" applyFill="1" applyBorder="1" applyAlignment="1">
      <alignment horizontal="center" vertical="center"/>
    </xf>
    <xf numFmtId="0" fontId="62" fillId="16" borderId="23" xfId="0" applyFont="1" applyFill="1" applyBorder="1" applyAlignment="1">
      <alignment vertical="center"/>
    </xf>
    <xf numFmtId="0" fontId="22" fillId="16" borderId="11" xfId="0" applyFont="1" applyFill="1" applyBorder="1" applyAlignment="1">
      <alignment horizontal="center" vertical="center"/>
    </xf>
    <xf numFmtId="0" fontId="22" fillId="16" borderId="11" xfId="0" applyFont="1" applyFill="1" applyBorder="1" applyAlignment="1">
      <alignment vertical="center"/>
    </xf>
    <xf numFmtId="0" fontId="18" fillId="16" borderId="11" xfId="0" applyFont="1" applyFill="1" applyBorder="1" applyAlignment="1">
      <alignment horizontal="center" vertical="center"/>
    </xf>
    <xf numFmtId="178" fontId="41" fillId="16" borderId="11" xfId="0" applyNumberFormat="1" applyFont="1" applyFill="1" applyBorder="1" applyAlignment="1">
      <alignment vertical="center"/>
    </xf>
    <xf numFmtId="178" fontId="22" fillId="16" borderId="11" xfId="0" applyNumberFormat="1" applyFont="1" applyFill="1" applyBorder="1" applyAlignment="1">
      <alignment horizontal="center" vertical="center"/>
    </xf>
    <xf numFmtId="0" fontId="0" fillId="16" borderId="35" xfId="0" applyFill="1" applyBorder="1" applyAlignment="1">
      <alignment horizontal="center" vertical="center"/>
    </xf>
    <xf numFmtId="0" fontId="62" fillId="16" borderId="12" xfId="0" applyFont="1" applyFill="1" applyBorder="1" applyAlignment="1">
      <alignment vertical="center"/>
    </xf>
    <xf numFmtId="178" fontId="80" fillId="17" borderId="41" xfId="0" applyNumberFormat="1" applyFont="1" applyFill="1" applyBorder="1" applyAlignment="1">
      <alignment horizontal="center" vertical="center"/>
    </xf>
    <xf numFmtId="178" fontId="69" fillId="17" borderId="41" xfId="0" applyNumberFormat="1" applyFont="1" applyFill="1" applyBorder="1" applyAlignment="1">
      <alignment horizontal="center" vertical="center"/>
    </xf>
    <xf numFmtId="178" fontId="59" fillId="17" borderId="7" xfId="0" applyNumberFormat="1" applyFont="1" applyFill="1" applyBorder="1" applyAlignment="1">
      <alignment horizontal="center" vertical="center"/>
    </xf>
    <xf numFmtId="178" fontId="69" fillId="17" borderId="7" xfId="0" applyNumberFormat="1" applyFont="1" applyFill="1" applyBorder="1" applyAlignment="1">
      <alignment horizontal="center" vertical="center"/>
    </xf>
    <xf numFmtId="178" fontId="80" fillId="17" borderId="7" xfId="0" applyNumberFormat="1" applyFont="1" applyFill="1" applyBorder="1" applyAlignment="1">
      <alignment horizontal="center" vertical="center"/>
    </xf>
    <xf numFmtId="178" fontId="18" fillId="13" borderId="7" xfId="0" applyNumberFormat="1" applyFont="1" applyFill="1" applyBorder="1" applyAlignment="1">
      <alignment horizontal="center" vertical="center"/>
    </xf>
    <xf numFmtId="0" fontId="76" fillId="13" borderId="7" xfId="0" applyFont="1" applyFill="1" applyBorder="1" applyAlignment="1">
      <alignment horizontal="center" vertical="center"/>
    </xf>
    <xf numFmtId="178" fontId="77" fillId="13" borderId="7" xfId="0" applyNumberFormat="1" applyFont="1" applyFill="1" applyBorder="1" applyAlignment="1">
      <alignment horizontal="center" vertical="center"/>
    </xf>
    <xf numFmtId="178" fontId="67" fillId="8" borderId="7" xfId="0" applyNumberFormat="1" applyFont="1" applyFill="1" applyBorder="1" applyAlignment="1">
      <alignment horizontal="center" vertical="center"/>
    </xf>
    <xf numFmtId="0" fontId="67" fillId="8" borderId="7" xfId="0" applyFont="1" applyFill="1" applyBorder="1" applyAlignment="1">
      <alignment horizontal="center" vertical="center"/>
    </xf>
    <xf numFmtId="0" fontId="42" fillId="8" borderId="7" xfId="0" applyFont="1" applyFill="1" applyBorder="1" applyAlignment="1">
      <alignment horizontal="center" vertical="center"/>
    </xf>
    <xf numFmtId="0" fontId="89" fillId="2" borderId="0" xfId="1" applyFont="1" applyFill="1" applyAlignment="1">
      <alignment vertical="center"/>
    </xf>
    <xf numFmtId="0" fontId="92" fillId="2" borderId="0" xfId="1" applyFont="1" applyFill="1" applyAlignment="1">
      <alignment vertical="center"/>
    </xf>
    <xf numFmtId="0" fontId="93" fillId="0" borderId="0" xfId="0" applyFont="1" applyAlignment="1">
      <alignment wrapText="1"/>
    </xf>
    <xf numFmtId="0" fontId="93" fillId="0" borderId="0" xfId="0" applyFont="1" applyAlignment="1">
      <alignment horizontal="left" vertical="top" wrapText="1"/>
    </xf>
    <xf numFmtId="0" fontId="96" fillId="0" borderId="0" xfId="0" applyFont="1" applyAlignment="1">
      <alignment wrapText="1"/>
    </xf>
    <xf numFmtId="0" fontId="97" fillId="0" borderId="0" xfId="0" applyFont="1"/>
    <xf numFmtId="0" fontId="95" fillId="3" borderId="6" xfId="1" applyFont="1" applyFill="1" applyBorder="1" applyAlignment="1">
      <alignment horizontal="center" vertical="center" wrapText="1"/>
    </xf>
    <xf numFmtId="0" fontId="98" fillId="3" borderId="6" xfId="1" applyFont="1" applyFill="1" applyBorder="1" applyAlignment="1">
      <alignment horizontal="center" vertical="center" wrapText="1"/>
    </xf>
    <xf numFmtId="14" fontId="98" fillId="3" borderId="6" xfId="1" applyNumberFormat="1" applyFont="1" applyFill="1" applyBorder="1" applyAlignment="1">
      <alignment horizontal="center" vertical="center" wrapText="1"/>
    </xf>
    <xf numFmtId="0" fontId="98" fillId="3" borderId="13" xfId="1" applyFont="1" applyFill="1" applyBorder="1" applyAlignment="1">
      <alignment horizontal="center" vertical="center" wrapText="1"/>
    </xf>
    <xf numFmtId="0" fontId="99" fillId="0" borderId="5" xfId="1" applyFont="1" applyFill="1" applyBorder="1" applyAlignment="1">
      <alignment horizontal="center" vertical="center" wrapText="1"/>
    </xf>
    <xf numFmtId="0" fontId="100" fillId="2" borderId="7" xfId="1" applyFont="1" applyFill="1" applyBorder="1" applyAlignment="1">
      <alignment horizontal="center" vertical="center" wrapText="1"/>
    </xf>
    <xf numFmtId="0" fontId="100" fillId="0" borderId="6" xfId="1" applyFont="1" applyFill="1" applyBorder="1" applyAlignment="1">
      <alignment horizontal="center" vertical="center" wrapText="1"/>
    </xf>
    <xf numFmtId="14" fontId="100" fillId="0" borderId="7" xfId="0" applyNumberFormat="1" applyFont="1" applyFill="1" applyBorder="1" applyAlignment="1">
      <alignment horizontal="center" vertical="center" wrapText="1"/>
    </xf>
    <xf numFmtId="0" fontId="89" fillId="0" borderId="13" xfId="1" applyFont="1" applyFill="1" applyBorder="1" applyAlignment="1">
      <alignment horizontal="center" vertical="center"/>
    </xf>
    <xf numFmtId="0" fontId="99" fillId="2" borderId="7" xfId="1" applyFont="1" applyFill="1" applyBorder="1" applyAlignment="1">
      <alignment horizontal="center" vertical="center" wrapText="1"/>
    </xf>
    <xf numFmtId="0" fontId="99" fillId="0" borderId="6" xfId="1" applyFont="1" applyFill="1" applyBorder="1" applyAlignment="1">
      <alignment horizontal="center" vertical="center" wrapText="1"/>
    </xf>
    <xf numFmtId="0" fontId="99" fillId="2" borderId="6" xfId="1" applyFont="1" applyFill="1" applyBorder="1" applyAlignment="1">
      <alignment horizontal="center" vertical="center" wrapText="1"/>
    </xf>
    <xf numFmtId="0" fontId="100" fillId="2" borderId="6" xfId="1" applyFont="1" applyFill="1" applyBorder="1" applyAlignment="1">
      <alignment horizontal="center" vertical="center" wrapText="1"/>
    </xf>
    <xf numFmtId="0" fontId="95" fillId="3" borderId="7" xfId="1" applyFont="1" applyFill="1" applyBorder="1" applyAlignment="1">
      <alignment horizontal="center" vertical="center" wrapText="1"/>
    </xf>
    <xf numFmtId="0" fontId="98" fillId="3" borderId="7" xfId="1" applyFont="1" applyFill="1" applyBorder="1" applyAlignment="1">
      <alignment horizontal="center" vertical="center" wrapText="1"/>
    </xf>
    <xf numFmtId="14" fontId="98" fillId="3" borderId="7" xfId="1" applyNumberFormat="1" applyFont="1" applyFill="1" applyBorder="1" applyAlignment="1">
      <alignment horizontal="center" vertical="center" wrapText="1"/>
    </xf>
    <xf numFmtId="0" fontId="98" fillId="3" borderId="8" xfId="1" applyFont="1" applyFill="1" applyBorder="1" applyAlignment="1">
      <alignment horizontal="center" vertical="center" wrapText="1"/>
    </xf>
    <xf numFmtId="14" fontId="99" fillId="0" borderId="7" xfId="0" applyNumberFormat="1" applyFont="1" applyFill="1" applyBorder="1" applyAlignment="1">
      <alignment horizontal="center" vertical="center" wrapText="1"/>
    </xf>
    <xf numFmtId="0" fontId="100" fillId="0" borderId="13" xfId="1" applyFont="1" applyFill="1" applyBorder="1" applyAlignment="1">
      <alignment horizontal="center" vertical="center"/>
    </xf>
    <xf numFmtId="183" fontId="100" fillId="0" borderId="6" xfId="1" applyNumberFormat="1" applyFont="1" applyFill="1" applyBorder="1" applyAlignment="1">
      <alignment horizontal="center" vertical="center" wrapText="1"/>
    </xf>
    <xf numFmtId="0" fontId="89" fillId="2" borderId="6" xfId="1" applyFont="1" applyFill="1" applyBorder="1" applyAlignment="1">
      <alignment horizontal="center" vertical="center" wrapText="1"/>
    </xf>
    <xf numFmtId="0" fontId="89" fillId="0" borderId="6" xfId="1" applyFont="1" applyFill="1" applyBorder="1" applyAlignment="1">
      <alignment horizontal="center" vertical="center" wrapText="1"/>
    </xf>
    <xf numFmtId="14" fontId="89" fillId="0" borderId="7" xfId="0" applyNumberFormat="1" applyFont="1" applyFill="1" applyBorder="1" applyAlignment="1">
      <alignment horizontal="center" vertical="center" wrapText="1"/>
    </xf>
    <xf numFmtId="0" fontId="101" fillId="0" borderId="14" xfId="0" applyFont="1" applyFill="1" applyBorder="1" applyAlignment="1">
      <alignment horizontal="left" vertical="center" wrapText="1"/>
    </xf>
    <xf numFmtId="0" fontId="101" fillId="0" borderId="15" xfId="0" applyFont="1" applyFill="1" applyBorder="1" applyAlignment="1">
      <alignment horizontal="left" vertical="center" wrapText="1"/>
    </xf>
    <xf numFmtId="0" fontId="101" fillId="0" borderId="16" xfId="0" applyFont="1" applyFill="1" applyBorder="1" applyAlignment="1">
      <alignment horizontal="left" vertical="center" wrapText="1"/>
    </xf>
    <xf numFmtId="0" fontId="89" fillId="0" borderId="5" xfId="1" applyFont="1" applyFill="1" applyBorder="1" applyAlignment="1">
      <alignment horizontal="center" vertical="center" wrapText="1"/>
    </xf>
    <xf numFmtId="0" fontId="99" fillId="0" borderId="0" xfId="1" applyFont="1" applyFill="1" applyBorder="1" applyAlignment="1">
      <alignment horizontal="center" vertical="center" wrapText="1"/>
    </xf>
    <xf numFmtId="0" fontId="89" fillId="0" borderId="0" xfId="0" applyFont="1" applyFill="1" applyBorder="1" applyAlignment="1">
      <alignment horizontal="left" vertical="center" wrapText="1"/>
    </xf>
    <xf numFmtId="0" fontId="89" fillId="2" borderId="0" xfId="1" applyFont="1" applyFill="1" applyBorder="1" applyAlignment="1">
      <alignment horizontal="center" vertical="center" wrapText="1"/>
    </xf>
    <xf numFmtId="0" fontId="89" fillId="0" borderId="0" xfId="1" applyFont="1" applyFill="1" applyBorder="1" applyAlignment="1">
      <alignment horizontal="center" vertical="center" wrapText="1"/>
    </xf>
    <xf numFmtId="14" fontId="89" fillId="0" borderId="0" xfId="0" applyNumberFormat="1" applyFont="1" applyFill="1" applyBorder="1" applyAlignment="1">
      <alignment horizontal="center" vertical="center" wrapText="1"/>
    </xf>
    <xf numFmtId="0" fontId="89" fillId="0" borderId="0" xfId="1" applyFont="1" applyFill="1" applyBorder="1" applyAlignment="1">
      <alignment horizontal="center" vertical="center"/>
    </xf>
    <xf numFmtId="0" fontId="89" fillId="0" borderId="13" xfId="1" applyFont="1" applyFill="1" applyBorder="1" applyAlignment="1">
      <alignment horizontal="left" vertical="center" wrapText="1"/>
    </xf>
    <xf numFmtId="0" fontId="101" fillId="0" borderId="14" xfId="0" applyFont="1" applyFill="1" applyBorder="1" applyAlignment="1">
      <alignment horizontal="left" vertical="center" wrapText="1"/>
    </xf>
    <xf numFmtId="0" fontId="101" fillId="0" borderId="15" xfId="0" applyFont="1" applyFill="1" applyBorder="1" applyAlignment="1">
      <alignment horizontal="left" vertical="center" wrapText="1"/>
    </xf>
    <xf numFmtId="0" fontId="101" fillId="0" borderId="16" xfId="0" applyFont="1" applyFill="1" applyBorder="1" applyAlignment="1">
      <alignment horizontal="left" vertical="center" wrapText="1"/>
    </xf>
    <xf numFmtId="0" fontId="101" fillId="0" borderId="14" xfId="0" applyFont="1" applyFill="1" applyBorder="1" applyAlignment="1">
      <alignment horizontal="left" vertical="center" wrapText="1"/>
    </xf>
    <xf numFmtId="0" fontId="101" fillId="0" borderId="15" xfId="0" applyFont="1" applyFill="1" applyBorder="1" applyAlignment="1">
      <alignment horizontal="left" vertical="center" wrapText="1"/>
    </xf>
    <xf numFmtId="0" fontId="101" fillId="0" borderId="16" xfId="0" applyFont="1" applyFill="1" applyBorder="1" applyAlignment="1">
      <alignment horizontal="left" vertical="center" wrapText="1"/>
    </xf>
    <xf numFmtId="0" fontId="101" fillId="0" borderId="14" xfId="0" applyFont="1" applyFill="1" applyBorder="1" applyAlignment="1">
      <alignment horizontal="left" vertical="center" wrapText="1"/>
    </xf>
    <xf numFmtId="0" fontId="101" fillId="0" borderId="15" xfId="0" applyFont="1" applyFill="1" applyBorder="1" applyAlignment="1">
      <alignment horizontal="left" vertical="center" wrapText="1"/>
    </xf>
    <xf numFmtId="0" fontId="101" fillId="0" borderId="16" xfId="0" applyFont="1" applyFill="1" applyBorder="1" applyAlignment="1">
      <alignment horizontal="left" vertical="center" wrapText="1"/>
    </xf>
    <xf numFmtId="0" fontId="95" fillId="4" borderId="6" xfId="1" applyFont="1" applyFill="1" applyBorder="1" applyAlignment="1">
      <alignment horizontal="center" vertical="center" wrapText="1"/>
    </xf>
    <xf numFmtId="0" fontId="98" fillId="4" borderId="6" xfId="1" applyFont="1" applyFill="1" applyBorder="1" applyAlignment="1">
      <alignment horizontal="center" vertical="center" wrapText="1"/>
    </xf>
    <xf numFmtId="14" fontId="98" fillId="4" borderId="6" xfId="1" applyNumberFormat="1" applyFont="1" applyFill="1" applyBorder="1" applyAlignment="1">
      <alignment horizontal="center" vertical="center" wrapText="1"/>
    </xf>
    <xf numFmtId="0" fontId="98" fillId="4" borderId="13" xfId="1" applyFont="1" applyFill="1" applyBorder="1" applyAlignment="1">
      <alignment horizontal="center" vertical="center" wrapText="1"/>
    </xf>
    <xf numFmtId="0" fontId="101" fillId="0" borderId="14" xfId="0" applyFont="1" applyFill="1" applyBorder="1" applyAlignment="1">
      <alignment horizontal="left" vertical="center" wrapText="1"/>
    </xf>
    <xf numFmtId="0" fontId="101" fillId="0" borderId="15" xfId="0" applyFont="1" applyFill="1" applyBorder="1" applyAlignment="1">
      <alignment horizontal="left" vertical="center" wrapText="1"/>
    </xf>
    <xf numFmtId="0" fontId="101" fillId="0" borderId="16" xfId="0" applyFont="1" applyFill="1" applyBorder="1" applyAlignment="1">
      <alignment horizontal="left" vertical="center" wrapText="1"/>
    </xf>
    <xf numFmtId="0" fontId="101" fillId="0" borderId="14" xfId="0" applyFont="1" applyFill="1" applyBorder="1" applyAlignment="1">
      <alignment horizontal="left" vertical="center" wrapText="1"/>
    </xf>
    <xf numFmtId="0" fontId="101" fillId="0" borderId="15" xfId="0" applyFont="1" applyFill="1" applyBorder="1" applyAlignment="1">
      <alignment horizontal="left" vertical="center" wrapText="1"/>
    </xf>
    <xf numFmtId="0" fontId="101" fillId="0" borderId="16" xfId="0" applyFont="1" applyFill="1" applyBorder="1" applyAlignment="1">
      <alignment horizontal="left" vertical="center" wrapText="1"/>
    </xf>
    <xf numFmtId="14" fontId="100" fillId="8" borderId="7" xfId="0" applyNumberFormat="1" applyFont="1" applyFill="1" applyBorder="1" applyAlignment="1">
      <alignment horizontal="center" vertical="center" wrapText="1"/>
    </xf>
    <xf numFmtId="0" fontId="101" fillId="0" borderId="14" xfId="0" applyFont="1" applyFill="1" applyBorder="1" applyAlignment="1">
      <alignment horizontal="left" vertical="center" wrapText="1"/>
    </xf>
    <xf numFmtId="0" fontId="101" fillId="0" borderId="15" xfId="0" applyFont="1" applyFill="1" applyBorder="1" applyAlignment="1">
      <alignment horizontal="left" vertical="center" wrapText="1"/>
    </xf>
    <xf numFmtId="0" fontId="101" fillId="0" borderId="16" xfId="0" applyFont="1" applyFill="1" applyBorder="1" applyAlignment="1">
      <alignment horizontal="left" vertical="center" wrapText="1"/>
    </xf>
    <xf numFmtId="14" fontId="100" fillId="4" borderId="7" xfId="0" applyNumberFormat="1" applyFont="1" applyFill="1" applyBorder="1" applyAlignment="1">
      <alignment horizontal="center" vertical="center" wrapText="1"/>
    </xf>
    <xf numFmtId="0" fontId="101" fillId="0" borderId="14" xfId="0" applyFont="1" applyFill="1" applyBorder="1" applyAlignment="1">
      <alignment horizontal="left" vertical="center" wrapText="1"/>
    </xf>
    <xf numFmtId="0" fontId="101" fillId="0" borderId="15" xfId="0" applyFont="1" applyFill="1" applyBorder="1" applyAlignment="1">
      <alignment horizontal="left" vertical="center" wrapText="1"/>
    </xf>
    <xf numFmtId="0" fontId="101" fillId="0" borderId="16" xfId="0" applyFont="1" applyFill="1" applyBorder="1" applyAlignment="1">
      <alignment horizontal="left" vertical="center" wrapText="1"/>
    </xf>
    <xf numFmtId="0" fontId="101" fillId="0" borderId="15" xfId="0" applyFont="1" applyFill="1" applyBorder="1" applyAlignment="1">
      <alignment horizontal="left" vertical="center" wrapText="1"/>
    </xf>
    <xf numFmtId="0" fontId="101" fillId="0" borderId="16" xfId="0" applyFont="1" applyFill="1" applyBorder="1" applyAlignment="1">
      <alignment horizontal="left" vertical="center" wrapText="1"/>
    </xf>
    <xf numFmtId="0" fontId="101" fillId="0" borderId="14" xfId="0" applyFont="1" applyFill="1" applyBorder="1" applyAlignment="1">
      <alignment horizontal="left" vertical="center" wrapText="1"/>
    </xf>
    <xf numFmtId="0" fontId="101" fillId="0" borderId="15" xfId="0" applyFont="1" applyFill="1" applyBorder="1" applyAlignment="1">
      <alignment horizontal="left" vertical="center" wrapText="1"/>
    </xf>
    <xf numFmtId="0" fontId="101" fillId="0" borderId="16" xfId="0" applyFont="1" applyFill="1" applyBorder="1" applyAlignment="1">
      <alignment horizontal="left" vertical="center" wrapText="1"/>
    </xf>
    <xf numFmtId="0" fontId="100" fillId="0" borderId="15" xfId="0" applyFont="1" applyFill="1" applyBorder="1" applyAlignment="1">
      <alignment horizontal="left" vertical="center" wrapText="1"/>
    </xf>
    <xf numFmtId="0" fontId="100" fillId="0" borderId="16" xfId="0" applyFont="1" applyFill="1" applyBorder="1" applyAlignment="1">
      <alignment horizontal="left" vertical="center" wrapText="1"/>
    </xf>
    <xf numFmtId="14" fontId="100" fillId="0" borderId="6" xfId="0" applyNumberFormat="1" applyFont="1" applyFill="1" applyBorder="1" applyAlignment="1">
      <alignment horizontal="center" vertical="center" wrapText="1"/>
    </xf>
    <xf numFmtId="0" fontId="101" fillId="0" borderId="14" xfId="0" applyFont="1" applyFill="1" applyBorder="1" applyAlignment="1">
      <alignment horizontal="left" vertical="center" wrapText="1"/>
    </xf>
    <xf numFmtId="0" fontId="101" fillId="0" borderId="15" xfId="0" applyFont="1" applyFill="1" applyBorder="1" applyAlignment="1">
      <alignment horizontal="left" vertical="center" wrapText="1"/>
    </xf>
    <xf numFmtId="0" fontId="101" fillId="0" borderId="16" xfId="0" applyFont="1" applyFill="1" applyBorder="1" applyAlignment="1">
      <alignment horizontal="left" vertical="center" wrapText="1"/>
    </xf>
    <xf numFmtId="0" fontId="89" fillId="0" borderId="14" xfId="0" applyFont="1" applyFill="1" applyBorder="1" applyAlignment="1">
      <alignment horizontal="left" vertical="center" wrapText="1"/>
    </xf>
    <xf numFmtId="0" fontId="89" fillId="0" borderId="15" xfId="0" applyFont="1" applyFill="1" applyBorder="1" applyAlignment="1">
      <alignment horizontal="left" vertical="center" wrapText="1"/>
    </xf>
    <xf numFmtId="0" fontId="89" fillId="0" borderId="16" xfId="0" applyFont="1" applyFill="1" applyBorder="1" applyAlignment="1">
      <alignment horizontal="left" vertical="center" wrapText="1"/>
    </xf>
    <xf numFmtId="0" fontId="90" fillId="2" borderId="9" xfId="1" applyFont="1" applyFill="1" applyBorder="1" applyAlignment="1">
      <alignment horizontal="left" vertical="center" wrapText="1"/>
    </xf>
    <xf numFmtId="0" fontId="90" fillId="2" borderId="7" xfId="1" applyFont="1" applyFill="1" applyBorder="1" applyAlignment="1">
      <alignment horizontal="left" vertical="center" wrapText="1"/>
    </xf>
    <xf numFmtId="14" fontId="89" fillId="0" borderId="7" xfId="1" applyNumberFormat="1" applyFont="1" applyFill="1" applyBorder="1" applyAlignment="1">
      <alignment horizontal="left" vertical="center" wrapText="1"/>
    </xf>
    <xf numFmtId="0" fontId="89" fillId="0" borderId="7" xfId="0" applyFont="1" applyFill="1" applyBorder="1" applyAlignment="1">
      <alignment horizontal="left" vertical="center"/>
    </xf>
    <xf numFmtId="0" fontId="89" fillId="0" borderId="8" xfId="0" applyFont="1" applyFill="1" applyBorder="1" applyAlignment="1">
      <alignment horizontal="left" vertical="center"/>
    </xf>
    <xf numFmtId="0" fontId="95" fillId="3" borderId="50" xfId="1" applyFont="1" applyFill="1" applyBorder="1" applyAlignment="1">
      <alignment vertical="center" wrapText="1"/>
    </xf>
    <xf numFmtId="0" fontId="95" fillId="3" borderId="15" xfId="1" applyFont="1" applyFill="1" applyBorder="1" applyAlignment="1">
      <alignment vertical="center" wrapText="1"/>
    </xf>
    <xf numFmtId="0" fontId="95" fillId="3" borderId="16" xfId="1" applyFont="1" applyFill="1" applyBorder="1" applyAlignment="1">
      <alignment vertical="center" wrapText="1"/>
    </xf>
    <xf numFmtId="0" fontId="95" fillId="3" borderId="5" xfId="1" applyFont="1" applyFill="1" applyBorder="1" applyAlignment="1">
      <alignment vertical="center" wrapText="1"/>
    </xf>
    <xf numFmtId="0" fontId="95" fillId="3" borderId="6" xfId="1" applyFont="1" applyFill="1" applyBorder="1" applyAlignment="1">
      <alignment vertical="center" wrapText="1"/>
    </xf>
    <xf numFmtId="0" fontId="90" fillId="2" borderId="10" xfId="1" applyFont="1" applyFill="1" applyBorder="1" applyAlignment="1">
      <alignment horizontal="left" vertical="top" wrapText="1"/>
    </xf>
    <xf numFmtId="0" fontId="90" fillId="2" borderId="11" xfId="1" applyFont="1" applyFill="1" applyBorder="1" applyAlignment="1">
      <alignment horizontal="left" vertical="top" wrapText="1"/>
    </xf>
    <xf numFmtId="0" fontId="95" fillId="2" borderId="11" xfId="1" applyFont="1" applyFill="1" applyBorder="1" applyAlignment="1">
      <alignment horizontal="left" vertical="center" wrapText="1"/>
    </xf>
    <xf numFmtId="0" fontId="95" fillId="2" borderId="12" xfId="1" applyFont="1" applyFill="1" applyBorder="1" applyAlignment="1">
      <alignment horizontal="left" vertical="center" wrapText="1"/>
    </xf>
    <xf numFmtId="0" fontId="100" fillId="0" borderId="15" xfId="0" applyFont="1" applyFill="1" applyBorder="1" applyAlignment="1">
      <alignment horizontal="left" vertical="center" wrapText="1"/>
    </xf>
    <xf numFmtId="0" fontId="100" fillId="0" borderId="16" xfId="0" applyFont="1" applyFill="1" applyBorder="1" applyAlignment="1">
      <alignment horizontal="left" vertical="center" wrapText="1"/>
    </xf>
    <xf numFmtId="0" fontId="95" fillId="3" borderId="9" xfId="1" applyFont="1" applyFill="1" applyBorder="1" applyAlignment="1">
      <alignment vertical="center" wrapText="1"/>
    </xf>
    <xf numFmtId="0" fontId="95" fillId="3" borderId="7" xfId="1" applyFont="1" applyFill="1" applyBorder="1" applyAlignment="1">
      <alignment vertical="center" wrapText="1"/>
    </xf>
    <xf numFmtId="0" fontId="6" fillId="2" borderId="2" xfId="1" applyFont="1" applyFill="1" applyBorder="1" applyAlignment="1">
      <alignment vertical="top" wrapText="1"/>
    </xf>
    <xf numFmtId="0" fontId="6" fillId="2" borderId="3" xfId="1" applyFont="1" applyFill="1" applyBorder="1" applyAlignment="1">
      <alignment vertical="top" wrapText="1"/>
    </xf>
    <xf numFmtId="0" fontId="87" fillId="2" borderId="2" xfId="1" applyFont="1" applyFill="1" applyBorder="1" applyAlignment="1">
      <alignment horizontal="center" vertical="center" wrapText="1"/>
    </xf>
    <xf numFmtId="0" fontId="88" fillId="2" borderId="4" xfId="1" applyFont="1" applyFill="1" applyBorder="1" applyAlignment="1">
      <alignment horizontal="center" vertical="center" wrapText="1"/>
    </xf>
    <xf numFmtId="0" fontId="90" fillId="2" borderId="5" xfId="1" applyFont="1" applyFill="1" applyBorder="1" applyAlignment="1">
      <alignment horizontal="left" vertical="top" wrapText="1"/>
    </xf>
    <xf numFmtId="0" fontId="90" fillId="2" borderId="6" xfId="1" applyFont="1" applyFill="1" applyBorder="1" applyAlignment="1">
      <alignment horizontal="left" vertical="top" wrapText="1"/>
    </xf>
    <xf numFmtId="14" fontId="91" fillId="2" borderId="6" xfId="1" applyNumberFormat="1" applyFont="1" applyFill="1" applyBorder="1" applyAlignment="1">
      <alignment horizontal="left" vertical="center" wrapText="1"/>
    </xf>
    <xf numFmtId="0" fontId="91" fillId="2" borderId="7" xfId="1" applyFont="1" applyFill="1" applyBorder="1" applyAlignment="1">
      <alignment horizontal="left" vertical="center" wrapText="1"/>
    </xf>
    <xf numFmtId="0" fontId="91" fillId="2" borderId="8" xfId="1" applyFont="1" applyFill="1" applyBorder="1" applyAlignment="1">
      <alignment horizontal="left" vertical="center" wrapText="1"/>
    </xf>
    <xf numFmtId="0" fontId="90" fillId="2" borderId="9" xfId="1" applyFont="1" applyFill="1" applyBorder="1" applyAlignment="1">
      <alignment horizontal="left" vertical="top" wrapText="1"/>
    </xf>
    <xf numFmtId="0" fontId="90" fillId="2" borderId="7" xfId="1" applyFont="1" applyFill="1" applyBorder="1" applyAlignment="1">
      <alignment horizontal="left" vertical="top" wrapText="1"/>
    </xf>
    <xf numFmtId="14" fontId="95" fillId="2" borderId="7" xfId="1" applyNumberFormat="1" applyFont="1" applyFill="1" applyBorder="1" applyAlignment="1">
      <alignment horizontal="left" vertical="center" wrapText="1"/>
    </xf>
    <xf numFmtId="0" fontId="95" fillId="2" borderId="7" xfId="1" applyFont="1" applyFill="1" applyBorder="1" applyAlignment="1">
      <alignment horizontal="left" vertical="center" wrapText="1"/>
    </xf>
    <xf numFmtId="0" fontId="95" fillId="2" borderId="8" xfId="1" applyFont="1" applyFill="1" applyBorder="1" applyAlignment="1">
      <alignment horizontal="left" vertical="center" wrapText="1"/>
    </xf>
    <xf numFmtId="0" fontId="20" fillId="5" borderId="17" xfId="0" applyFont="1" applyFill="1" applyBorder="1" applyAlignment="1">
      <alignment horizontal="center" vertical="center"/>
    </xf>
    <xf numFmtId="0" fontId="20" fillId="5" borderId="18" xfId="0" applyFont="1" applyFill="1" applyBorder="1" applyAlignment="1">
      <alignment horizontal="center" vertical="center"/>
    </xf>
    <xf numFmtId="0" fontId="24" fillId="6" borderId="50" xfId="0" applyFont="1" applyFill="1" applyBorder="1" applyAlignment="1">
      <alignment horizontal="center" vertical="center"/>
    </xf>
    <xf numFmtId="0" fontId="24" fillId="6" borderId="16" xfId="0" applyFont="1" applyFill="1" applyBorder="1" applyAlignment="1">
      <alignment horizontal="center" vertical="center"/>
    </xf>
    <xf numFmtId="0" fontId="24" fillId="4" borderId="53" xfId="0" applyFont="1" applyFill="1" applyBorder="1" applyAlignment="1">
      <alignment horizontal="center" vertical="center"/>
    </xf>
    <xf numFmtId="0" fontId="24" fillId="4" borderId="20" xfId="0" applyFont="1" applyFill="1" applyBorder="1" applyAlignment="1">
      <alignment horizontal="center" vertical="center"/>
    </xf>
    <xf numFmtId="0" fontId="22" fillId="4" borderId="33" xfId="0" applyFont="1" applyFill="1" applyBorder="1" applyAlignment="1">
      <alignment horizontal="center" vertical="center"/>
    </xf>
    <xf numFmtId="0" fontId="22" fillId="4" borderId="26" xfId="0" applyFont="1" applyFill="1" applyBorder="1" applyAlignment="1">
      <alignment horizontal="center" vertical="center"/>
    </xf>
    <xf numFmtId="0" fontId="22" fillId="4" borderId="37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 wrapText="1"/>
    </xf>
    <xf numFmtId="0" fontId="22" fillId="4" borderId="34" xfId="0" applyFont="1" applyFill="1" applyBorder="1" applyAlignment="1">
      <alignment horizontal="center" vertical="center" wrapText="1"/>
    </xf>
    <xf numFmtId="0" fontId="22" fillId="4" borderId="36" xfId="0" applyFont="1" applyFill="1" applyBorder="1" applyAlignment="1">
      <alignment horizontal="center" vertical="center" wrapText="1"/>
    </xf>
    <xf numFmtId="0" fontId="45" fillId="4" borderId="22" xfId="0" applyFont="1" applyFill="1" applyBorder="1" applyAlignment="1">
      <alignment horizontal="center" vertical="center"/>
    </xf>
    <xf numFmtId="0" fontId="45" fillId="4" borderId="25" xfId="0" applyFont="1" applyFill="1" applyBorder="1" applyAlignment="1">
      <alignment horizontal="center" vertical="center"/>
    </xf>
    <xf numFmtId="0" fontId="45" fillId="4" borderId="6" xfId="0" applyFont="1" applyFill="1" applyBorder="1" applyAlignment="1">
      <alignment horizontal="center" vertical="center"/>
    </xf>
    <xf numFmtId="0" fontId="27" fillId="4" borderId="22" xfId="0" applyFont="1" applyFill="1" applyBorder="1" applyAlignment="1">
      <alignment horizontal="right" vertical="center"/>
    </xf>
    <xf numFmtId="0" fontId="27" fillId="4" borderId="6" xfId="0" applyFont="1" applyFill="1" applyBorder="1" applyAlignment="1">
      <alignment horizontal="right" vertical="center"/>
    </xf>
    <xf numFmtId="177" fontId="30" fillId="0" borderId="0" xfId="0" applyNumberFormat="1" applyFont="1" applyAlignment="1">
      <alignment horizontal="center" vertical="center"/>
    </xf>
    <xf numFmtId="177" fontId="31" fillId="0" borderId="0" xfId="0" applyNumberFormat="1" applyFont="1" applyAlignment="1">
      <alignment horizontal="center" vertical="center"/>
    </xf>
    <xf numFmtId="178" fontId="48" fillId="16" borderId="39" xfId="0" applyNumberFormat="1" applyFont="1" applyFill="1" applyBorder="1" applyAlignment="1">
      <alignment horizontal="center" vertical="center"/>
    </xf>
    <xf numFmtId="178" fontId="48" fillId="16" borderId="25" xfId="0" applyNumberFormat="1" applyFont="1" applyFill="1" applyBorder="1" applyAlignment="1">
      <alignment horizontal="center" vertical="center"/>
    </xf>
    <xf numFmtId="178" fontId="48" fillId="16" borderId="6" xfId="0" applyNumberFormat="1" applyFont="1" applyFill="1" applyBorder="1" applyAlignment="1">
      <alignment horizontal="center" vertical="center"/>
    </xf>
    <xf numFmtId="0" fontId="27" fillId="4" borderId="38" xfId="0" applyFont="1" applyFill="1" applyBorder="1" applyAlignment="1">
      <alignment horizontal="center" vertical="center" wrapText="1"/>
    </xf>
    <xf numFmtId="0" fontId="27" fillId="4" borderId="24" xfId="0" applyFont="1" applyFill="1" applyBorder="1" applyAlignment="1">
      <alignment horizontal="center" vertical="center" wrapText="1"/>
    </xf>
    <xf numFmtId="0" fontId="27" fillId="4" borderId="54" xfId="0" applyFont="1" applyFill="1" applyBorder="1" applyAlignment="1">
      <alignment horizontal="center" vertical="center" wrapText="1"/>
    </xf>
    <xf numFmtId="0" fontId="45" fillId="4" borderId="7" xfId="0" applyFont="1" applyFill="1" applyBorder="1" applyAlignment="1">
      <alignment horizontal="center" vertical="center"/>
    </xf>
    <xf numFmtId="0" fontId="27" fillId="16" borderId="22" xfId="0" applyFont="1" applyFill="1" applyBorder="1" applyAlignment="1">
      <alignment horizontal="center" vertical="center" wrapText="1"/>
    </xf>
    <xf numFmtId="0" fontId="27" fillId="16" borderId="25" xfId="0" applyFont="1" applyFill="1" applyBorder="1" applyAlignment="1">
      <alignment horizontal="center" vertical="center" wrapText="1"/>
    </xf>
    <xf numFmtId="0" fontId="27" fillId="16" borderId="35" xfId="0" applyFont="1" applyFill="1" applyBorder="1" applyAlignment="1">
      <alignment horizontal="center" vertical="center" wrapText="1"/>
    </xf>
    <xf numFmtId="0" fontId="27" fillId="7" borderId="25" xfId="0" applyFont="1" applyFill="1" applyBorder="1" applyAlignment="1">
      <alignment horizontal="center" vertical="center" wrapText="1"/>
    </xf>
    <xf numFmtId="0" fontId="27" fillId="7" borderId="35" xfId="0" applyFont="1" applyFill="1" applyBorder="1" applyAlignment="1">
      <alignment horizontal="center" vertical="center" wrapText="1"/>
    </xf>
    <xf numFmtId="178" fontId="48" fillId="7" borderId="25" xfId="0" applyNumberFormat="1" applyFont="1" applyFill="1" applyBorder="1" applyAlignment="1">
      <alignment horizontal="center" vertical="center"/>
    </xf>
    <xf numFmtId="178" fontId="48" fillId="7" borderId="35" xfId="0" applyNumberFormat="1" applyFont="1" applyFill="1" applyBorder="1" applyAlignment="1">
      <alignment horizontal="center" vertical="center"/>
    </xf>
    <xf numFmtId="178" fontId="22" fillId="16" borderId="39" xfId="0" applyNumberFormat="1" applyFont="1" applyFill="1" applyBorder="1" applyAlignment="1">
      <alignment horizontal="center" vertical="center"/>
    </xf>
    <xf numFmtId="178" fontId="22" fillId="16" borderId="25" xfId="0" applyNumberFormat="1" applyFont="1" applyFill="1" applyBorder="1" applyAlignment="1">
      <alignment horizontal="center" vertical="center"/>
    </xf>
    <xf numFmtId="178" fontId="22" fillId="16" borderId="6" xfId="0" applyNumberFormat="1" applyFont="1" applyFill="1" applyBorder="1" applyAlignment="1">
      <alignment horizontal="center" vertical="center"/>
    </xf>
    <xf numFmtId="178" fontId="48" fillId="17" borderId="39" xfId="0" applyNumberFormat="1" applyFont="1" applyFill="1" applyBorder="1" applyAlignment="1">
      <alignment horizontal="center" vertical="center"/>
    </xf>
    <xf numFmtId="178" fontId="48" fillId="17" borderId="25" xfId="0" applyNumberFormat="1" applyFont="1" applyFill="1" applyBorder="1" applyAlignment="1">
      <alignment horizontal="center" vertical="center"/>
    </xf>
    <xf numFmtId="178" fontId="48" fillId="17" borderId="35" xfId="0" applyNumberFormat="1" applyFont="1" applyFill="1" applyBorder="1" applyAlignment="1">
      <alignment horizontal="center" vertical="center"/>
    </xf>
    <xf numFmtId="0" fontId="27" fillId="17" borderId="39" xfId="0" applyFont="1" applyFill="1" applyBorder="1" applyAlignment="1">
      <alignment horizontal="center" vertical="center" wrapText="1"/>
    </xf>
    <xf numFmtId="0" fontId="27" fillId="17" borderId="25" xfId="0" applyFont="1" applyFill="1" applyBorder="1" applyAlignment="1">
      <alignment horizontal="center" vertical="center" wrapText="1"/>
    </xf>
    <xf numFmtId="0" fontId="27" fillId="17" borderId="35" xfId="0" applyFont="1" applyFill="1" applyBorder="1" applyAlignment="1">
      <alignment horizontal="center" vertical="center" wrapText="1"/>
    </xf>
    <xf numFmtId="178" fontId="48" fillId="7" borderId="39" xfId="0" applyNumberFormat="1" applyFont="1" applyFill="1" applyBorder="1" applyAlignment="1">
      <alignment horizontal="center" vertical="center"/>
    </xf>
    <xf numFmtId="178" fontId="48" fillId="17" borderId="6" xfId="0" applyNumberFormat="1" applyFont="1" applyFill="1" applyBorder="1" applyAlignment="1">
      <alignment horizontal="center" vertical="center"/>
    </xf>
    <xf numFmtId="0" fontId="101" fillId="8" borderId="14" xfId="0" applyFont="1" applyFill="1" applyBorder="1" applyAlignment="1">
      <alignment horizontal="left" vertical="center" wrapText="1"/>
    </xf>
    <xf numFmtId="0" fontId="101" fillId="8" borderId="15" xfId="0" applyFont="1" applyFill="1" applyBorder="1" applyAlignment="1">
      <alignment horizontal="left" vertical="center" wrapText="1"/>
    </xf>
    <xf numFmtId="0" fontId="101" fillId="8" borderId="16" xfId="0" applyFont="1" applyFill="1" applyBorder="1" applyAlignment="1">
      <alignment horizontal="left" vertical="center" wrapText="1"/>
    </xf>
    <xf numFmtId="0" fontId="101" fillId="18" borderId="14" xfId="0" applyFont="1" applyFill="1" applyBorder="1" applyAlignment="1">
      <alignment horizontal="left" vertical="center" wrapText="1"/>
    </xf>
    <xf numFmtId="0" fontId="101" fillId="18" borderId="15" xfId="0" applyFont="1" applyFill="1" applyBorder="1" applyAlignment="1">
      <alignment horizontal="left" vertical="center" wrapText="1"/>
    </xf>
    <xf numFmtId="0" fontId="101" fillId="18" borderId="16" xfId="0" applyFont="1" applyFill="1" applyBorder="1" applyAlignment="1">
      <alignment horizontal="left" vertical="center" wrapText="1"/>
    </xf>
    <xf numFmtId="0" fontId="100" fillId="0" borderId="14" xfId="0" applyFont="1" applyFill="1" applyBorder="1" applyAlignment="1">
      <alignment horizontal="left" vertical="center" wrapText="1"/>
    </xf>
    <xf numFmtId="0" fontId="89" fillId="4" borderId="14" xfId="0" applyFont="1" applyFill="1" applyBorder="1" applyAlignment="1">
      <alignment horizontal="left" vertical="center" wrapText="1"/>
    </xf>
    <xf numFmtId="0" fontId="89" fillId="4" borderId="15" xfId="0" applyFont="1" applyFill="1" applyBorder="1" applyAlignment="1">
      <alignment horizontal="left" vertical="center" wrapText="1"/>
    </xf>
    <xf numFmtId="0" fontId="89" fillId="4" borderId="16" xfId="0" applyFont="1" applyFill="1" applyBorder="1" applyAlignment="1">
      <alignment horizontal="left" vertical="center" wrapText="1"/>
    </xf>
    <xf numFmtId="0" fontId="101" fillId="4" borderId="14" xfId="0" applyFont="1" applyFill="1" applyBorder="1" applyAlignment="1">
      <alignment horizontal="left" vertical="center" wrapText="1"/>
    </xf>
    <xf numFmtId="0" fontId="101" fillId="4" borderId="15" xfId="0" applyFont="1" applyFill="1" applyBorder="1" applyAlignment="1">
      <alignment horizontal="left" vertical="center" wrapText="1"/>
    </xf>
    <xf numFmtId="0" fontId="101" fillId="4" borderId="16" xfId="0" applyFont="1" applyFill="1" applyBorder="1" applyAlignment="1">
      <alignment horizontal="left" vertical="center" wrapText="1"/>
    </xf>
    <xf numFmtId="0" fontId="89" fillId="0" borderId="23" xfId="1" applyFont="1" applyFill="1" applyBorder="1" applyAlignment="1">
      <alignment horizontal="center" vertical="center" wrapText="1"/>
    </xf>
    <xf numFmtId="0" fontId="89" fillId="0" borderId="26" xfId="1" applyFont="1" applyFill="1" applyBorder="1" applyAlignment="1">
      <alignment horizontal="center" vertical="center" wrapText="1"/>
    </xf>
    <xf numFmtId="0" fontId="89" fillId="0" borderId="13" xfId="1" applyFont="1" applyFill="1" applyBorder="1" applyAlignment="1">
      <alignment horizontal="center" vertical="center" wrapText="1"/>
    </xf>
  </cellXfs>
  <cellStyles count="45">
    <cellStyle name="?" xfId="2"/>
    <cellStyle name="_AQP example" xfId="11"/>
    <cellStyle name="_AQP qualification plan_V0.1" xfId="12"/>
    <cellStyle name="_AQP qualification plan_V0.2" xfId="13"/>
    <cellStyle name="_AQP_N90_v01 03112010" xfId="14"/>
    <cellStyle name="_CE-AQP" xfId="15"/>
    <cellStyle name="_Evaluation plan-Nokia_HL" xfId="16"/>
    <cellStyle name="_Experiment schedule for DHCTO &amp; HHO 09232008" xfId="17"/>
    <cellStyle name="_General Advanced qualification plan V1.0" xfId="18"/>
    <cellStyle name="_Moto 4.5 TOD qualification plan_20130227" xfId="19"/>
    <cellStyle name="_Smart phone-AQP" xfId="20"/>
    <cellStyle name="_TJ035PC01AA Qualification Plan V1.1 07302009" xfId="21"/>
    <cellStyle name="0,0_x000d__x000a_NA_x000d__x000a_" xfId="1"/>
    <cellStyle name="Komma [0]_MSE AKOCA" xfId="22"/>
    <cellStyle name="Komma_MSE AKOCA" xfId="23"/>
    <cellStyle name="l]_x000a__x000a_Path=h:_x000a__x000a_Name=Diana Chang_x000a__x000a_DDEApps=nsf,nsg,nsh,ntf,ns2,ors,org_x000a__x000a_SmartIcons=Read Message_x000a__x000a__x000a__x000a__x000a__x000a_[cc:Edit" xfId="24"/>
    <cellStyle name="l]_x000d__x000a_Path=h:_x000d__x000a_Name=Diana Chang_x000d__x000a_DDEApps=nsf,nsg,nsh,ntf,ns2,ors,org_x000d__x000a_SmartIcons=Read Message_x000d__x000a__x000d__x000a__x000d__x000a_[cc:Edit" xfId="3"/>
    <cellStyle name="Valuta [0]_MSE AKOCA" xfId="25"/>
    <cellStyle name="Valuta_MSE AKOCA" xfId="26"/>
    <cellStyle name="一般" xfId="0" builtinId="0"/>
    <cellStyle name="一般 10" xfId="4"/>
    <cellStyle name="一般 11" xfId="27"/>
    <cellStyle name="一般 12" xfId="28"/>
    <cellStyle name="一般 13" xfId="44"/>
    <cellStyle name="一般 13 2" xfId="5"/>
    <cellStyle name="一般 2" xfId="6"/>
    <cellStyle name="一般 2 2" xfId="29"/>
    <cellStyle name="一般 3" xfId="7"/>
    <cellStyle name="一般 3 2" xfId="30"/>
    <cellStyle name="一般 3 2 2" xfId="31"/>
    <cellStyle name="一般 4" xfId="8"/>
    <cellStyle name="一般 5" xfId="32"/>
    <cellStyle name="一般 6" xfId="33"/>
    <cellStyle name="一般 7" xfId="34"/>
    <cellStyle name="一般 8" xfId="35"/>
    <cellStyle name="一般 9" xfId="36"/>
    <cellStyle name="千分位 2" xfId="37"/>
    <cellStyle name="百分比" xfId="10" builtinId="5"/>
    <cellStyle name="百分比 2" xfId="38"/>
    <cellStyle name="百分比 2 2" xfId="39"/>
    <cellStyle name="常规_CQM_EFP" xfId="40"/>
    <cellStyle name="貨幣" xfId="9" builtinId="4"/>
    <cellStyle name="貨幣 2" xfId="41"/>
    <cellStyle name="樣式 1" xfId="42"/>
    <cellStyle name="표준_Reliability test" xfId="43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</xdr:row>
      <xdr:rowOff>47625</xdr:rowOff>
    </xdr:from>
    <xdr:to>
      <xdr:col>3</xdr:col>
      <xdr:colOff>526594</xdr:colOff>
      <xdr:row>2</xdr:row>
      <xdr:rowOff>338666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5208" y="121708"/>
          <a:ext cx="1410303" cy="6826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</xdr:row>
      <xdr:rowOff>47625</xdr:rowOff>
    </xdr:from>
    <xdr:to>
      <xdr:col>3</xdr:col>
      <xdr:colOff>526594</xdr:colOff>
      <xdr:row>2</xdr:row>
      <xdr:rowOff>338666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5" y="123825"/>
          <a:ext cx="1412419" cy="681566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</xdr:row>
      <xdr:rowOff>47625</xdr:rowOff>
    </xdr:from>
    <xdr:to>
      <xdr:col>3</xdr:col>
      <xdr:colOff>526594</xdr:colOff>
      <xdr:row>2</xdr:row>
      <xdr:rowOff>338666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5" y="123825"/>
          <a:ext cx="1412419" cy="681566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</xdr:row>
      <xdr:rowOff>47625</xdr:rowOff>
    </xdr:from>
    <xdr:to>
      <xdr:col>3</xdr:col>
      <xdr:colOff>526594</xdr:colOff>
      <xdr:row>2</xdr:row>
      <xdr:rowOff>338666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5" y="123825"/>
          <a:ext cx="1412419" cy="681566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</xdr:row>
      <xdr:rowOff>47625</xdr:rowOff>
    </xdr:from>
    <xdr:to>
      <xdr:col>3</xdr:col>
      <xdr:colOff>526594</xdr:colOff>
      <xdr:row>2</xdr:row>
      <xdr:rowOff>338666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5" y="123825"/>
          <a:ext cx="1412419" cy="681566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</xdr:row>
      <xdr:rowOff>47625</xdr:rowOff>
    </xdr:from>
    <xdr:to>
      <xdr:col>3</xdr:col>
      <xdr:colOff>526594</xdr:colOff>
      <xdr:row>2</xdr:row>
      <xdr:rowOff>338666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5" y="123825"/>
          <a:ext cx="1412419" cy="681566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</xdr:row>
      <xdr:rowOff>47625</xdr:rowOff>
    </xdr:from>
    <xdr:to>
      <xdr:col>3</xdr:col>
      <xdr:colOff>526594</xdr:colOff>
      <xdr:row>2</xdr:row>
      <xdr:rowOff>338666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5" y="123825"/>
          <a:ext cx="1412419" cy="681566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</xdr:row>
      <xdr:rowOff>47625</xdr:rowOff>
    </xdr:from>
    <xdr:to>
      <xdr:col>3</xdr:col>
      <xdr:colOff>526594</xdr:colOff>
      <xdr:row>2</xdr:row>
      <xdr:rowOff>338666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5" y="123825"/>
          <a:ext cx="1412419" cy="681566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</xdr:row>
      <xdr:rowOff>47625</xdr:rowOff>
    </xdr:from>
    <xdr:to>
      <xdr:col>3</xdr:col>
      <xdr:colOff>526594</xdr:colOff>
      <xdr:row>2</xdr:row>
      <xdr:rowOff>338666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5" y="123825"/>
          <a:ext cx="1412419" cy="681566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</xdr:row>
      <xdr:rowOff>47625</xdr:rowOff>
    </xdr:from>
    <xdr:to>
      <xdr:col>3</xdr:col>
      <xdr:colOff>526594</xdr:colOff>
      <xdr:row>2</xdr:row>
      <xdr:rowOff>338666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5" y="123825"/>
          <a:ext cx="1412419" cy="681566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</xdr:row>
      <xdr:rowOff>47625</xdr:rowOff>
    </xdr:from>
    <xdr:to>
      <xdr:col>3</xdr:col>
      <xdr:colOff>526594</xdr:colOff>
      <xdr:row>2</xdr:row>
      <xdr:rowOff>338666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5" y="123825"/>
          <a:ext cx="1412419" cy="681566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</xdr:row>
      <xdr:rowOff>47625</xdr:rowOff>
    </xdr:from>
    <xdr:to>
      <xdr:col>3</xdr:col>
      <xdr:colOff>526594</xdr:colOff>
      <xdr:row>2</xdr:row>
      <xdr:rowOff>338666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5" y="123825"/>
          <a:ext cx="1412419" cy="681566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</xdr:row>
      <xdr:rowOff>47625</xdr:rowOff>
    </xdr:from>
    <xdr:to>
      <xdr:col>3</xdr:col>
      <xdr:colOff>526594</xdr:colOff>
      <xdr:row>2</xdr:row>
      <xdr:rowOff>338666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5" y="123825"/>
          <a:ext cx="1412419" cy="681566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</xdr:row>
      <xdr:rowOff>47625</xdr:rowOff>
    </xdr:from>
    <xdr:to>
      <xdr:col>3</xdr:col>
      <xdr:colOff>526594</xdr:colOff>
      <xdr:row>2</xdr:row>
      <xdr:rowOff>338666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5" y="123825"/>
          <a:ext cx="1412419" cy="681566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</xdr:row>
      <xdr:rowOff>47625</xdr:rowOff>
    </xdr:from>
    <xdr:to>
      <xdr:col>3</xdr:col>
      <xdr:colOff>526594</xdr:colOff>
      <xdr:row>2</xdr:row>
      <xdr:rowOff>338666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5" y="123825"/>
          <a:ext cx="1412419" cy="681566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NHSHALCF8MS004\Group$\My%20Documents\testdesig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design"/>
    </sheetNames>
    <definedNames>
      <definedName name="AanpassenDropDown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6"/>
  <sheetViews>
    <sheetView showGridLines="0" topLeftCell="A7" zoomScale="90" zoomScaleNormal="90" workbookViewId="0">
      <selection activeCell="C17" sqref="C17:E17"/>
    </sheetView>
  </sheetViews>
  <sheetFormatPr defaultRowHeight="12.75"/>
  <cols>
    <col min="1" max="1" width="1.75" style="4" customWidth="1"/>
    <col min="2" max="2" width="3.375" style="5" customWidth="1"/>
    <col min="3" max="3" width="8.875" style="6" customWidth="1"/>
    <col min="4" max="4" width="12.375" style="6" customWidth="1"/>
    <col min="5" max="5" width="77.625" style="6" customWidth="1"/>
    <col min="6" max="6" width="9.125" style="5" customWidth="1"/>
    <col min="7" max="7" width="11.875" style="5" customWidth="1"/>
    <col min="8" max="8" width="12.75" style="7" bestFit="1" customWidth="1"/>
    <col min="9" max="9" width="10.375" style="5" customWidth="1"/>
    <col min="10" max="10" width="2" style="4" customWidth="1"/>
    <col min="11" max="11" width="9.875" style="4" customWidth="1"/>
    <col min="12" max="12" width="34.75" style="4" customWidth="1"/>
    <col min="13" max="16384" width="9" style="4"/>
  </cols>
  <sheetData>
    <row r="1" spans="2:12" ht="6" customHeight="1" thickBot="1">
      <c r="B1" s="1"/>
      <c r="C1" s="2"/>
      <c r="D1" s="2"/>
      <c r="E1" s="2"/>
      <c r="F1" s="1"/>
      <c r="G1" s="1"/>
      <c r="H1" s="3"/>
      <c r="I1" s="1"/>
    </row>
    <row r="2" spans="2:12" ht="30.75" customHeight="1">
      <c r="B2" s="375"/>
      <c r="C2" s="375"/>
      <c r="D2" s="375"/>
      <c r="E2" s="377" t="s">
        <v>163</v>
      </c>
      <c r="F2" s="377"/>
      <c r="G2" s="377"/>
      <c r="H2" s="377"/>
      <c r="I2" s="377"/>
    </row>
    <row r="3" spans="2:12" ht="30.75" customHeight="1" thickBot="1">
      <c r="B3" s="376"/>
      <c r="C3" s="376"/>
      <c r="D3" s="376"/>
      <c r="E3" s="378" t="s">
        <v>162</v>
      </c>
      <c r="F3" s="378"/>
      <c r="G3" s="378"/>
      <c r="H3" s="378"/>
      <c r="I3" s="378"/>
    </row>
    <row r="4" spans="2:12" s="276" customFormat="1" ht="15">
      <c r="B4" s="379" t="s">
        <v>169</v>
      </c>
      <c r="C4" s="380"/>
      <c r="D4" s="381" t="s">
        <v>196</v>
      </c>
      <c r="E4" s="382"/>
      <c r="F4" s="382"/>
      <c r="G4" s="382"/>
      <c r="H4" s="382"/>
      <c r="I4" s="383"/>
      <c r="K4" s="277"/>
      <c r="L4" s="278" t="s">
        <v>170</v>
      </c>
    </row>
    <row r="5" spans="2:12" s="276" customFormat="1" ht="47.25">
      <c r="B5" s="357" t="s">
        <v>171</v>
      </c>
      <c r="C5" s="358"/>
      <c r="D5" s="359" t="s">
        <v>165</v>
      </c>
      <c r="E5" s="360"/>
      <c r="F5" s="360"/>
      <c r="G5" s="360"/>
      <c r="H5" s="360"/>
      <c r="I5" s="361"/>
      <c r="K5" s="277"/>
      <c r="L5" s="279" t="s">
        <v>172</v>
      </c>
    </row>
    <row r="6" spans="2:12" s="276" customFormat="1" ht="15.75">
      <c r="B6" s="384" t="s">
        <v>173</v>
      </c>
      <c r="C6" s="385"/>
      <c r="D6" s="386">
        <v>44384</v>
      </c>
      <c r="E6" s="387"/>
      <c r="F6" s="387"/>
      <c r="G6" s="387"/>
      <c r="H6" s="387"/>
      <c r="I6" s="388"/>
      <c r="L6" s="280"/>
    </row>
    <row r="7" spans="2:12" s="276" customFormat="1" ht="15.75">
      <c r="B7" s="384" t="s">
        <v>174</v>
      </c>
      <c r="C7" s="385"/>
      <c r="D7" s="386" t="s">
        <v>166</v>
      </c>
      <c r="E7" s="387"/>
      <c r="F7" s="387"/>
      <c r="G7" s="387"/>
      <c r="H7" s="387"/>
      <c r="I7" s="388"/>
      <c r="L7" s="280"/>
    </row>
    <row r="8" spans="2:12" s="276" customFormat="1" ht="16.5" thickBot="1">
      <c r="B8" s="367" t="s">
        <v>175</v>
      </c>
      <c r="C8" s="368"/>
      <c r="D8" s="369" t="s">
        <v>167</v>
      </c>
      <c r="E8" s="369"/>
      <c r="F8" s="369"/>
      <c r="G8" s="369"/>
      <c r="H8" s="369"/>
      <c r="I8" s="370"/>
      <c r="L8" s="281"/>
    </row>
    <row r="9" spans="2:12" s="276" customFormat="1" ht="14.25" thickTop="1">
      <c r="B9" s="365" t="s">
        <v>161</v>
      </c>
      <c r="C9" s="366"/>
      <c r="D9" s="366"/>
      <c r="E9" s="366"/>
      <c r="F9" s="282" t="s">
        <v>176</v>
      </c>
      <c r="G9" s="283" t="s">
        <v>177</v>
      </c>
      <c r="H9" s="284" t="s">
        <v>178</v>
      </c>
      <c r="I9" s="285" t="s">
        <v>179</v>
      </c>
    </row>
    <row r="10" spans="2:12" s="276" customFormat="1" ht="13.5">
      <c r="B10" s="286">
        <v>1</v>
      </c>
      <c r="C10" s="351" t="s">
        <v>168</v>
      </c>
      <c r="D10" s="371"/>
      <c r="E10" s="372"/>
      <c r="F10" s="287"/>
      <c r="G10" s="288" t="s">
        <v>164</v>
      </c>
      <c r="H10" s="289"/>
      <c r="I10" s="290"/>
    </row>
    <row r="11" spans="2:12" s="276" customFormat="1" ht="13.5">
      <c r="B11" s="286">
        <v>2</v>
      </c>
      <c r="C11" s="351" t="s">
        <v>184</v>
      </c>
      <c r="D11" s="352"/>
      <c r="E11" s="353"/>
      <c r="F11" s="291"/>
      <c r="G11" s="288" t="s">
        <v>164</v>
      </c>
      <c r="H11" s="289">
        <v>44384</v>
      </c>
      <c r="I11" s="300" t="s">
        <v>185</v>
      </c>
    </row>
    <row r="12" spans="2:12" s="276" customFormat="1" ht="13.5">
      <c r="B12" s="286">
        <v>3</v>
      </c>
      <c r="C12" s="351" t="s">
        <v>189</v>
      </c>
      <c r="D12" s="352"/>
      <c r="E12" s="353"/>
      <c r="F12" s="293"/>
      <c r="G12" s="288" t="s">
        <v>164</v>
      </c>
      <c r="H12" s="301"/>
      <c r="I12" s="300"/>
    </row>
    <row r="13" spans="2:12" s="276" customFormat="1" ht="13.5">
      <c r="B13" s="365" t="s">
        <v>180</v>
      </c>
      <c r="C13" s="366"/>
      <c r="D13" s="366"/>
      <c r="E13" s="366"/>
      <c r="F13" s="282" t="s">
        <v>176</v>
      </c>
      <c r="G13" s="283" t="s">
        <v>177</v>
      </c>
      <c r="H13" s="284" t="s">
        <v>178</v>
      </c>
      <c r="I13" s="285" t="s">
        <v>179</v>
      </c>
    </row>
    <row r="14" spans="2:12" s="276" customFormat="1" ht="13.5">
      <c r="B14" s="286">
        <v>1</v>
      </c>
      <c r="C14" s="351" t="s">
        <v>187</v>
      </c>
      <c r="D14" s="352"/>
      <c r="E14" s="353"/>
      <c r="F14" s="294" t="s">
        <v>188</v>
      </c>
      <c r="G14" s="288" t="s">
        <v>164</v>
      </c>
      <c r="H14" s="289">
        <v>44391</v>
      </c>
      <c r="I14" s="290"/>
    </row>
    <row r="15" spans="2:12" s="276" customFormat="1" ht="13.5">
      <c r="B15" s="286">
        <v>2</v>
      </c>
      <c r="C15" s="351" t="s">
        <v>195</v>
      </c>
      <c r="D15" s="352"/>
      <c r="E15" s="353"/>
      <c r="F15" s="294" t="s">
        <v>188</v>
      </c>
      <c r="G15" s="288" t="s">
        <v>164</v>
      </c>
      <c r="H15" s="289">
        <v>44391</v>
      </c>
      <c r="I15" s="290"/>
    </row>
    <row r="16" spans="2:12" s="276" customFormat="1" ht="13.5">
      <c r="B16" s="286">
        <v>3</v>
      </c>
      <c r="C16" s="351" t="s">
        <v>190</v>
      </c>
      <c r="D16" s="352"/>
      <c r="E16" s="353"/>
      <c r="F16" s="294" t="s">
        <v>188</v>
      </c>
      <c r="G16" s="288" t="s">
        <v>164</v>
      </c>
      <c r="H16" s="289">
        <v>44391</v>
      </c>
      <c r="I16" s="290"/>
    </row>
    <row r="17" spans="2:9" s="276" customFormat="1" ht="13.5">
      <c r="B17" s="286">
        <v>4</v>
      </c>
      <c r="C17" s="351" t="s">
        <v>191</v>
      </c>
      <c r="D17" s="352"/>
      <c r="E17" s="353"/>
      <c r="F17" s="294" t="s">
        <v>188</v>
      </c>
      <c r="G17" s="288" t="s">
        <v>164</v>
      </c>
      <c r="H17" s="289">
        <v>44391</v>
      </c>
      <c r="I17" s="290"/>
    </row>
    <row r="18" spans="2:9" s="276" customFormat="1" ht="13.5">
      <c r="B18" s="286">
        <v>5</v>
      </c>
      <c r="C18" s="351" t="s">
        <v>192</v>
      </c>
      <c r="D18" s="352"/>
      <c r="E18" s="353"/>
      <c r="F18" s="294" t="s">
        <v>188</v>
      </c>
      <c r="G18" s="288" t="s">
        <v>164</v>
      </c>
      <c r="H18" s="289">
        <v>44398</v>
      </c>
      <c r="I18" s="290"/>
    </row>
    <row r="19" spans="2:9" s="276" customFormat="1" ht="13.5">
      <c r="B19" s="286">
        <v>6</v>
      </c>
      <c r="C19" s="351" t="s">
        <v>193</v>
      </c>
      <c r="D19" s="352"/>
      <c r="E19" s="353"/>
      <c r="F19" s="294" t="s">
        <v>188</v>
      </c>
      <c r="G19" s="288" t="s">
        <v>164</v>
      </c>
      <c r="H19" s="289">
        <v>44412</v>
      </c>
      <c r="I19" s="290"/>
    </row>
    <row r="20" spans="2:9" s="276" customFormat="1" ht="13.5">
      <c r="B20" s="286">
        <v>7</v>
      </c>
      <c r="C20" s="351"/>
      <c r="D20" s="352"/>
      <c r="E20" s="353"/>
      <c r="F20" s="294"/>
      <c r="G20" s="288"/>
      <c r="H20" s="289"/>
      <c r="I20" s="290"/>
    </row>
    <row r="21" spans="2:9" s="276" customFormat="1" ht="13.5">
      <c r="B21" s="362" t="s">
        <v>181</v>
      </c>
      <c r="C21" s="363"/>
      <c r="D21" s="363"/>
      <c r="E21" s="364"/>
      <c r="F21" s="295" t="s">
        <v>176</v>
      </c>
      <c r="G21" s="296" t="s">
        <v>177</v>
      </c>
      <c r="H21" s="297" t="s">
        <v>178</v>
      </c>
      <c r="I21" s="298" t="s">
        <v>179</v>
      </c>
    </row>
    <row r="22" spans="2:9" s="276" customFormat="1" ht="13.5">
      <c r="B22" s="373" t="s">
        <v>182</v>
      </c>
      <c r="C22" s="374"/>
      <c r="D22" s="374"/>
      <c r="E22" s="374"/>
      <c r="F22" s="295" t="s">
        <v>176</v>
      </c>
      <c r="G22" s="296" t="s">
        <v>177</v>
      </c>
      <c r="H22" s="297" t="s">
        <v>178</v>
      </c>
      <c r="I22" s="298" t="s">
        <v>179</v>
      </c>
    </row>
    <row r="23" spans="2:9" s="276" customFormat="1" ht="13.5">
      <c r="B23" s="286">
        <v>1</v>
      </c>
      <c r="C23" s="354" t="s">
        <v>186</v>
      </c>
      <c r="D23" s="355"/>
      <c r="E23" s="356"/>
      <c r="F23" s="302" t="s">
        <v>194</v>
      </c>
      <c r="G23" s="303" t="s">
        <v>164</v>
      </c>
      <c r="H23" s="304">
        <v>44384</v>
      </c>
      <c r="I23" s="290"/>
    </row>
    <row r="24" spans="2:9" s="276" customFormat="1" ht="13.5">
      <c r="B24" s="286">
        <v>2</v>
      </c>
      <c r="C24" s="351"/>
      <c r="D24" s="352"/>
      <c r="E24" s="353"/>
      <c r="F24" s="293"/>
      <c r="G24" s="288"/>
      <c r="H24" s="289"/>
      <c r="I24" s="290"/>
    </row>
    <row r="25" spans="2:9" s="276" customFormat="1" ht="13.5">
      <c r="B25" s="362" t="s">
        <v>183</v>
      </c>
      <c r="C25" s="363"/>
      <c r="D25" s="363"/>
      <c r="E25" s="364"/>
      <c r="F25" s="295" t="s">
        <v>176</v>
      </c>
      <c r="G25" s="296" t="s">
        <v>177</v>
      </c>
      <c r="H25" s="297" t="s">
        <v>178</v>
      </c>
      <c r="I25" s="298" t="s">
        <v>179</v>
      </c>
    </row>
    <row r="26" spans="2:9" s="276" customFormat="1" ht="13.5">
      <c r="B26" s="286">
        <v>1</v>
      </c>
      <c r="C26" s="351"/>
      <c r="D26" s="352"/>
      <c r="E26" s="353"/>
      <c r="F26" s="293"/>
      <c r="G26" s="292"/>
      <c r="H26" s="299"/>
      <c r="I26" s="290"/>
    </row>
  </sheetData>
  <mergeCells count="31">
    <mergeCell ref="B25:E25"/>
    <mergeCell ref="B22:E22"/>
    <mergeCell ref="C26:E26"/>
    <mergeCell ref="B2:D3"/>
    <mergeCell ref="E2:I2"/>
    <mergeCell ref="E3:I3"/>
    <mergeCell ref="B4:C4"/>
    <mergeCell ref="D4:I4"/>
    <mergeCell ref="C24:E24"/>
    <mergeCell ref="C14:E14"/>
    <mergeCell ref="C15:E15"/>
    <mergeCell ref="B6:C6"/>
    <mergeCell ref="D6:I6"/>
    <mergeCell ref="B7:C7"/>
    <mergeCell ref="D7:I7"/>
    <mergeCell ref="C17:E17"/>
    <mergeCell ref="C16:E16"/>
    <mergeCell ref="C23:E23"/>
    <mergeCell ref="C20:E20"/>
    <mergeCell ref="B5:C5"/>
    <mergeCell ref="D5:I5"/>
    <mergeCell ref="B21:E21"/>
    <mergeCell ref="C18:E18"/>
    <mergeCell ref="C19:E19"/>
    <mergeCell ref="B13:E13"/>
    <mergeCell ref="B8:C8"/>
    <mergeCell ref="D8:I8"/>
    <mergeCell ref="C12:E12"/>
    <mergeCell ref="C10:E10"/>
    <mergeCell ref="C11:E11"/>
    <mergeCell ref="B9:E9"/>
  </mergeCells>
  <phoneticPr fontId="5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1"/>
  <sheetViews>
    <sheetView showGridLines="0" topLeftCell="A4" zoomScale="85" zoomScaleNormal="85" workbookViewId="0">
      <selection activeCell="L18" sqref="L18"/>
    </sheetView>
  </sheetViews>
  <sheetFormatPr defaultRowHeight="12.75"/>
  <cols>
    <col min="1" max="1" width="1.75" style="4" customWidth="1"/>
    <col min="2" max="2" width="3.375" style="5" customWidth="1"/>
    <col min="3" max="3" width="8.875" style="6" customWidth="1"/>
    <col min="4" max="4" width="12.375" style="6" customWidth="1"/>
    <col min="5" max="5" width="77.625" style="6" customWidth="1"/>
    <col min="6" max="6" width="9.125" style="5" customWidth="1"/>
    <col min="7" max="7" width="11.875" style="5" customWidth="1"/>
    <col min="8" max="8" width="12.75" style="7" bestFit="1" customWidth="1"/>
    <col min="9" max="9" width="13.125" style="5" customWidth="1"/>
    <col min="10" max="10" width="2" style="4" customWidth="1"/>
    <col min="11" max="11" width="9.875" style="4" customWidth="1"/>
    <col min="12" max="12" width="34.75" style="4" customWidth="1"/>
    <col min="13" max="16384" width="9" style="4"/>
  </cols>
  <sheetData>
    <row r="1" spans="2:12" ht="6" customHeight="1" thickBot="1">
      <c r="B1" s="1"/>
      <c r="C1" s="2"/>
      <c r="D1" s="2"/>
      <c r="E1" s="2"/>
      <c r="F1" s="1"/>
      <c r="G1" s="1"/>
      <c r="H1" s="3"/>
      <c r="I1" s="1"/>
    </row>
    <row r="2" spans="2:12" ht="30.75" customHeight="1">
      <c r="B2" s="375"/>
      <c r="C2" s="375"/>
      <c r="D2" s="375"/>
      <c r="E2" s="377" t="s">
        <v>163</v>
      </c>
      <c r="F2" s="377"/>
      <c r="G2" s="377"/>
      <c r="H2" s="377"/>
      <c r="I2" s="377"/>
    </row>
    <row r="3" spans="2:12" ht="30.75" customHeight="1" thickBot="1">
      <c r="B3" s="376"/>
      <c r="C3" s="376"/>
      <c r="D3" s="376"/>
      <c r="E3" s="378" t="s">
        <v>162</v>
      </c>
      <c r="F3" s="378"/>
      <c r="G3" s="378"/>
      <c r="H3" s="378"/>
      <c r="I3" s="378"/>
    </row>
    <row r="4" spans="2:12" s="276" customFormat="1" ht="15">
      <c r="B4" s="379" t="s">
        <v>169</v>
      </c>
      <c r="C4" s="380"/>
      <c r="D4" s="381" t="s">
        <v>237</v>
      </c>
      <c r="E4" s="382"/>
      <c r="F4" s="382"/>
      <c r="G4" s="382"/>
      <c r="H4" s="382"/>
      <c r="I4" s="383"/>
      <c r="K4" s="277"/>
      <c r="L4" s="278" t="s">
        <v>170</v>
      </c>
    </row>
    <row r="5" spans="2:12" s="276" customFormat="1" ht="47.25">
      <c r="B5" s="357" t="s">
        <v>171</v>
      </c>
      <c r="C5" s="358"/>
      <c r="D5" s="359" t="s">
        <v>165</v>
      </c>
      <c r="E5" s="360"/>
      <c r="F5" s="360"/>
      <c r="G5" s="360"/>
      <c r="H5" s="360"/>
      <c r="I5" s="361"/>
      <c r="K5" s="277"/>
      <c r="L5" s="279" t="s">
        <v>172</v>
      </c>
    </row>
    <row r="6" spans="2:12" s="276" customFormat="1" ht="15.75">
      <c r="B6" s="384" t="s">
        <v>173</v>
      </c>
      <c r="C6" s="385"/>
      <c r="D6" s="386">
        <v>44426</v>
      </c>
      <c r="E6" s="387"/>
      <c r="F6" s="387"/>
      <c r="G6" s="387"/>
      <c r="H6" s="387"/>
      <c r="I6" s="388"/>
      <c r="L6" s="280"/>
    </row>
    <row r="7" spans="2:12" s="276" customFormat="1" ht="15.75">
      <c r="B7" s="384" t="s">
        <v>174</v>
      </c>
      <c r="C7" s="385"/>
      <c r="D7" s="386" t="s">
        <v>238</v>
      </c>
      <c r="E7" s="387"/>
      <c r="F7" s="387"/>
      <c r="G7" s="387"/>
      <c r="H7" s="387"/>
      <c r="I7" s="388"/>
      <c r="L7" s="280"/>
    </row>
    <row r="8" spans="2:12" s="276" customFormat="1" ht="16.5" thickBot="1">
      <c r="B8" s="367" t="s">
        <v>175</v>
      </c>
      <c r="C8" s="368"/>
      <c r="D8" s="369" t="s">
        <v>167</v>
      </c>
      <c r="E8" s="369"/>
      <c r="F8" s="369"/>
      <c r="G8" s="369"/>
      <c r="H8" s="369"/>
      <c r="I8" s="370"/>
      <c r="L8" s="281"/>
    </row>
    <row r="9" spans="2:12" s="276" customFormat="1" ht="14.25" thickTop="1">
      <c r="B9" s="365" t="s">
        <v>161</v>
      </c>
      <c r="C9" s="366"/>
      <c r="D9" s="366"/>
      <c r="E9" s="366"/>
      <c r="F9" s="282" t="s">
        <v>176</v>
      </c>
      <c r="G9" s="283" t="s">
        <v>177</v>
      </c>
      <c r="H9" s="284" t="s">
        <v>178</v>
      </c>
      <c r="I9" s="285" t="s">
        <v>179</v>
      </c>
    </row>
    <row r="10" spans="2:12" s="276" customFormat="1" ht="13.5">
      <c r="B10" s="286">
        <v>1</v>
      </c>
      <c r="C10" s="351" t="s">
        <v>168</v>
      </c>
      <c r="D10" s="371"/>
      <c r="E10" s="372"/>
      <c r="F10" s="287"/>
      <c r="G10" s="288" t="s">
        <v>164</v>
      </c>
      <c r="H10" s="289"/>
      <c r="I10" s="290"/>
    </row>
    <row r="11" spans="2:12" s="276" customFormat="1" ht="13.5">
      <c r="B11" s="286">
        <v>2</v>
      </c>
      <c r="C11" s="351" t="s">
        <v>184</v>
      </c>
      <c r="D11" s="352"/>
      <c r="E11" s="353"/>
      <c r="F11" s="291"/>
      <c r="G11" s="288" t="s">
        <v>164</v>
      </c>
      <c r="H11" s="289">
        <v>44384</v>
      </c>
      <c r="I11" s="300" t="s">
        <v>185</v>
      </c>
    </row>
    <row r="12" spans="2:12" s="276" customFormat="1" ht="13.5">
      <c r="B12" s="286">
        <v>3</v>
      </c>
      <c r="C12" s="351" t="s">
        <v>189</v>
      </c>
      <c r="D12" s="352"/>
      <c r="E12" s="353"/>
      <c r="F12" s="293"/>
      <c r="G12" s="288" t="s">
        <v>164</v>
      </c>
      <c r="H12" s="301"/>
      <c r="I12" s="300"/>
    </row>
    <row r="13" spans="2:12" s="276" customFormat="1" ht="13.5">
      <c r="B13" s="365" t="s">
        <v>180</v>
      </c>
      <c r="C13" s="366"/>
      <c r="D13" s="366"/>
      <c r="E13" s="366"/>
      <c r="F13" s="282" t="s">
        <v>176</v>
      </c>
      <c r="G13" s="283" t="s">
        <v>177</v>
      </c>
      <c r="H13" s="284" t="s">
        <v>178</v>
      </c>
      <c r="I13" s="285" t="s">
        <v>179</v>
      </c>
    </row>
    <row r="14" spans="2:12" s="276" customFormat="1" ht="13.5">
      <c r="B14" s="286">
        <v>1</v>
      </c>
      <c r="C14" s="351" t="s">
        <v>245</v>
      </c>
      <c r="D14" s="352"/>
      <c r="E14" s="353"/>
      <c r="F14" s="294" t="s">
        <v>188</v>
      </c>
      <c r="G14" s="288" t="s">
        <v>164</v>
      </c>
      <c r="H14" s="289">
        <v>44440</v>
      </c>
      <c r="I14" s="328"/>
    </row>
    <row r="15" spans="2:12" s="276" customFormat="1" ht="13.5" customHeight="1">
      <c r="B15" s="286">
        <v>2</v>
      </c>
      <c r="C15" s="351" t="s">
        <v>244</v>
      </c>
      <c r="D15" s="352"/>
      <c r="E15" s="353"/>
      <c r="F15" s="294" t="s">
        <v>188</v>
      </c>
      <c r="G15" s="288" t="s">
        <v>164</v>
      </c>
      <c r="H15" s="289" t="s">
        <v>207</v>
      </c>
      <c r="I15" s="328" t="s">
        <v>247</v>
      </c>
    </row>
    <row r="16" spans="2:12" s="276" customFormat="1" ht="13.5">
      <c r="B16" s="286">
        <v>3</v>
      </c>
      <c r="C16" s="351" t="s">
        <v>246</v>
      </c>
      <c r="D16" s="352"/>
      <c r="E16" s="353"/>
      <c r="F16" s="294" t="s">
        <v>188</v>
      </c>
      <c r="G16" s="288" t="s">
        <v>164</v>
      </c>
      <c r="H16" s="289">
        <v>44426</v>
      </c>
      <c r="I16" s="328" t="s">
        <v>224</v>
      </c>
    </row>
    <row r="17" spans="2:9" s="276" customFormat="1" ht="13.5">
      <c r="B17" s="286"/>
      <c r="C17" s="322"/>
      <c r="D17" s="323"/>
      <c r="E17" s="324"/>
      <c r="F17" s="325"/>
      <c r="G17" s="326"/>
      <c r="H17" s="327"/>
      <c r="I17" s="328"/>
    </row>
    <row r="18" spans="2:9" s="276" customFormat="1" ht="13.5" customHeight="1">
      <c r="B18" s="362" t="s">
        <v>181</v>
      </c>
      <c r="C18" s="363"/>
      <c r="D18" s="363"/>
      <c r="E18" s="364"/>
      <c r="F18" s="295" t="s">
        <v>176</v>
      </c>
      <c r="G18" s="296" t="s">
        <v>177</v>
      </c>
      <c r="H18" s="297"/>
      <c r="I18" s="298" t="s">
        <v>179</v>
      </c>
    </row>
    <row r="19" spans="2:9" s="276" customFormat="1" ht="13.5" customHeight="1">
      <c r="B19" s="286">
        <v>1</v>
      </c>
      <c r="C19" s="351" t="s">
        <v>193</v>
      </c>
      <c r="D19" s="352"/>
      <c r="E19" s="353"/>
      <c r="F19" s="294" t="s">
        <v>188</v>
      </c>
      <c r="G19" s="288" t="s">
        <v>164</v>
      </c>
      <c r="H19" s="289" t="s">
        <v>207</v>
      </c>
      <c r="I19" s="446" t="s">
        <v>243</v>
      </c>
    </row>
    <row r="20" spans="2:9" s="276" customFormat="1" ht="13.5" customHeight="1">
      <c r="B20" s="286">
        <v>3</v>
      </c>
      <c r="C20" s="351" t="s">
        <v>216</v>
      </c>
      <c r="D20" s="352"/>
      <c r="E20" s="353"/>
      <c r="F20" s="294" t="s">
        <v>188</v>
      </c>
      <c r="G20" s="288" t="s">
        <v>164</v>
      </c>
      <c r="H20" s="289" t="s">
        <v>207</v>
      </c>
      <c r="I20" s="447"/>
    </row>
    <row r="21" spans="2:9" s="276" customFormat="1" ht="13.5">
      <c r="B21" s="286">
        <v>4</v>
      </c>
      <c r="C21" s="351" t="s">
        <v>217</v>
      </c>
      <c r="D21" s="352"/>
      <c r="E21" s="353"/>
      <c r="F21" s="294" t="s">
        <v>188</v>
      </c>
      <c r="G21" s="288" t="s">
        <v>164</v>
      </c>
      <c r="H21" s="289" t="s">
        <v>207</v>
      </c>
      <c r="I21" s="447"/>
    </row>
    <row r="22" spans="2:9" s="276" customFormat="1" ht="13.5">
      <c r="B22" s="286">
        <v>5</v>
      </c>
      <c r="C22" s="351" t="s">
        <v>218</v>
      </c>
      <c r="D22" s="352"/>
      <c r="E22" s="353"/>
      <c r="F22" s="294" t="s">
        <v>188</v>
      </c>
      <c r="G22" s="288" t="s">
        <v>164</v>
      </c>
      <c r="H22" s="289" t="s">
        <v>207</v>
      </c>
      <c r="I22" s="447"/>
    </row>
    <row r="23" spans="2:9" s="276" customFormat="1" ht="29.25" customHeight="1">
      <c r="B23" s="286">
        <v>6</v>
      </c>
      <c r="C23" s="439" t="s">
        <v>212</v>
      </c>
      <c r="D23" s="371"/>
      <c r="E23" s="372"/>
      <c r="F23" s="294" t="s">
        <v>188</v>
      </c>
      <c r="G23" s="288" t="s">
        <v>164</v>
      </c>
      <c r="H23" s="289" t="s">
        <v>207</v>
      </c>
      <c r="I23" s="448"/>
    </row>
    <row r="24" spans="2:9" s="276" customFormat="1" ht="13.5">
      <c r="B24" s="286">
        <v>7</v>
      </c>
      <c r="C24" s="351" t="s">
        <v>215</v>
      </c>
      <c r="D24" s="352"/>
      <c r="E24" s="353"/>
      <c r="F24" s="294" t="s">
        <v>188</v>
      </c>
      <c r="G24" s="288" t="s">
        <v>164</v>
      </c>
      <c r="H24" s="289" t="s">
        <v>207</v>
      </c>
      <c r="I24" s="290"/>
    </row>
    <row r="25" spans="2:9" s="276" customFormat="1" ht="13.5">
      <c r="B25" s="286">
        <v>8</v>
      </c>
      <c r="C25" s="351" t="s">
        <v>241</v>
      </c>
      <c r="D25" s="352"/>
      <c r="E25" s="353"/>
      <c r="F25" s="294" t="s">
        <v>188</v>
      </c>
      <c r="G25" s="288" t="s">
        <v>164</v>
      </c>
      <c r="H25" s="289">
        <v>44440</v>
      </c>
      <c r="I25" s="328"/>
    </row>
    <row r="26" spans="2:9" s="276" customFormat="1" ht="13.5">
      <c r="B26" s="286">
        <v>9</v>
      </c>
      <c r="C26" s="351"/>
      <c r="D26" s="352"/>
      <c r="E26" s="353"/>
      <c r="F26" s="294"/>
      <c r="G26" s="288"/>
      <c r="H26" s="289"/>
      <c r="I26" s="328"/>
    </row>
    <row r="27" spans="2:9" s="276" customFormat="1" ht="13.5">
      <c r="B27" s="286">
        <v>10</v>
      </c>
      <c r="C27" s="322"/>
      <c r="D27" s="323"/>
      <c r="E27" s="324"/>
      <c r="F27" s="294"/>
      <c r="G27" s="288"/>
      <c r="H27" s="289"/>
      <c r="I27" s="290"/>
    </row>
    <row r="28" spans="2:9" s="276" customFormat="1" ht="13.5">
      <c r="B28" s="373" t="s">
        <v>182</v>
      </c>
      <c r="C28" s="374"/>
      <c r="D28" s="374"/>
      <c r="E28" s="374"/>
      <c r="F28" s="295" t="s">
        <v>176</v>
      </c>
      <c r="G28" s="296" t="s">
        <v>177</v>
      </c>
      <c r="H28" s="297" t="s">
        <v>178</v>
      </c>
      <c r="I28" s="298" t="s">
        <v>179</v>
      </c>
    </row>
    <row r="29" spans="2:9" s="276" customFormat="1" ht="15" customHeight="1">
      <c r="B29" s="286">
        <v>3</v>
      </c>
      <c r="C29" s="322"/>
      <c r="D29" s="323"/>
      <c r="E29" s="324"/>
      <c r="F29" s="294"/>
      <c r="G29" s="288"/>
      <c r="H29" s="289"/>
      <c r="I29" s="290"/>
    </row>
    <row r="30" spans="2:9" s="276" customFormat="1" ht="13.5">
      <c r="B30" s="362" t="s">
        <v>183</v>
      </c>
      <c r="C30" s="363"/>
      <c r="D30" s="363"/>
      <c r="E30" s="364"/>
      <c r="F30" s="295" t="s">
        <v>176</v>
      </c>
      <c r="G30" s="296" t="s">
        <v>177</v>
      </c>
      <c r="H30" s="297" t="s">
        <v>178</v>
      </c>
      <c r="I30" s="298" t="s">
        <v>179</v>
      </c>
    </row>
    <row r="31" spans="2:9" s="276" customFormat="1" ht="29.25" customHeight="1">
      <c r="B31" s="286">
        <v>1</v>
      </c>
      <c r="C31" s="354" t="s">
        <v>210</v>
      </c>
      <c r="D31" s="355"/>
      <c r="E31" s="356"/>
      <c r="F31" s="302" t="s">
        <v>194</v>
      </c>
      <c r="G31" s="303" t="s">
        <v>164</v>
      </c>
      <c r="H31" s="304">
        <v>44398</v>
      </c>
      <c r="I31" s="290"/>
    </row>
    <row r="32" spans="2:9" s="276" customFormat="1" ht="29.25" customHeight="1">
      <c r="B32" s="308">
        <v>2</v>
      </c>
      <c r="C32" s="354" t="s">
        <v>211</v>
      </c>
      <c r="D32" s="355"/>
      <c r="E32" s="356"/>
      <c r="F32" s="302" t="s">
        <v>194</v>
      </c>
      <c r="G32" s="303" t="s">
        <v>164</v>
      </c>
      <c r="H32" s="304">
        <v>44405</v>
      </c>
      <c r="I32" s="290"/>
    </row>
    <row r="33" spans="2:9" s="276" customFormat="1" ht="13.5">
      <c r="B33" s="286">
        <v>3</v>
      </c>
      <c r="C33" s="354" t="s">
        <v>186</v>
      </c>
      <c r="D33" s="355"/>
      <c r="E33" s="356"/>
      <c r="F33" s="302" t="s">
        <v>194</v>
      </c>
      <c r="G33" s="303" t="s">
        <v>164</v>
      </c>
      <c r="H33" s="304">
        <v>44384</v>
      </c>
      <c r="I33" s="290"/>
    </row>
    <row r="34" spans="2:9" s="276" customFormat="1" ht="13.5">
      <c r="B34" s="308">
        <v>4</v>
      </c>
      <c r="C34" s="354" t="s">
        <v>187</v>
      </c>
      <c r="D34" s="355"/>
      <c r="E34" s="356"/>
      <c r="F34" s="302" t="s">
        <v>194</v>
      </c>
      <c r="G34" s="303" t="s">
        <v>164</v>
      </c>
      <c r="H34" s="304">
        <v>44391</v>
      </c>
      <c r="I34" s="290"/>
    </row>
    <row r="35" spans="2:9" s="276" customFormat="1" ht="13.5">
      <c r="B35" s="286">
        <v>5</v>
      </c>
      <c r="C35" s="354" t="s">
        <v>198</v>
      </c>
      <c r="D35" s="355"/>
      <c r="E35" s="356"/>
      <c r="F35" s="302" t="s">
        <v>194</v>
      </c>
      <c r="G35" s="303" t="s">
        <v>164</v>
      </c>
      <c r="H35" s="304">
        <v>44391</v>
      </c>
      <c r="I35" s="290"/>
    </row>
    <row r="36" spans="2:9" s="276" customFormat="1" ht="13.5">
      <c r="B36" s="308">
        <v>6</v>
      </c>
      <c r="C36" s="354" t="s">
        <v>190</v>
      </c>
      <c r="D36" s="355"/>
      <c r="E36" s="356"/>
      <c r="F36" s="302" t="s">
        <v>194</v>
      </c>
      <c r="G36" s="303" t="s">
        <v>164</v>
      </c>
      <c r="H36" s="304">
        <v>44391</v>
      </c>
      <c r="I36" s="290"/>
    </row>
    <row r="37" spans="2:9" s="276" customFormat="1" ht="29.25" customHeight="1">
      <c r="B37" s="286">
        <v>7</v>
      </c>
      <c r="C37" s="354" t="s">
        <v>199</v>
      </c>
      <c r="D37" s="355"/>
      <c r="E37" s="356"/>
      <c r="F37" s="302" t="s">
        <v>194</v>
      </c>
      <c r="G37" s="303" t="s">
        <v>164</v>
      </c>
      <c r="H37" s="304">
        <v>44391</v>
      </c>
      <c r="I37" s="290"/>
    </row>
    <row r="38" spans="2:9" s="276" customFormat="1" ht="13.5">
      <c r="B38" s="308">
        <v>8</v>
      </c>
      <c r="C38" s="440" t="s">
        <v>221</v>
      </c>
      <c r="D38" s="441"/>
      <c r="E38" s="442"/>
      <c r="F38" s="302" t="s">
        <v>194</v>
      </c>
      <c r="G38" s="303" t="s">
        <v>164</v>
      </c>
      <c r="H38" s="304">
        <v>44405</v>
      </c>
      <c r="I38" s="290" t="s">
        <v>225</v>
      </c>
    </row>
    <row r="39" spans="2:9" s="276" customFormat="1" ht="13.5">
      <c r="B39" s="286">
        <v>9</v>
      </c>
      <c r="C39" s="440" t="s">
        <v>214</v>
      </c>
      <c r="D39" s="441"/>
      <c r="E39" s="442"/>
      <c r="F39" s="302" t="s">
        <v>194</v>
      </c>
      <c r="G39" s="303" t="s">
        <v>164</v>
      </c>
      <c r="H39" s="304">
        <v>44405</v>
      </c>
      <c r="I39" s="290"/>
    </row>
    <row r="40" spans="2:9" s="276" customFormat="1" ht="13.5">
      <c r="B40" s="308">
        <v>10</v>
      </c>
      <c r="C40" s="354" t="s">
        <v>223</v>
      </c>
      <c r="D40" s="355"/>
      <c r="E40" s="356"/>
      <c r="F40" s="302" t="s">
        <v>194</v>
      </c>
      <c r="G40" s="303" t="s">
        <v>164</v>
      </c>
      <c r="H40" s="304">
        <v>44398</v>
      </c>
      <c r="I40" s="315"/>
    </row>
    <row r="41" spans="2:9" s="276" customFormat="1" ht="13.5">
      <c r="B41" s="286">
        <v>11</v>
      </c>
      <c r="C41" s="440" t="s">
        <v>220</v>
      </c>
      <c r="D41" s="441"/>
      <c r="E41" s="442"/>
      <c r="F41" s="302" t="s">
        <v>194</v>
      </c>
      <c r="G41" s="303" t="s">
        <v>164</v>
      </c>
      <c r="H41" s="304">
        <v>44405</v>
      </c>
      <c r="I41" s="290"/>
    </row>
    <row r="42" spans="2:9" s="276" customFormat="1" ht="13.5">
      <c r="B42" s="308">
        <v>12</v>
      </c>
      <c r="C42" s="440" t="s">
        <v>205</v>
      </c>
      <c r="D42" s="441"/>
      <c r="E42" s="442"/>
      <c r="F42" s="302" t="s">
        <v>194</v>
      </c>
      <c r="G42" s="303" t="s">
        <v>164</v>
      </c>
      <c r="H42" s="304">
        <v>44405</v>
      </c>
      <c r="I42" s="290"/>
    </row>
    <row r="43" spans="2:9" s="276" customFormat="1" ht="13.5" customHeight="1">
      <c r="B43" s="286">
        <v>13</v>
      </c>
      <c r="C43" s="354" t="s">
        <v>232</v>
      </c>
      <c r="D43" s="355"/>
      <c r="E43" s="356"/>
      <c r="F43" s="302" t="s">
        <v>194</v>
      </c>
      <c r="G43" s="303" t="s">
        <v>164</v>
      </c>
      <c r="H43" s="304">
        <v>44419</v>
      </c>
      <c r="I43" s="290"/>
    </row>
    <row r="44" spans="2:9" s="276" customFormat="1" ht="13.5" customHeight="1">
      <c r="B44" s="308">
        <v>14</v>
      </c>
      <c r="C44" s="440" t="s">
        <v>203</v>
      </c>
      <c r="D44" s="441"/>
      <c r="E44" s="442"/>
      <c r="F44" s="302" t="s">
        <v>194</v>
      </c>
      <c r="G44" s="303" t="s">
        <v>164</v>
      </c>
      <c r="H44" s="304">
        <v>44419</v>
      </c>
      <c r="I44" s="290"/>
    </row>
    <row r="45" spans="2:9" s="276" customFormat="1" ht="13.5">
      <c r="B45" s="286">
        <v>15</v>
      </c>
      <c r="C45" s="354" t="s">
        <v>231</v>
      </c>
      <c r="D45" s="355"/>
      <c r="E45" s="356"/>
      <c r="F45" s="302" t="s">
        <v>194</v>
      </c>
      <c r="G45" s="303" t="s">
        <v>164</v>
      </c>
      <c r="H45" s="304">
        <v>44419</v>
      </c>
      <c r="I45" s="290"/>
    </row>
    <row r="46" spans="2:9" s="276" customFormat="1" ht="13.5">
      <c r="B46" s="308">
        <v>16</v>
      </c>
      <c r="C46" s="354" t="s">
        <v>227</v>
      </c>
      <c r="D46" s="355"/>
      <c r="E46" s="356"/>
      <c r="F46" s="302" t="s">
        <v>194</v>
      </c>
      <c r="G46" s="303" t="s">
        <v>164</v>
      </c>
      <c r="H46" s="304">
        <v>44419</v>
      </c>
      <c r="I46" s="290"/>
    </row>
    <row r="47" spans="2:9" s="276" customFormat="1" ht="13.5" customHeight="1">
      <c r="B47" s="286">
        <v>17</v>
      </c>
      <c r="C47" s="354" t="s">
        <v>226</v>
      </c>
      <c r="D47" s="355"/>
      <c r="E47" s="356"/>
      <c r="F47" s="302" t="s">
        <v>194</v>
      </c>
      <c r="G47" s="303" t="s">
        <v>164</v>
      </c>
      <c r="H47" s="304">
        <v>44419</v>
      </c>
      <c r="I47" s="290"/>
    </row>
    <row r="48" spans="2:9" s="276" customFormat="1" ht="13.5">
      <c r="B48" s="308">
        <v>18</v>
      </c>
      <c r="C48" s="354" t="s">
        <v>234</v>
      </c>
      <c r="D48" s="355"/>
      <c r="E48" s="356"/>
      <c r="F48" s="302" t="s">
        <v>194</v>
      </c>
      <c r="G48" s="303" t="s">
        <v>164</v>
      </c>
      <c r="H48" s="304">
        <v>44421</v>
      </c>
      <c r="I48" s="328"/>
    </row>
    <row r="49" spans="2:9" s="276" customFormat="1" ht="13.5">
      <c r="B49" s="286">
        <v>19</v>
      </c>
      <c r="C49" s="354" t="s">
        <v>235</v>
      </c>
      <c r="D49" s="355"/>
      <c r="E49" s="356"/>
      <c r="F49" s="302" t="s">
        <v>194</v>
      </c>
      <c r="G49" s="303" t="s">
        <v>164</v>
      </c>
      <c r="H49" s="304">
        <v>44421</v>
      </c>
      <c r="I49" s="328"/>
    </row>
    <row r="50" spans="2:9" s="276" customFormat="1" ht="13.5">
      <c r="B50" s="308">
        <v>20</v>
      </c>
      <c r="C50" s="354" t="s">
        <v>236</v>
      </c>
      <c r="D50" s="355"/>
      <c r="E50" s="356"/>
      <c r="F50" s="302" t="s">
        <v>194</v>
      </c>
      <c r="G50" s="303" t="s">
        <v>164</v>
      </c>
      <c r="H50" s="304">
        <v>44421</v>
      </c>
      <c r="I50" s="328"/>
    </row>
    <row r="51" spans="2:9" s="276" customFormat="1" ht="13.5">
      <c r="B51" s="286">
        <v>21</v>
      </c>
      <c r="C51" s="354" t="s">
        <v>240</v>
      </c>
      <c r="D51" s="355"/>
      <c r="E51" s="356"/>
      <c r="F51" s="302" t="s">
        <v>194</v>
      </c>
      <c r="G51" s="303" t="s">
        <v>164</v>
      </c>
      <c r="H51" s="304">
        <v>44421</v>
      </c>
      <c r="I51" s="328"/>
    </row>
  </sheetData>
  <mergeCells count="54">
    <mergeCell ref="B5:C5"/>
    <mergeCell ref="D5:I5"/>
    <mergeCell ref="B2:D3"/>
    <mergeCell ref="E2:I2"/>
    <mergeCell ref="E3:I3"/>
    <mergeCell ref="B4:C4"/>
    <mergeCell ref="D4:I4"/>
    <mergeCell ref="B6:C6"/>
    <mergeCell ref="D6:I6"/>
    <mergeCell ref="B7:C7"/>
    <mergeCell ref="D7:I7"/>
    <mergeCell ref="B8:C8"/>
    <mergeCell ref="D8:I8"/>
    <mergeCell ref="B9:E9"/>
    <mergeCell ref="C10:E10"/>
    <mergeCell ref="C11:E11"/>
    <mergeCell ref="C12:E12"/>
    <mergeCell ref="B13:E13"/>
    <mergeCell ref="C51:E51"/>
    <mergeCell ref="C20:E20"/>
    <mergeCell ref="C21:E21"/>
    <mergeCell ref="C22:E22"/>
    <mergeCell ref="C23:E23"/>
    <mergeCell ref="C24:E24"/>
    <mergeCell ref="B28:E28"/>
    <mergeCell ref="C26:E26"/>
    <mergeCell ref="C25:E25"/>
    <mergeCell ref="C46:E46"/>
    <mergeCell ref="C47:E47"/>
    <mergeCell ref="C48:E48"/>
    <mergeCell ref="C49:E49"/>
    <mergeCell ref="C50:E50"/>
    <mergeCell ref="C45:E45"/>
    <mergeCell ref="C40:E40"/>
    <mergeCell ref="C14:E14"/>
    <mergeCell ref="C36:E36"/>
    <mergeCell ref="C37:E37"/>
    <mergeCell ref="C38:E38"/>
    <mergeCell ref="C39:E39"/>
    <mergeCell ref="C16:E16"/>
    <mergeCell ref="B18:E18"/>
    <mergeCell ref="I19:I23"/>
    <mergeCell ref="C15:E15"/>
    <mergeCell ref="C42:E42"/>
    <mergeCell ref="C43:E43"/>
    <mergeCell ref="C44:E44"/>
    <mergeCell ref="C19:E19"/>
    <mergeCell ref="C41:E41"/>
    <mergeCell ref="B30:E30"/>
    <mergeCell ref="C31:E31"/>
    <mergeCell ref="C32:E32"/>
    <mergeCell ref="C33:E33"/>
    <mergeCell ref="C34:E34"/>
    <mergeCell ref="C35:E35"/>
  </mergeCells>
  <phoneticPr fontId="7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1"/>
  <sheetViews>
    <sheetView showGridLines="0" topLeftCell="A7" zoomScale="85" zoomScaleNormal="85" workbookViewId="0">
      <selection activeCell="F19" sqref="F19"/>
    </sheetView>
  </sheetViews>
  <sheetFormatPr defaultRowHeight="12.75"/>
  <cols>
    <col min="1" max="1" width="1.75" style="4" customWidth="1"/>
    <col min="2" max="2" width="3.375" style="5" customWidth="1"/>
    <col min="3" max="3" width="8.875" style="6" customWidth="1"/>
    <col min="4" max="4" width="12.375" style="6" customWidth="1"/>
    <col min="5" max="5" width="77.625" style="6" customWidth="1"/>
    <col min="6" max="6" width="9.125" style="5" customWidth="1"/>
    <col min="7" max="7" width="11.875" style="5" customWidth="1"/>
    <col min="8" max="8" width="12.75" style="7" bestFit="1" customWidth="1"/>
    <col min="9" max="9" width="13.125" style="5" customWidth="1"/>
    <col min="10" max="10" width="2" style="4" customWidth="1"/>
    <col min="11" max="11" width="9.875" style="4" customWidth="1"/>
    <col min="12" max="12" width="34.75" style="4" customWidth="1"/>
    <col min="13" max="16384" width="9" style="4"/>
  </cols>
  <sheetData>
    <row r="1" spans="2:12" ht="6" customHeight="1" thickBot="1">
      <c r="B1" s="1"/>
      <c r="C1" s="2"/>
      <c r="D1" s="2"/>
      <c r="E1" s="2"/>
      <c r="F1" s="1"/>
      <c r="G1" s="1"/>
      <c r="H1" s="3"/>
      <c r="I1" s="1"/>
    </row>
    <row r="2" spans="2:12" ht="30.75" customHeight="1">
      <c r="B2" s="375"/>
      <c r="C2" s="375"/>
      <c r="D2" s="375"/>
      <c r="E2" s="377" t="s">
        <v>163</v>
      </c>
      <c r="F2" s="377"/>
      <c r="G2" s="377"/>
      <c r="H2" s="377"/>
      <c r="I2" s="377"/>
    </row>
    <row r="3" spans="2:12" ht="30.75" customHeight="1" thickBot="1">
      <c r="B3" s="376"/>
      <c r="C3" s="376"/>
      <c r="D3" s="376"/>
      <c r="E3" s="378" t="s">
        <v>162</v>
      </c>
      <c r="F3" s="378"/>
      <c r="G3" s="378"/>
      <c r="H3" s="378"/>
      <c r="I3" s="378"/>
    </row>
    <row r="4" spans="2:12" s="276" customFormat="1" ht="15">
      <c r="B4" s="379" t="s">
        <v>169</v>
      </c>
      <c r="C4" s="380"/>
      <c r="D4" s="381" t="s">
        <v>237</v>
      </c>
      <c r="E4" s="382"/>
      <c r="F4" s="382"/>
      <c r="G4" s="382"/>
      <c r="H4" s="382"/>
      <c r="I4" s="383"/>
      <c r="K4" s="277"/>
      <c r="L4" s="278" t="s">
        <v>170</v>
      </c>
    </row>
    <row r="5" spans="2:12" s="276" customFormat="1" ht="47.25">
      <c r="B5" s="357" t="s">
        <v>171</v>
      </c>
      <c r="C5" s="358"/>
      <c r="D5" s="359" t="s">
        <v>165</v>
      </c>
      <c r="E5" s="360"/>
      <c r="F5" s="360"/>
      <c r="G5" s="360"/>
      <c r="H5" s="360"/>
      <c r="I5" s="361"/>
      <c r="K5" s="277"/>
      <c r="L5" s="279" t="s">
        <v>172</v>
      </c>
    </row>
    <row r="6" spans="2:12" s="276" customFormat="1" ht="15.75">
      <c r="B6" s="384" t="s">
        <v>173</v>
      </c>
      <c r="C6" s="385"/>
      <c r="D6" s="386">
        <v>44426</v>
      </c>
      <c r="E6" s="387"/>
      <c r="F6" s="387"/>
      <c r="G6" s="387"/>
      <c r="H6" s="387"/>
      <c r="I6" s="388"/>
      <c r="L6" s="280"/>
    </row>
    <row r="7" spans="2:12" s="276" customFormat="1" ht="15.75">
      <c r="B7" s="384" t="s">
        <v>174</v>
      </c>
      <c r="C7" s="385"/>
      <c r="D7" s="386" t="s">
        <v>238</v>
      </c>
      <c r="E7" s="387"/>
      <c r="F7" s="387"/>
      <c r="G7" s="387"/>
      <c r="H7" s="387"/>
      <c r="I7" s="388"/>
      <c r="L7" s="280"/>
    </row>
    <row r="8" spans="2:12" s="276" customFormat="1" ht="16.5" thickBot="1">
      <c r="B8" s="367" t="s">
        <v>175</v>
      </c>
      <c r="C8" s="368"/>
      <c r="D8" s="369" t="s">
        <v>167</v>
      </c>
      <c r="E8" s="369"/>
      <c r="F8" s="369"/>
      <c r="G8" s="369"/>
      <c r="H8" s="369"/>
      <c r="I8" s="370"/>
      <c r="L8" s="281"/>
    </row>
    <row r="9" spans="2:12" s="276" customFormat="1" ht="14.25" thickTop="1">
      <c r="B9" s="365" t="s">
        <v>161</v>
      </c>
      <c r="C9" s="366"/>
      <c r="D9" s="366"/>
      <c r="E9" s="366"/>
      <c r="F9" s="282" t="s">
        <v>176</v>
      </c>
      <c r="G9" s="283" t="s">
        <v>177</v>
      </c>
      <c r="H9" s="284" t="s">
        <v>178</v>
      </c>
      <c r="I9" s="285" t="s">
        <v>179</v>
      </c>
    </row>
    <row r="10" spans="2:12" s="276" customFormat="1" ht="13.5">
      <c r="B10" s="286">
        <v>1</v>
      </c>
      <c r="C10" s="351" t="s">
        <v>168</v>
      </c>
      <c r="D10" s="371"/>
      <c r="E10" s="372"/>
      <c r="F10" s="287"/>
      <c r="G10" s="288" t="s">
        <v>164</v>
      </c>
      <c r="H10" s="289"/>
      <c r="I10" s="290"/>
    </row>
    <row r="11" spans="2:12" s="276" customFormat="1" ht="13.5">
      <c r="B11" s="286">
        <v>2</v>
      </c>
      <c r="C11" s="351" t="s">
        <v>184</v>
      </c>
      <c r="D11" s="352"/>
      <c r="E11" s="353"/>
      <c r="F11" s="291"/>
      <c r="G11" s="288" t="s">
        <v>164</v>
      </c>
      <c r="H11" s="289">
        <v>44384</v>
      </c>
      <c r="I11" s="300" t="s">
        <v>185</v>
      </c>
    </row>
    <row r="12" spans="2:12" s="276" customFormat="1" ht="13.5">
      <c r="B12" s="286">
        <v>3</v>
      </c>
      <c r="C12" s="351" t="s">
        <v>189</v>
      </c>
      <c r="D12" s="352"/>
      <c r="E12" s="353"/>
      <c r="F12" s="293"/>
      <c r="G12" s="288" t="s">
        <v>164</v>
      </c>
      <c r="H12" s="301"/>
      <c r="I12" s="300"/>
    </row>
    <row r="13" spans="2:12" s="276" customFormat="1" ht="13.5">
      <c r="B13" s="365" t="s">
        <v>180</v>
      </c>
      <c r="C13" s="366"/>
      <c r="D13" s="366"/>
      <c r="E13" s="366"/>
      <c r="F13" s="282" t="s">
        <v>176</v>
      </c>
      <c r="G13" s="283" t="s">
        <v>177</v>
      </c>
      <c r="H13" s="284" t="s">
        <v>178</v>
      </c>
      <c r="I13" s="285" t="s">
        <v>179</v>
      </c>
    </row>
    <row r="14" spans="2:12" s="276" customFormat="1" ht="13.5">
      <c r="B14" s="286">
        <v>1</v>
      </c>
      <c r="C14" s="351" t="s">
        <v>249</v>
      </c>
      <c r="D14" s="352"/>
      <c r="E14" s="353"/>
      <c r="F14" s="294" t="s">
        <v>188</v>
      </c>
      <c r="G14" s="288" t="s">
        <v>164</v>
      </c>
      <c r="H14" s="289">
        <v>44440</v>
      </c>
      <c r="I14" s="328"/>
    </row>
    <row r="15" spans="2:12" s="276" customFormat="1" ht="13.5">
      <c r="B15" s="286">
        <v>2</v>
      </c>
      <c r="C15" s="329"/>
      <c r="D15" s="330"/>
      <c r="E15" s="331"/>
      <c r="F15" s="294"/>
      <c r="G15" s="288"/>
      <c r="H15" s="289"/>
      <c r="I15" s="290"/>
    </row>
    <row r="16" spans="2:12" s="276" customFormat="1" ht="13.5" customHeight="1">
      <c r="B16" s="362" t="s">
        <v>181</v>
      </c>
      <c r="C16" s="363"/>
      <c r="D16" s="363"/>
      <c r="E16" s="364"/>
      <c r="F16" s="295" t="s">
        <v>176</v>
      </c>
      <c r="G16" s="296" t="s">
        <v>177</v>
      </c>
      <c r="H16" s="297"/>
      <c r="I16" s="298" t="s">
        <v>179</v>
      </c>
    </row>
    <row r="17" spans="2:9" s="276" customFormat="1" ht="13.5">
      <c r="B17" s="286">
        <v>1</v>
      </c>
      <c r="C17" s="351" t="s">
        <v>215</v>
      </c>
      <c r="D17" s="352"/>
      <c r="E17" s="353"/>
      <c r="F17" s="294" t="s">
        <v>188</v>
      </c>
      <c r="G17" s="288" t="s">
        <v>164</v>
      </c>
      <c r="H17" s="289" t="s">
        <v>207</v>
      </c>
      <c r="I17" s="290"/>
    </row>
    <row r="18" spans="2:9" s="276" customFormat="1" ht="13.5">
      <c r="B18" s="286">
        <v>2</v>
      </c>
      <c r="C18" s="351" t="s">
        <v>241</v>
      </c>
      <c r="D18" s="352"/>
      <c r="E18" s="353"/>
      <c r="F18" s="294" t="s">
        <v>188</v>
      </c>
      <c r="G18" s="288" t="s">
        <v>164</v>
      </c>
      <c r="H18" s="289">
        <v>44440</v>
      </c>
      <c r="I18" s="328"/>
    </row>
    <row r="19" spans="2:9" s="276" customFormat="1" ht="13.5">
      <c r="B19" s="286">
        <v>3</v>
      </c>
      <c r="C19" s="351" t="s">
        <v>245</v>
      </c>
      <c r="D19" s="352"/>
      <c r="E19" s="353"/>
      <c r="F19" s="294" t="s">
        <v>188</v>
      </c>
      <c r="G19" s="288" t="s">
        <v>164</v>
      </c>
      <c r="H19" s="289">
        <v>44440</v>
      </c>
      <c r="I19" s="328"/>
    </row>
    <row r="20" spans="2:9" s="276" customFormat="1" ht="13.5" customHeight="1">
      <c r="B20" s="286">
        <v>4</v>
      </c>
      <c r="C20" s="351" t="s">
        <v>244</v>
      </c>
      <c r="D20" s="352"/>
      <c r="E20" s="353"/>
      <c r="F20" s="294" t="s">
        <v>188</v>
      </c>
      <c r="G20" s="288" t="s">
        <v>164</v>
      </c>
      <c r="H20" s="289" t="s">
        <v>207</v>
      </c>
      <c r="I20" s="328" t="s">
        <v>247</v>
      </c>
    </row>
    <row r="21" spans="2:9" s="276" customFormat="1" ht="13.5" customHeight="1">
      <c r="B21" s="286">
        <v>5</v>
      </c>
      <c r="C21" s="351" t="s">
        <v>193</v>
      </c>
      <c r="D21" s="352"/>
      <c r="E21" s="353"/>
      <c r="F21" s="294" t="s">
        <v>248</v>
      </c>
      <c r="G21" s="288" t="s">
        <v>164</v>
      </c>
      <c r="H21" s="289" t="s">
        <v>207</v>
      </c>
      <c r="I21" s="446" t="s">
        <v>243</v>
      </c>
    </row>
    <row r="22" spans="2:9" s="276" customFormat="1" ht="13.5" customHeight="1">
      <c r="B22" s="286">
        <v>6</v>
      </c>
      <c r="C22" s="351" t="s">
        <v>216</v>
      </c>
      <c r="D22" s="352"/>
      <c r="E22" s="353"/>
      <c r="F22" s="294" t="s">
        <v>248</v>
      </c>
      <c r="G22" s="288" t="s">
        <v>164</v>
      </c>
      <c r="H22" s="289" t="s">
        <v>207</v>
      </c>
      <c r="I22" s="447"/>
    </row>
    <row r="23" spans="2:9" s="276" customFormat="1" ht="13.5">
      <c r="B23" s="286">
        <v>7</v>
      </c>
      <c r="C23" s="351" t="s">
        <v>217</v>
      </c>
      <c r="D23" s="352"/>
      <c r="E23" s="353"/>
      <c r="F23" s="294" t="s">
        <v>248</v>
      </c>
      <c r="G23" s="288" t="s">
        <v>164</v>
      </c>
      <c r="H23" s="289" t="s">
        <v>207</v>
      </c>
      <c r="I23" s="447"/>
    </row>
    <row r="24" spans="2:9" s="276" customFormat="1" ht="13.5">
      <c r="B24" s="286">
        <v>8</v>
      </c>
      <c r="C24" s="351" t="s">
        <v>218</v>
      </c>
      <c r="D24" s="352"/>
      <c r="E24" s="353"/>
      <c r="F24" s="294" t="s">
        <v>248</v>
      </c>
      <c r="G24" s="288" t="s">
        <v>164</v>
      </c>
      <c r="H24" s="289" t="s">
        <v>207</v>
      </c>
      <c r="I24" s="447"/>
    </row>
    <row r="25" spans="2:9" s="276" customFormat="1" ht="29.25" customHeight="1">
      <c r="B25" s="286">
        <v>9</v>
      </c>
      <c r="C25" s="439" t="s">
        <v>212</v>
      </c>
      <c r="D25" s="371"/>
      <c r="E25" s="372"/>
      <c r="F25" s="294" t="s">
        <v>248</v>
      </c>
      <c r="G25" s="288" t="s">
        <v>164</v>
      </c>
      <c r="H25" s="289" t="s">
        <v>207</v>
      </c>
      <c r="I25" s="448"/>
    </row>
    <row r="26" spans="2:9" s="276" customFormat="1" ht="13.5">
      <c r="B26" s="286">
        <v>10</v>
      </c>
      <c r="C26" s="351"/>
      <c r="D26" s="352"/>
      <c r="E26" s="353"/>
      <c r="F26" s="294"/>
      <c r="G26" s="288"/>
      <c r="H26" s="289"/>
      <c r="I26" s="328"/>
    </row>
    <row r="27" spans="2:9" s="276" customFormat="1" ht="13.5">
      <c r="B27" s="373" t="s">
        <v>182</v>
      </c>
      <c r="C27" s="374"/>
      <c r="D27" s="374"/>
      <c r="E27" s="374"/>
      <c r="F27" s="295" t="s">
        <v>176</v>
      </c>
      <c r="G27" s="296" t="s">
        <v>177</v>
      </c>
      <c r="H27" s="297" t="s">
        <v>178</v>
      </c>
      <c r="I27" s="298" t="s">
        <v>179</v>
      </c>
    </row>
    <row r="28" spans="2:9" s="276" customFormat="1" ht="15" customHeight="1">
      <c r="B28" s="286">
        <v>3</v>
      </c>
      <c r="C28" s="329"/>
      <c r="D28" s="330"/>
      <c r="E28" s="331"/>
      <c r="F28" s="294"/>
      <c r="G28" s="288"/>
      <c r="H28" s="289"/>
      <c r="I28" s="290"/>
    </row>
    <row r="29" spans="2:9" s="276" customFormat="1" ht="13.5">
      <c r="B29" s="362" t="s">
        <v>183</v>
      </c>
      <c r="C29" s="363"/>
      <c r="D29" s="363"/>
      <c r="E29" s="364"/>
      <c r="F29" s="295" t="s">
        <v>176</v>
      </c>
      <c r="G29" s="296" t="s">
        <v>177</v>
      </c>
      <c r="H29" s="297" t="s">
        <v>178</v>
      </c>
      <c r="I29" s="298" t="s">
        <v>179</v>
      </c>
    </row>
    <row r="30" spans="2:9" s="276" customFormat="1" ht="29.25" customHeight="1">
      <c r="B30" s="286">
        <v>1</v>
      </c>
      <c r="C30" s="354" t="s">
        <v>210</v>
      </c>
      <c r="D30" s="355"/>
      <c r="E30" s="356"/>
      <c r="F30" s="302" t="s">
        <v>194</v>
      </c>
      <c r="G30" s="303" t="s">
        <v>164</v>
      </c>
      <c r="H30" s="304">
        <v>44398</v>
      </c>
      <c r="I30" s="290"/>
    </row>
    <row r="31" spans="2:9" s="276" customFormat="1" ht="29.25" customHeight="1">
      <c r="B31" s="308">
        <v>2</v>
      </c>
      <c r="C31" s="354" t="s">
        <v>211</v>
      </c>
      <c r="D31" s="355"/>
      <c r="E31" s="356"/>
      <c r="F31" s="302" t="s">
        <v>194</v>
      </c>
      <c r="G31" s="303" t="s">
        <v>164</v>
      </c>
      <c r="H31" s="304">
        <v>44405</v>
      </c>
      <c r="I31" s="290"/>
    </row>
    <row r="32" spans="2:9" s="276" customFormat="1" ht="13.5">
      <c r="B32" s="286">
        <v>3</v>
      </c>
      <c r="C32" s="354" t="s">
        <v>186</v>
      </c>
      <c r="D32" s="355"/>
      <c r="E32" s="356"/>
      <c r="F32" s="302" t="s">
        <v>194</v>
      </c>
      <c r="G32" s="303" t="s">
        <v>164</v>
      </c>
      <c r="H32" s="304">
        <v>44384</v>
      </c>
      <c r="I32" s="290"/>
    </row>
    <row r="33" spans="2:9" s="276" customFormat="1" ht="13.5">
      <c r="B33" s="308">
        <v>4</v>
      </c>
      <c r="C33" s="354" t="s">
        <v>187</v>
      </c>
      <c r="D33" s="355"/>
      <c r="E33" s="356"/>
      <c r="F33" s="302" t="s">
        <v>194</v>
      </c>
      <c r="G33" s="303" t="s">
        <v>164</v>
      </c>
      <c r="H33" s="304">
        <v>44391</v>
      </c>
      <c r="I33" s="290"/>
    </row>
    <row r="34" spans="2:9" s="276" customFormat="1" ht="13.5">
      <c r="B34" s="286">
        <v>5</v>
      </c>
      <c r="C34" s="354" t="s">
        <v>198</v>
      </c>
      <c r="D34" s="355"/>
      <c r="E34" s="356"/>
      <c r="F34" s="302" t="s">
        <v>194</v>
      </c>
      <c r="G34" s="303" t="s">
        <v>164</v>
      </c>
      <c r="H34" s="304">
        <v>44391</v>
      </c>
      <c r="I34" s="290"/>
    </row>
    <row r="35" spans="2:9" s="276" customFormat="1" ht="13.5">
      <c r="B35" s="308">
        <v>6</v>
      </c>
      <c r="C35" s="354" t="s">
        <v>190</v>
      </c>
      <c r="D35" s="355"/>
      <c r="E35" s="356"/>
      <c r="F35" s="302" t="s">
        <v>194</v>
      </c>
      <c r="G35" s="303" t="s">
        <v>164</v>
      </c>
      <c r="H35" s="304">
        <v>44391</v>
      </c>
      <c r="I35" s="290"/>
    </row>
    <row r="36" spans="2:9" s="276" customFormat="1" ht="29.25" customHeight="1">
      <c r="B36" s="286">
        <v>7</v>
      </c>
      <c r="C36" s="354" t="s">
        <v>199</v>
      </c>
      <c r="D36" s="355"/>
      <c r="E36" s="356"/>
      <c r="F36" s="302" t="s">
        <v>194</v>
      </c>
      <c r="G36" s="303" t="s">
        <v>164</v>
      </c>
      <c r="H36" s="304">
        <v>44391</v>
      </c>
      <c r="I36" s="290"/>
    </row>
    <row r="37" spans="2:9" s="276" customFormat="1" ht="13.5">
      <c r="B37" s="308">
        <v>8</v>
      </c>
      <c r="C37" s="440" t="s">
        <v>221</v>
      </c>
      <c r="D37" s="441"/>
      <c r="E37" s="442"/>
      <c r="F37" s="302" t="s">
        <v>194</v>
      </c>
      <c r="G37" s="303" t="s">
        <v>164</v>
      </c>
      <c r="H37" s="304">
        <v>44405</v>
      </c>
      <c r="I37" s="290" t="s">
        <v>225</v>
      </c>
    </row>
    <row r="38" spans="2:9" s="276" customFormat="1" ht="13.5">
      <c r="B38" s="286">
        <v>9</v>
      </c>
      <c r="C38" s="440" t="s">
        <v>214</v>
      </c>
      <c r="D38" s="441"/>
      <c r="E38" s="442"/>
      <c r="F38" s="302" t="s">
        <v>194</v>
      </c>
      <c r="G38" s="303" t="s">
        <v>164</v>
      </c>
      <c r="H38" s="304">
        <v>44405</v>
      </c>
      <c r="I38" s="290"/>
    </row>
    <row r="39" spans="2:9" s="276" customFormat="1" ht="13.5">
      <c r="B39" s="308">
        <v>10</v>
      </c>
      <c r="C39" s="354" t="s">
        <v>223</v>
      </c>
      <c r="D39" s="355"/>
      <c r="E39" s="356"/>
      <c r="F39" s="302" t="s">
        <v>194</v>
      </c>
      <c r="G39" s="303" t="s">
        <v>164</v>
      </c>
      <c r="H39" s="304">
        <v>44398</v>
      </c>
      <c r="I39" s="315"/>
    </row>
    <row r="40" spans="2:9" s="276" customFormat="1" ht="13.5">
      <c r="B40" s="286">
        <v>11</v>
      </c>
      <c r="C40" s="440" t="s">
        <v>220</v>
      </c>
      <c r="D40" s="441"/>
      <c r="E40" s="442"/>
      <c r="F40" s="302" t="s">
        <v>194</v>
      </c>
      <c r="G40" s="303" t="s">
        <v>164</v>
      </c>
      <c r="H40" s="304">
        <v>44405</v>
      </c>
      <c r="I40" s="290"/>
    </row>
    <row r="41" spans="2:9" s="276" customFormat="1" ht="13.5">
      <c r="B41" s="308">
        <v>12</v>
      </c>
      <c r="C41" s="440" t="s">
        <v>205</v>
      </c>
      <c r="D41" s="441"/>
      <c r="E41" s="442"/>
      <c r="F41" s="302" t="s">
        <v>194</v>
      </c>
      <c r="G41" s="303" t="s">
        <v>164</v>
      </c>
      <c r="H41" s="304">
        <v>44405</v>
      </c>
      <c r="I41" s="290"/>
    </row>
    <row r="42" spans="2:9" s="276" customFormat="1" ht="13.5" customHeight="1">
      <c r="B42" s="286">
        <v>13</v>
      </c>
      <c r="C42" s="354" t="s">
        <v>232</v>
      </c>
      <c r="D42" s="355"/>
      <c r="E42" s="356"/>
      <c r="F42" s="302" t="s">
        <v>194</v>
      </c>
      <c r="G42" s="303" t="s">
        <v>164</v>
      </c>
      <c r="H42" s="304">
        <v>44419</v>
      </c>
      <c r="I42" s="290"/>
    </row>
    <row r="43" spans="2:9" s="276" customFormat="1" ht="13.5" customHeight="1">
      <c r="B43" s="308">
        <v>14</v>
      </c>
      <c r="C43" s="440" t="s">
        <v>203</v>
      </c>
      <c r="D43" s="441"/>
      <c r="E43" s="442"/>
      <c r="F43" s="302" t="s">
        <v>194</v>
      </c>
      <c r="G43" s="303" t="s">
        <v>164</v>
      </c>
      <c r="H43" s="304">
        <v>44419</v>
      </c>
      <c r="I43" s="290"/>
    </row>
    <row r="44" spans="2:9" s="276" customFormat="1" ht="13.5">
      <c r="B44" s="286">
        <v>15</v>
      </c>
      <c r="C44" s="354" t="s">
        <v>231</v>
      </c>
      <c r="D44" s="355"/>
      <c r="E44" s="356"/>
      <c r="F44" s="302" t="s">
        <v>194</v>
      </c>
      <c r="G44" s="303" t="s">
        <v>164</v>
      </c>
      <c r="H44" s="304">
        <v>44419</v>
      </c>
      <c r="I44" s="290"/>
    </row>
    <row r="45" spans="2:9" s="276" customFormat="1" ht="13.5">
      <c r="B45" s="308">
        <v>16</v>
      </c>
      <c r="C45" s="354" t="s">
        <v>227</v>
      </c>
      <c r="D45" s="355"/>
      <c r="E45" s="356"/>
      <c r="F45" s="302" t="s">
        <v>194</v>
      </c>
      <c r="G45" s="303" t="s">
        <v>164</v>
      </c>
      <c r="H45" s="304">
        <v>44419</v>
      </c>
      <c r="I45" s="290"/>
    </row>
    <row r="46" spans="2:9" s="276" customFormat="1" ht="13.5" customHeight="1">
      <c r="B46" s="286">
        <v>17</v>
      </c>
      <c r="C46" s="354" t="s">
        <v>226</v>
      </c>
      <c r="D46" s="355"/>
      <c r="E46" s="356"/>
      <c r="F46" s="302" t="s">
        <v>194</v>
      </c>
      <c r="G46" s="303" t="s">
        <v>164</v>
      </c>
      <c r="H46" s="304">
        <v>44419</v>
      </c>
      <c r="I46" s="290"/>
    </row>
    <row r="47" spans="2:9" s="276" customFormat="1" ht="13.5">
      <c r="B47" s="308">
        <v>18</v>
      </c>
      <c r="C47" s="354" t="s">
        <v>234</v>
      </c>
      <c r="D47" s="355"/>
      <c r="E47" s="356"/>
      <c r="F47" s="302" t="s">
        <v>194</v>
      </c>
      <c r="G47" s="303" t="s">
        <v>164</v>
      </c>
      <c r="H47" s="304">
        <v>44421</v>
      </c>
      <c r="I47" s="328"/>
    </row>
    <row r="48" spans="2:9" s="276" customFormat="1" ht="13.5">
      <c r="B48" s="286">
        <v>19</v>
      </c>
      <c r="C48" s="354" t="s">
        <v>235</v>
      </c>
      <c r="D48" s="355"/>
      <c r="E48" s="356"/>
      <c r="F48" s="302" t="s">
        <v>194</v>
      </c>
      <c r="G48" s="303" t="s">
        <v>164</v>
      </c>
      <c r="H48" s="304">
        <v>44421</v>
      </c>
      <c r="I48" s="328"/>
    </row>
    <row r="49" spans="2:9" s="276" customFormat="1" ht="13.5">
      <c r="B49" s="308">
        <v>20</v>
      </c>
      <c r="C49" s="354" t="s">
        <v>236</v>
      </c>
      <c r="D49" s="355"/>
      <c r="E49" s="356"/>
      <c r="F49" s="302" t="s">
        <v>194</v>
      </c>
      <c r="G49" s="303" t="s">
        <v>164</v>
      </c>
      <c r="H49" s="304">
        <v>44421</v>
      </c>
      <c r="I49" s="328"/>
    </row>
    <row r="50" spans="2:9" s="276" customFormat="1" ht="13.5">
      <c r="B50" s="286">
        <v>21</v>
      </c>
      <c r="C50" s="354" t="s">
        <v>240</v>
      </c>
      <c r="D50" s="355"/>
      <c r="E50" s="356"/>
      <c r="F50" s="302" t="s">
        <v>194</v>
      </c>
      <c r="G50" s="303" t="s">
        <v>164</v>
      </c>
      <c r="H50" s="304">
        <v>44421</v>
      </c>
      <c r="I50" s="328"/>
    </row>
    <row r="51" spans="2:9" s="276" customFormat="1" ht="13.5">
      <c r="B51" s="286">
        <v>3</v>
      </c>
      <c r="C51" s="354" t="s">
        <v>246</v>
      </c>
      <c r="D51" s="355"/>
      <c r="E51" s="356"/>
      <c r="F51" s="302" t="s">
        <v>194</v>
      </c>
      <c r="G51" s="303" t="s">
        <v>164</v>
      </c>
      <c r="H51" s="304">
        <v>44426</v>
      </c>
      <c r="I51" s="328" t="s">
        <v>224</v>
      </c>
    </row>
  </sheetData>
  <mergeCells count="55">
    <mergeCell ref="C49:E49"/>
    <mergeCell ref="C50:E50"/>
    <mergeCell ref="C14:E14"/>
    <mergeCell ref="C43:E43"/>
    <mergeCell ref="C44:E44"/>
    <mergeCell ref="C45:E45"/>
    <mergeCell ref="C46:E46"/>
    <mergeCell ref="C47:E47"/>
    <mergeCell ref="C48:E48"/>
    <mergeCell ref="C37:E37"/>
    <mergeCell ref="C38:E38"/>
    <mergeCell ref="C39:E39"/>
    <mergeCell ref="C40:E40"/>
    <mergeCell ref="C41:E41"/>
    <mergeCell ref="C42:E42"/>
    <mergeCell ref="C31:E31"/>
    <mergeCell ref="C30:E30"/>
    <mergeCell ref="C20:E20"/>
    <mergeCell ref="C51:E51"/>
    <mergeCell ref="B16:E16"/>
    <mergeCell ref="C21:E21"/>
    <mergeCell ref="C19:E19"/>
    <mergeCell ref="C17:E17"/>
    <mergeCell ref="C18:E18"/>
    <mergeCell ref="C26:E26"/>
    <mergeCell ref="B27:E27"/>
    <mergeCell ref="B29:E29"/>
    <mergeCell ref="C32:E32"/>
    <mergeCell ref="C33:E33"/>
    <mergeCell ref="C34:E34"/>
    <mergeCell ref="C35:E35"/>
    <mergeCell ref="C36:E36"/>
    <mergeCell ref="I21:I25"/>
    <mergeCell ref="C22:E22"/>
    <mergeCell ref="C23:E23"/>
    <mergeCell ref="C24:E24"/>
    <mergeCell ref="C25:E25"/>
    <mergeCell ref="B9:E9"/>
    <mergeCell ref="C10:E10"/>
    <mergeCell ref="C11:E11"/>
    <mergeCell ref="C12:E12"/>
    <mergeCell ref="B13:E13"/>
    <mergeCell ref="B6:C6"/>
    <mergeCell ref="D6:I6"/>
    <mergeCell ref="B7:C7"/>
    <mergeCell ref="D7:I7"/>
    <mergeCell ref="B8:C8"/>
    <mergeCell ref="D8:I8"/>
    <mergeCell ref="B5:C5"/>
    <mergeCell ref="D5:I5"/>
    <mergeCell ref="B2:D3"/>
    <mergeCell ref="E2:I2"/>
    <mergeCell ref="E3:I3"/>
    <mergeCell ref="B4:C4"/>
    <mergeCell ref="D4:I4"/>
  </mergeCells>
  <phoneticPr fontId="7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5"/>
  <sheetViews>
    <sheetView showGridLines="0" topLeftCell="A7" zoomScale="85" zoomScaleNormal="85" workbookViewId="0">
      <selection activeCell="C18" sqref="C18:E18"/>
    </sheetView>
  </sheetViews>
  <sheetFormatPr defaultRowHeight="12.75"/>
  <cols>
    <col min="1" max="1" width="1.75" style="4" customWidth="1"/>
    <col min="2" max="2" width="3.375" style="5" customWidth="1"/>
    <col min="3" max="3" width="8.875" style="6" customWidth="1"/>
    <col min="4" max="4" width="12.375" style="6" customWidth="1"/>
    <col min="5" max="5" width="77.625" style="6" customWidth="1"/>
    <col min="6" max="6" width="9.125" style="5" customWidth="1"/>
    <col min="7" max="7" width="11.875" style="5" customWidth="1"/>
    <col min="8" max="8" width="12.75" style="7" bestFit="1" customWidth="1"/>
    <col min="9" max="9" width="13.125" style="5" customWidth="1"/>
    <col min="10" max="10" width="2" style="4" customWidth="1"/>
    <col min="11" max="11" width="9.875" style="4" customWidth="1"/>
    <col min="12" max="12" width="34.75" style="4" customWidth="1"/>
    <col min="13" max="16384" width="9" style="4"/>
  </cols>
  <sheetData>
    <row r="1" spans="2:12" ht="6" customHeight="1" thickBot="1">
      <c r="B1" s="1"/>
      <c r="C1" s="2"/>
      <c r="D1" s="2"/>
      <c r="E1" s="2"/>
      <c r="F1" s="1"/>
      <c r="G1" s="1"/>
      <c r="H1" s="3"/>
      <c r="I1" s="1"/>
    </row>
    <row r="2" spans="2:12" ht="30.75" customHeight="1">
      <c r="B2" s="375"/>
      <c r="C2" s="375"/>
      <c r="D2" s="375"/>
      <c r="E2" s="377" t="s">
        <v>163</v>
      </c>
      <c r="F2" s="377"/>
      <c r="G2" s="377"/>
      <c r="H2" s="377"/>
      <c r="I2" s="377"/>
    </row>
    <row r="3" spans="2:12" ht="30.75" customHeight="1" thickBot="1">
      <c r="B3" s="376"/>
      <c r="C3" s="376"/>
      <c r="D3" s="376"/>
      <c r="E3" s="378" t="s">
        <v>162</v>
      </c>
      <c r="F3" s="378"/>
      <c r="G3" s="378"/>
      <c r="H3" s="378"/>
      <c r="I3" s="378"/>
    </row>
    <row r="4" spans="2:12" s="276" customFormat="1" ht="15">
      <c r="B4" s="379" t="s">
        <v>169</v>
      </c>
      <c r="C4" s="380"/>
      <c r="D4" s="381" t="s">
        <v>250</v>
      </c>
      <c r="E4" s="382"/>
      <c r="F4" s="382"/>
      <c r="G4" s="382"/>
      <c r="H4" s="382"/>
      <c r="I4" s="383"/>
      <c r="K4" s="277"/>
      <c r="L4" s="278" t="s">
        <v>170</v>
      </c>
    </row>
    <row r="5" spans="2:12" s="276" customFormat="1" ht="47.25">
      <c r="B5" s="357" t="s">
        <v>171</v>
      </c>
      <c r="C5" s="358"/>
      <c r="D5" s="359" t="s">
        <v>251</v>
      </c>
      <c r="E5" s="360"/>
      <c r="F5" s="360"/>
      <c r="G5" s="360"/>
      <c r="H5" s="360"/>
      <c r="I5" s="361"/>
      <c r="K5" s="277"/>
      <c r="L5" s="279" t="s">
        <v>172</v>
      </c>
    </row>
    <row r="6" spans="2:12" s="276" customFormat="1" ht="15.75">
      <c r="B6" s="384" t="s">
        <v>173</v>
      </c>
      <c r="C6" s="385"/>
      <c r="D6" s="386">
        <v>44522</v>
      </c>
      <c r="E6" s="387"/>
      <c r="F6" s="387"/>
      <c r="G6" s="387"/>
      <c r="H6" s="387"/>
      <c r="I6" s="388"/>
      <c r="L6" s="280"/>
    </row>
    <row r="7" spans="2:12" s="276" customFormat="1" ht="15.75">
      <c r="B7" s="384" t="s">
        <v>174</v>
      </c>
      <c r="C7" s="385"/>
      <c r="D7" s="386" t="s">
        <v>252</v>
      </c>
      <c r="E7" s="387"/>
      <c r="F7" s="387"/>
      <c r="G7" s="387"/>
      <c r="H7" s="387"/>
      <c r="I7" s="388"/>
      <c r="L7" s="280"/>
    </row>
    <row r="8" spans="2:12" s="276" customFormat="1" ht="16.5" thickBot="1">
      <c r="B8" s="367" t="s">
        <v>175</v>
      </c>
      <c r="C8" s="368"/>
      <c r="D8" s="369" t="s">
        <v>253</v>
      </c>
      <c r="E8" s="369"/>
      <c r="F8" s="369"/>
      <c r="G8" s="369"/>
      <c r="H8" s="369"/>
      <c r="I8" s="370"/>
      <c r="L8" s="281"/>
    </row>
    <row r="9" spans="2:12" s="276" customFormat="1" ht="14.25" thickTop="1">
      <c r="B9" s="365" t="s">
        <v>161</v>
      </c>
      <c r="C9" s="366"/>
      <c r="D9" s="366"/>
      <c r="E9" s="366"/>
      <c r="F9" s="282" t="s">
        <v>176</v>
      </c>
      <c r="G9" s="283" t="s">
        <v>177</v>
      </c>
      <c r="H9" s="284" t="s">
        <v>178</v>
      </c>
      <c r="I9" s="285" t="s">
        <v>179</v>
      </c>
    </row>
    <row r="10" spans="2:12" s="276" customFormat="1" ht="13.5">
      <c r="B10" s="286">
        <v>1</v>
      </c>
      <c r="C10" s="351"/>
      <c r="D10" s="371"/>
      <c r="E10" s="372"/>
      <c r="F10" s="287"/>
      <c r="G10" s="288"/>
      <c r="H10" s="289"/>
      <c r="I10" s="290"/>
    </row>
    <row r="11" spans="2:12" s="276" customFormat="1" ht="13.5">
      <c r="B11" s="286">
        <v>2</v>
      </c>
      <c r="C11" s="351"/>
      <c r="D11" s="352"/>
      <c r="E11" s="353"/>
      <c r="F11" s="291"/>
      <c r="G11" s="288"/>
      <c r="H11" s="289"/>
      <c r="I11" s="300"/>
    </row>
    <row r="12" spans="2:12" s="276" customFormat="1" ht="13.5">
      <c r="B12" s="286">
        <v>3</v>
      </c>
      <c r="C12" s="351"/>
      <c r="D12" s="352"/>
      <c r="E12" s="353"/>
      <c r="F12" s="293"/>
      <c r="G12" s="288"/>
      <c r="H12" s="301"/>
      <c r="I12" s="300"/>
    </row>
    <row r="13" spans="2:12" s="276" customFormat="1" ht="13.5">
      <c r="B13" s="365" t="s">
        <v>180</v>
      </c>
      <c r="C13" s="366"/>
      <c r="D13" s="366"/>
      <c r="E13" s="366"/>
      <c r="F13" s="282" t="s">
        <v>176</v>
      </c>
      <c r="G13" s="283" t="s">
        <v>177</v>
      </c>
      <c r="H13" s="284" t="s">
        <v>178</v>
      </c>
      <c r="I13" s="285" t="s">
        <v>179</v>
      </c>
    </row>
    <row r="14" spans="2:12" s="276" customFormat="1" ht="39.75" customHeight="1">
      <c r="B14" s="286">
        <v>1</v>
      </c>
      <c r="C14" s="351" t="s">
        <v>254</v>
      </c>
      <c r="D14" s="352"/>
      <c r="E14" s="353"/>
      <c r="F14" s="294" t="s">
        <v>188</v>
      </c>
      <c r="G14" s="288" t="s">
        <v>164</v>
      </c>
      <c r="H14" s="289">
        <v>44526</v>
      </c>
      <c r="I14" s="328"/>
    </row>
    <row r="15" spans="2:12" s="276" customFormat="1" ht="39.75" customHeight="1">
      <c r="B15" s="286">
        <v>2</v>
      </c>
      <c r="C15" s="351" t="s">
        <v>255</v>
      </c>
      <c r="D15" s="352"/>
      <c r="E15" s="353"/>
      <c r="F15" s="294" t="s">
        <v>188</v>
      </c>
      <c r="G15" s="288" t="s">
        <v>164</v>
      </c>
      <c r="H15" s="289" t="s">
        <v>262</v>
      </c>
      <c r="I15" s="328"/>
    </row>
    <row r="16" spans="2:12" s="276" customFormat="1" ht="39.75" customHeight="1">
      <c r="B16" s="286">
        <v>3</v>
      </c>
      <c r="C16" s="351" t="s">
        <v>256</v>
      </c>
      <c r="D16" s="352"/>
      <c r="E16" s="353"/>
      <c r="F16" s="294" t="s">
        <v>188</v>
      </c>
      <c r="G16" s="288" t="s">
        <v>164</v>
      </c>
      <c r="H16" s="289">
        <v>44539</v>
      </c>
      <c r="I16" s="328"/>
    </row>
    <row r="17" spans="2:9" s="276" customFormat="1" ht="13.5">
      <c r="B17" s="286">
        <v>4</v>
      </c>
      <c r="C17" s="351" t="s">
        <v>257</v>
      </c>
      <c r="D17" s="352"/>
      <c r="E17" s="353"/>
      <c r="F17" s="294" t="s">
        <v>188</v>
      </c>
      <c r="G17" s="288" t="s">
        <v>164</v>
      </c>
      <c r="H17" s="289">
        <v>44539</v>
      </c>
      <c r="I17" s="328"/>
    </row>
    <row r="18" spans="2:9" s="276" customFormat="1" ht="13.5">
      <c r="B18" s="286">
        <v>5</v>
      </c>
      <c r="C18" s="351" t="s">
        <v>258</v>
      </c>
      <c r="D18" s="352"/>
      <c r="E18" s="353"/>
      <c r="F18" s="294" t="s">
        <v>188</v>
      </c>
      <c r="G18" s="288" t="s">
        <v>164</v>
      </c>
      <c r="H18" s="289" t="s">
        <v>207</v>
      </c>
      <c r="I18" s="328"/>
    </row>
    <row r="19" spans="2:9" s="276" customFormat="1" ht="13.5">
      <c r="B19" s="286">
        <v>6</v>
      </c>
      <c r="C19" s="351" t="s">
        <v>259</v>
      </c>
      <c r="D19" s="352"/>
      <c r="E19" s="353"/>
      <c r="F19" s="294" t="s">
        <v>188</v>
      </c>
      <c r="G19" s="288" t="s">
        <v>164</v>
      </c>
      <c r="H19" s="289" t="s">
        <v>207</v>
      </c>
      <c r="I19" s="290"/>
    </row>
    <row r="20" spans="2:9" s="276" customFormat="1" ht="13.5" customHeight="1">
      <c r="B20" s="362" t="s">
        <v>181</v>
      </c>
      <c r="C20" s="363"/>
      <c r="D20" s="363"/>
      <c r="E20" s="364"/>
      <c r="F20" s="295" t="s">
        <v>176</v>
      </c>
      <c r="G20" s="296" t="s">
        <v>177</v>
      </c>
      <c r="H20" s="284" t="s">
        <v>178</v>
      </c>
      <c r="I20" s="298" t="s">
        <v>179</v>
      </c>
    </row>
    <row r="21" spans="2:9" s="276" customFormat="1" ht="13.5">
      <c r="B21" s="286">
        <v>1</v>
      </c>
      <c r="C21" s="351" t="s">
        <v>260</v>
      </c>
      <c r="D21" s="352"/>
      <c r="E21" s="353"/>
      <c r="F21" s="294" t="s">
        <v>188</v>
      </c>
      <c r="G21" s="288" t="s">
        <v>164</v>
      </c>
      <c r="H21" s="289" t="s">
        <v>207</v>
      </c>
      <c r="I21" s="290"/>
    </row>
    <row r="22" spans="2:9" s="276" customFormat="1" ht="13.5">
      <c r="B22" s="286">
        <v>2</v>
      </c>
      <c r="C22" s="351" t="s">
        <v>261</v>
      </c>
      <c r="D22" s="352"/>
      <c r="E22" s="353"/>
      <c r="F22" s="294" t="s">
        <v>188</v>
      </c>
      <c r="G22" s="288" t="s">
        <v>164</v>
      </c>
      <c r="H22" s="289" t="s">
        <v>207</v>
      </c>
      <c r="I22" s="328"/>
    </row>
    <row r="23" spans="2:9" s="276" customFormat="1" ht="13.5">
      <c r="B23" s="286">
        <v>3</v>
      </c>
      <c r="C23" s="351"/>
      <c r="D23" s="352"/>
      <c r="E23" s="353"/>
      <c r="F23" s="294"/>
      <c r="G23" s="288"/>
      <c r="H23" s="289"/>
      <c r="I23" s="328"/>
    </row>
    <row r="24" spans="2:9" s="276" customFormat="1" ht="13.5">
      <c r="B24" s="286">
        <v>4</v>
      </c>
      <c r="C24" s="351"/>
      <c r="D24" s="352"/>
      <c r="E24" s="353"/>
      <c r="F24" s="294"/>
      <c r="G24" s="288"/>
      <c r="H24" s="289"/>
      <c r="I24" s="328"/>
    </row>
    <row r="25" spans="2:9" s="276" customFormat="1" ht="13.5">
      <c r="B25" s="286">
        <v>5</v>
      </c>
      <c r="C25" s="351"/>
      <c r="D25" s="352"/>
      <c r="E25" s="353"/>
      <c r="F25" s="294"/>
      <c r="G25" s="288"/>
      <c r="H25" s="289"/>
      <c r="I25" s="328"/>
    </row>
    <row r="26" spans="2:9" s="276" customFormat="1" ht="13.5">
      <c r="B26" s="286">
        <v>6</v>
      </c>
      <c r="C26" s="351"/>
      <c r="D26" s="352"/>
      <c r="E26" s="353"/>
      <c r="F26" s="294"/>
      <c r="G26" s="288"/>
      <c r="H26" s="289"/>
      <c r="I26" s="328"/>
    </row>
    <row r="27" spans="2:9" s="276" customFormat="1" ht="13.5">
      <c r="B27" s="286"/>
      <c r="C27" s="351"/>
      <c r="D27" s="352"/>
      <c r="E27" s="353"/>
      <c r="F27" s="294"/>
      <c r="G27" s="288"/>
      <c r="H27" s="289"/>
      <c r="I27" s="328"/>
    </row>
    <row r="28" spans="2:9" s="276" customFormat="1" ht="13.5">
      <c r="B28" s="286"/>
      <c r="C28" s="351"/>
      <c r="D28" s="352"/>
      <c r="E28" s="353"/>
      <c r="F28" s="294"/>
      <c r="G28" s="288"/>
      <c r="H28" s="289"/>
      <c r="I28" s="328"/>
    </row>
    <row r="29" spans="2:9" s="276" customFormat="1" ht="13.5">
      <c r="B29" s="373" t="s">
        <v>182</v>
      </c>
      <c r="C29" s="374"/>
      <c r="D29" s="374"/>
      <c r="E29" s="374"/>
      <c r="F29" s="295" t="s">
        <v>176</v>
      </c>
      <c r="G29" s="296" t="s">
        <v>177</v>
      </c>
      <c r="H29" s="297" t="s">
        <v>178</v>
      </c>
      <c r="I29" s="298" t="s">
        <v>179</v>
      </c>
    </row>
    <row r="30" spans="2:9" s="276" customFormat="1" ht="15" customHeight="1">
      <c r="B30" s="286">
        <v>3</v>
      </c>
      <c r="C30" s="332"/>
      <c r="D30" s="333"/>
      <c r="E30" s="334"/>
      <c r="F30" s="294"/>
      <c r="G30" s="288"/>
      <c r="H30" s="289"/>
      <c r="I30" s="290"/>
    </row>
    <row r="31" spans="2:9" s="276" customFormat="1" ht="13.5">
      <c r="B31" s="362" t="s">
        <v>183</v>
      </c>
      <c r="C31" s="363"/>
      <c r="D31" s="363"/>
      <c r="E31" s="364"/>
      <c r="F31" s="295" t="s">
        <v>176</v>
      </c>
      <c r="G31" s="296" t="s">
        <v>177</v>
      </c>
      <c r="H31" s="297" t="s">
        <v>178</v>
      </c>
      <c r="I31" s="298" t="s">
        <v>179</v>
      </c>
    </row>
    <row r="32" spans="2:9" s="276" customFormat="1" ht="29.25" customHeight="1">
      <c r="B32" s="286">
        <v>1</v>
      </c>
      <c r="C32" s="354"/>
      <c r="D32" s="355"/>
      <c r="E32" s="356"/>
      <c r="F32" s="302"/>
      <c r="G32" s="303"/>
      <c r="H32" s="304"/>
      <c r="I32" s="290"/>
    </row>
    <row r="33" spans="2:9" s="276" customFormat="1" ht="29.25" customHeight="1">
      <c r="B33" s="286">
        <v>2</v>
      </c>
      <c r="C33" s="354"/>
      <c r="D33" s="355"/>
      <c r="E33" s="356"/>
      <c r="F33" s="302"/>
      <c r="G33" s="303"/>
      <c r="H33" s="304"/>
      <c r="I33" s="290"/>
    </row>
    <row r="34" spans="2:9" s="276" customFormat="1" ht="13.5">
      <c r="B34" s="286">
        <v>3</v>
      </c>
      <c r="C34" s="354"/>
      <c r="D34" s="355"/>
      <c r="E34" s="356"/>
      <c r="F34" s="302"/>
      <c r="G34" s="303"/>
      <c r="H34" s="304"/>
      <c r="I34" s="290"/>
    </row>
    <row r="35" spans="2:9" s="276" customFormat="1" ht="13.5">
      <c r="B35" s="286"/>
      <c r="C35" s="354"/>
      <c r="D35" s="355"/>
      <c r="E35" s="356"/>
      <c r="F35" s="302"/>
      <c r="G35" s="303"/>
      <c r="H35" s="304"/>
      <c r="I35" s="328"/>
    </row>
  </sheetData>
  <mergeCells count="39">
    <mergeCell ref="B5:C5"/>
    <mergeCell ref="D5:I5"/>
    <mergeCell ref="C21:E21"/>
    <mergeCell ref="C22:E22"/>
    <mergeCell ref="C23:E23"/>
    <mergeCell ref="B6:C6"/>
    <mergeCell ref="D6:I6"/>
    <mergeCell ref="B7:C7"/>
    <mergeCell ref="D7:I7"/>
    <mergeCell ref="B8:C8"/>
    <mergeCell ref="D8:I8"/>
    <mergeCell ref="B9:E9"/>
    <mergeCell ref="C10:E10"/>
    <mergeCell ref="C11:E11"/>
    <mergeCell ref="C12:E12"/>
    <mergeCell ref="B13:E13"/>
    <mergeCell ref="B2:D3"/>
    <mergeCell ref="E2:I2"/>
    <mergeCell ref="E3:I3"/>
    <mergeCell ref="B4:C4"/>
    <mergeCell ref="D4:I4"/>
    <mergeCell ref="C17:E17"/>
    <mergeCell ref="C18:E18"/>
    <mergeCell ref="B20:E20"/>
    <mergeCell ref="C14:E14"/>
    <mergeCell ref="C15:E15"/>
    <mergeCell ref="C16:E16"/>
    <mergeCell ref="C19:E19"/>
    <mergeCell ref="C24:E24"/>
    <mergeCell ref="C25:E25"/>
    <mergeCell ref="C26:E26"/>
    <mergeCell ref="C35:E35"/>
    <mergeCell ref="C27:E27"/>
    <mergeCell ref="C28:E28"/>
    <mergeCell ref="B29:E29"/>
    <mergeCell ref="B31:E31"/>
    <mergeCell ref="C32:E32"/>
    <mergeCell ref="C33:E33"/>
    <mergeCell ref="C34:E34"/>
  </mergeCells>
  <phoneticPr fontId="7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3"/>
  <sheetViews>
    <sheetView showGridLines="0" zoomScale="85" zoomScaleNormal="85" workbookViewId="0">
      <selection activeCell="E96" sqref="E96"/>
    </sheetView>
  </sheetViews>
  <sheetFormatPr defaultRowHeight="12.75"/>
  <cols>
    <col min="1" max="1" width="1.75" style="4" customWidth="1"/>
    <col min="2" max="2" width="3.375" style="5" customWidth="1"/>
    <col min="3" max="3" width="8.875" style="6" customWidth="1"/>
    <col min="4" max="4" width="12.375" style="6" customWidth="1"/>
    <col min="5" max="5" width="77.625" style="6" customWidth="1"/>
    <col min="6" max="6" width="9.125" style="5" customWidth="1"/>
    <col min="7" max="7" width="11.875" style="5" customWidth="1"/>
    <col min="8" max="8" width="12.75" style="7" bestFit="1" customWidth="1"/>
    <col min="9" max="9" width="13.125" style="5" customWidth="1"/>
    <col min="10" max="10" width="2" style="4" customWidth="1"/>
    <col min="11" max="11" width="9.875" style="4" customWidth="1"/>
    <col min="12" max="12" width="34.75" style="4" customWidth="1"/>
    <col min="13" max="16384" width="9" style="4"/>
  </cols>
  <sheetData>
    <row r="1" spans="2:12" ht="6" customHeight="1" thickBot="1">
      <c r="B1" s="1"/>
      <c r="C1" s="2"/>
      <c r="D1" s="2"/>
      <c r="E1" s="2"/>
      <c r="F1" s="1"/>
      <c r="G1" s="1"/>
      <c r="H1" s="3"/>
      <c r="I1" s="1"/>
    </row>
    <row r="2" spans="2:12" ht="30.75" customHeight="1">
      <c r="B2" s="375"/>
      <c r="C2" s="375"/>
      <c r="D2" s="375"/>
      <c r="E2" s="377" t="s">
        <v>163</v>
      </c>
      <c r="F2" s="377"/>
      <c r="G2" s="377"/>
      <c r="H2" s="377"/>
      <c r="I2" s="377"/>
    </row>
    <row r="3" spans="2:12" ht="30.75" customHeight="1" thickBot="1">
      <c r="B3" s="376"/>
      <c r="C3" s="376"/>
      <c r="D3" s="376"/>
      <c r="E3" s="378" t="s">
        <v>162</v>
      </c>
      <c r="F3" s="378"/>
      <c r="G3" s="378"/>
      <c r="H3" s="378"/>
      <c r="I3" s="378"/>
    </row>
    <row r="4" spans="2:12" s="276" customFormat="1" ht="15">
      <c r="B4" s="379" t="s">
        <v>169</v>
      </c>
      <c r="C4" s="380"/>
      <c r="D4" s="381" t="s">
        <v>250</v>
      </c>
      <c r="E4" s="382"/>
      <c r="F4" s="382"/>
      <c r="G4" s="382"/>
      <c r="H4" s="382"/>
      <c r="I4" s="383"/>
      <c r="K4" s="277"/>
      <c r="L4" s="278" t="s">
        <v>170</v>
      </c>
    </row>
    <row r="5" spans="2:12" s="276" customFormat="1" ht="47.25">
      <c r="B5" s="357" t="s">
        <v>171</v>
      </c>
      <c r="C5" s="358"/>
      <c r="D5" s="359" t="s">
        <v>271</v>
      </c>
      <c r="E5" s="360"/>
      <c r="F5" s="360"/>
      <c r="G5" s="360"/>
      <c r="H5" s="360"/>
      <c r="I5" s="361"/>
      <c r="K5" s="277"/>
      <c r="L5" s="279" t="s">
        <v>172</v>
      </c>
    </row>
    <row r="6" spans="2:12" s="276" customFormat="1" ht="15.75">
      <c r="B6" s="384" t="s">
        <v>173</v>
      </c>
      <c r="C6" s="385"/>
      <c r="D6" s="386">
        <v>44522</v>
      </c>
      <c r="E6" s="387"/>
      <c r="F6" s="387"/>
      <c r="G6" s="387"/>
      <c r="H6" s="387"/>
      <c r="I6" s="388"/>
      <c r="L6" s="280"/>
    </row>
    <row r="7" spans="2:12" s="276" customFormat="1" ht="15.75">
      <c r="B7" s="384" t="s">
        <v>174</v>
      </c>
      <c r="C7" s="385"/>
      <c r="D7" s="386" t="s">
        <v>270</v>
      </c>
      <c r="E7" s="387"/>
      <c r="F7" s="387"/>
      <c r="G7" s="387"/>
      <c r="H7" s="387"/>
      <c r="I7" s="388"/>
      <c r="L7" s="280"/>
    </row>
    <row r="8" spans="2:12" s="276" customFormat="1" ht="16.5" thickBot="1">
      <c r="B8" s="367" t="s">
        <v>175</v>
      </c>
      <c r="C8" s="368"/>
      <c r="D8" s="369" t="s">
        <v>253</v>
      </c>
      <c r="E8" s="369"/>
      <c r="F8" s="369"/>
      <c r="G8" s="369"/>
      <c r="H8" s="369"/>
      <c r="I8" s="370"/>
      <c r="L8" s="281"/>
    </row>
    <row r="9" spans="2:12" s="276" customFormat="1" ht="14.25" thickTop="1">
      <c r="B9" s="365" t="s">
        <v>161</v>
      </c>
      <c r="C9" s="366"/>
      <c r="D9" s="366"/>
      <c r="E9" s="366"/>
      <c r="F9" s="282" t="s">
        <v>176</v>
      </c>
      <c r="G9" s="283" t="s">
        <v>177</v>
      </c>
      <c r="H9" s="284" t="s">
        <v>178</v>
      </c>
      <c r="I9" s="285" t="s">
        <v>179</v>
      </c>
    </row>
    <row r="10" spans="2:12" s="276" customFormat="1" ht="13.5">
      <c r="B10" s="286">
        <v>1</v>
      </c>
      <c r="C10" s="351"/>
      <c r="D10" s="371"/>
      <c r="E10" s="372"/>
      <c r="F10" s="287"/>
      <c r="G10" s="288"/>
      <c r="H10" s="289"/>
      <c r="I10" s="290"/>
    </row>
    <row r="11" spans="2:12" s="276" customFormat="1" ht="13.5">
      <c r="B11" s="286">
        <v>2</v>
      </c>
      <c r="C11" s="351"/>
      <c r="D11" s="352"/>
      <c r="E11" s="353"/>
      <c r="F11" s="291"/>
      <c r="G11" s="288"/>
      <c r="H11" s="289"/>
      <c r="I11" s="300"/>
    </row>
    <row r="12" spans="2:12" s="276" customFormat="1" ht="13.5">
      <c r="B12" s="286">
        <v>3</v>
      </c>
      <c r="C12" s="351"/>
      <c r="D12" s="352"/>
      <c r="E12" s="353"/>
      <c r="F12" s="293"/>
      <c r="G12" s="288"/>
      <c r="H12" s="301"/>
      <c r="I12" s="300"/>
    </row>
    <row r="13" spans="2:12" s="276" customFormat="1" ht="13.5">
      <c r="B13" s="365" t="s">
        <v>180</v>
      </c>
      <c r="C13" s="366"/>
      <c r="D13" s="366"/>
      <c r="E13" s="366"/>
      <c r="F13" s="282" t="s">
        <v>176</v>
      </c>
      <c r="G13" s="283" t="s">
        <v>177</v>
      </c>
      <c r="H13" s="284" t="s">
        <v>178</v>
      </c>
      <c r="I13" s="285" t="s">
        <v>179</v>
      </c>
    </row>
    <row r="14" spans="2:12" s="276" customFormat="1" ht="29.25" customHeight="1">
      <c r="B14" s="286">
        <v>1</v>
      </c>
      <c r="C14" s="351" t="s">
        <v>263</v>
      </c>
      <c r="D14" s="352"/>
      <c r="E14" s="353"/>
      <c r="F14" s="294" t="s">
        <v>194</v>
      </c>
      <c r="G14" s="288" t="s">
        <v>164</v>
      </c>
      <c r="H14" s="335">
        <v>44532</v>
      </c>
      <c r="I14" s="328"/>
    </row>
    <row r="15" spans="2:12" s="276" customFormat="1" ht="15" customHeight="1">
      <c r="B15" s="286">
        <v>2</v>
      </c>
      <c r="C15" s="351" t="s">
        <v>264</v>
      </c>
      <c r="D15" s="352"/>
      <c r="E15" s="353"/>
      <c r="F15" s="294" t="s">
        <v>194</v>
      </c>
      <c r="G15" s="288" t="s">
        <v>164</v>
      </c>
      <c r="H15" s="335">
        <v>44530</v>
      </c>
      <c r="I15" s="328"/>
    </row>
    <row r="16" spans="2:12" s="276" customFormat="1" ht="15" customHeight="1">
      <c r="B16" s="286">
        <v>3</v>
      </c>
      <c r="C16" s="351" t="s">
        <v>265</v>
      </c>
      <c r="D16" s="352"/>
      <c r="E16" s="353"/>
      <c r="F16" s="294" t="s">
        <v>188</v>
      </c>
      <c r="G16" s="288" t="s">
        <v>164</v>
      </c>
      <c r="H16" s="289" t="s">
        <v>207</v>
      </c>
      <c r="I16" s="328" t="s">
        <v>277</v>
      </c>
    </row>
    <row r="17" spans="2:9" s="276" customFormat="1" ht="15" customHeight="1">
      <c r="B17" s="286">
        <v>4</v>
      </c>
      <c r="C17" s="351" t="s">
        <v>266</v>
      </c>
      <c r="D17" s="352"/>
      <c r="E17" s="353"/>
      <c r="F17" s="294" t="s">
        <v>188</v>
      </c>
      <c r="G17" s="288" t="s">
        <v>164</v>
      </c>
      <c r="H17" s="289" t="s">
        <v>207</v>
      </c>
      <c r="I17" s="328"/>
    </row>
    <row r="18" spans="2:9" s="276" customFormat="1" ht="15" customHeight="1">
      <c r="B18" s="286">
        <v>5</v>
      </c>
      <c r="C18" s="351" t="s">
        <v>267</v>
      </c>
      <c r="D18" s="352"/>
      <c r="E18" s="353"/>
      <c r="F18" s="294" t="s">
        <v>188</v>
      </c>
      <c r="G18" s="288" t="s">
        <v>164</v>
      </c>
      <c r="H18" s="289" t="s">
        <v>207</v>
      </c>
      <c r="I18" s="328"/>
    </row>
    <row r="19" spans="2:9" s="276" customFormat="1" ht="31.5" customHeight="1">
      <c r="B19" s="286">
        <v>6</v>
      </c>
      <c r="C19" s="351" t="s">
        <v>268</v>
      </c>
      <c r="D19" s="352"/>
      <c r="E19" s="353"/>
      <c r="F19" s="294" t="s">
        <v>188</v>
      </c>
      <c r="G19" s="288" t="s">
        <v>164</v>
      </c>
      <c r="H19" s="289" t="s">
        <v>207</v>
      </c>
      <c r="I19" s="328"/>
    </row>
    <row r="20" spans="2:9" s="276" customFormat="1" ht="15" customHeight="1">
      <c r="B20" s="286">
        <v>7</v>
      </c>
      <c r="C20" s="351" t="s">
        <v>269</v>
      </c>
      <c r="D20" s="352"/>
      <c r="E20" s="353"/>
      <c r="F20" s="294" t="s">
        <v>188</v>
      </c>
      <c r="G20" s="288" t="s">
        <v>164</v>
      </c>
      <c r="H20" s="289" t="s">
        <v>207</v>
      </c>
      <c r="I20" s="328"/>
    </row>
    <row r="21" spans="2:9" s="276" customFormat="1" ht="15" customHeight="1">
      <c r="B21" s="286">
        <v>8</v>
      </c>
      <c r="C21" s="351" t="s">
        <v>272</v>
      </c>
      <c r="D21" s="352"/>
      <c r="E21" s="353"/>
      <c r="F21" s="294" t="s">
        <v>188</v>
      </c>
      <c r="G21" s="288" t="s">
        <v>164</v>
      </c>
      <c r="H21" s="289" t="s">
        <v>207</v>
      </c>
      <c r="I21" s="328"/>
    </row>
    <row r="22" spans="2:9" s="276" customFormat="1" ht="30" customHeight="1">
      <c r="B22" s="286">
        <v>9</v>
      </c>
      <c r="C22" s="351" t="s">
        <v>273</v>
      </c>
      <c r="D22" s="352"/>
      <c r="E22" s="353"/>
      <c r="F22" s="294" t="s">
        <v>188</v>
      </c>
      <c r="G22" s="288" t="s">
        <v>164</v>
      </c>
      <c r="H22" s="289" t="s">
        <v>207</v>
      </c>
      <c r="I22" s="328"/>
    </row>
    <row r="23" spans="2:9" s="276" customFormat="1" ht="15" customHeight="1">
      <c r="B23" s="286">
        <v>10</v>
      </c>
      <c r="C23" s="351" t="s">
        <v>274</v>
      </c>
      <c r="D23" s="352"/>
      <c r="E23" s="353"/>
      <c r="F23" s="294" t="s">
        <v>188</v>
      </c>
      <c r="G23" s="288" t="s">
        <v>164</v>
      </c>
      <c r="H23" s="289" t="s">
        <v>207</v>
      </c>
      <c r="I23" s="328"/>
    </row>
    <row r="24" spans="2:9" s="276" customFormat="1" ht="15" customHeight="1">
      <c r="B24" s="286">
        <v>11</v>
      </c>
      <c r="C24" s="351" t="s">
        <v>275</v>
      </c>
      <c r="D24" s="352"/>
      <c r="E24" s="353"/>
      <c r="F24" s="294" t="s">
        <v>188</v>
      </c>
      <c r="G24" s="288" t="s">
        <v>164</v>
      </c>
      <c r="H24" s="289" t="s">
        <v>207</v>
      </c>
      <c r="I24" s="328"/>
    </row>
    <row r="25" spans="2:9" s="276" customFormat="1" ht="15" customHeight="1">
      <c r="B25" s="286">
        <v>12</v>
      </c>
      <c r="C25" s="351" t="s">
        <v>276</v>
      </c>
      <c r="D25" s="352"/>
      <c r="E25" s="353"/>
      <c r="F25" s="294" t="s">
        <v>188</v>
      </c>
      <c r="G25" s="288" t="s">
        <v>164</v>
      </c>
      <c r="H25" s="289" t="s">
        <v>207</v>
      </c>
      <c r="I25" s="328"/>
    </row>
    <row r="26" spans="2:9" s="276" customFormat="1" ht="15" customHeight="1">
      <c r="B26" s="286">
        <v>13</v>
      </c>
      <c r="C26" s="351"/>
      <c r="D26" s="352"/>
      <c r="E26" s="353"/>
      <c r="F26" s="294"/>
      <c r="G26" s="288"/>
      <c r="H26" s="289"/>
      <c r="I26" s="328"/>
    </row>
    <row r="27" spans="2:9" s="276" customFormat="1" ht="15" customHeight="1">
      <c r="B27" s="286">
        <v>14</v>
      </c>
      <c r="C27" s="351"/>
      <c r="D27" s="352"/>
      <c r="E27" s="353"/>
      <c r="F27" s="294"/>
      <c r="G27" s="288"/>
      <c r="H27" s="289"/>
      <c r="I27" s="328"/>
    </row>
    <row r="28" spans="2:9" s="276" customFormat="1" ht="13.5" customHeight="1">
      <c r="B28" s="362" t="s">
        <v>181</v>
      </c>
      <c r="C28" s="363"/>
      <c r="D28" s="363"/>
      <c r="E28" s="364"/>
      <c r="F28" s="295" t="s">
        <v>176</v>
      </c>
      <c r="G28" s="296" t="s">
        <v>177</v>
      </c>
      <c r="H28" s="284" t="s">
        <v>178</v>
      </c>
      <c r="I28" s="298" t="s">
        <v>179</v>
      </c>
    </row>
    <row r="29" spans="2:9" s="276" customFormat="1" ht="13.5">
      <c r="B29" s="286">
        <v>1</v>
      </c>
      <c r="C29" s="351" t="s">
        <v>260</v>
      </c>
      <c r="D29" s="352"/>
      <c r="E29" s="353"/>
      <c r="F29" s="294" t="s">
        <v>188</v>
      </c>
      <c r="G29" s="288" t="s">
        <v>164</v>
      </c>
      <c r="H29" s="289" t="s">
        <v>207</v>
      </c>
      <c r="I29" s="290"/>
    </row>
    <row r="30" spans="2:9" s="276" customFormat="1" ht="13.5">
      <c r="B30" s="286">
        <v>2</v>
      </c>
      <c r="C30" s="351" t="s">
        <v>261</v>
      </c>
      <c r="D30" s="352"/>
      <c r="E30" s="353"/>
      <c r="F30" s="294" t="s">
        <v>188</v>
      </c>
      <c r="G30" s="288" t="s">
        <v>164</v>
      </c>
      <c r="H30" s="289" t="s">
        <v>207</v>
      </c>
      <c r="I30" s="328"/>
    </row>
    <row r="31" spans="2:9" s="276" customFormat="1" ht="40.5" customHeight="1">
      <c r="B31" s="286">
        <v>3</v>
      </c>
      <c r="C31" s="351" t="s">
        <v>255</v>
      </c>
      <c r="D31" s="352"/>
      <c r="E31" s="353"/>
      <c r="F31" s="294" t="s">
        <v>188</v>
      </c>
      <c r="G31" s="288" t="s">
        <v>164</v>
      </c>
      <c r="H31" s="335" t="s">
        <v>262</v>
      </c>
      <c r="I31" s="328"/>
    </row>
    <row r="32" spans="2:9" s="276" customFormat="1" ht="13.5">
      <c r="B32" s="286">
        <v>4</v>
      </c>
      <c r="C32" s="351" t="s">
        <v>256</v>
      </c>
      <c r="D32" s="352"/>
      <c r="E32" s="353"/>
      <c r="F32" s="294" t="s">
        <v>188</v>
      </c>
      <c r="G32" s="288" t="s">
        <v>164</v>
      </c>
      <c r="H32" s="289">
        <v>44539</v>
      </c>
      <c r="I32" s="328"/>
    </row>
    <row r="33" spans="2:9" s="276" customFormat="1" ht="13.5">
      <c r="B33" s="286">
        <v>5</v>
      </c>
      <c r="C33" s="351" t="s">
        <v>257</v>
      </c>
      <c r="D33" s="352"/>
      <c r="E33" s="353"/>
      <c r="F33" s="294" t="s">
        <v>188</v>
      </c>
      <c r="G33" s="288" t="s">
        <v>164</v>
      </c>
      <c r="H33" s="289">
        <v>44539</v>
      </c>
      <c r="I33" s="328"/>
    </row>
    <row r="34" spans="2:9" s="276" customFormat="1" ht="13.5">
      <c r="B34" s="286">
        <v>6</v>
      </c>
      <c r="C34" s="351" t="s">
        <v>258</v>
      </c>
      <c r="D34" s="352"/>
      <c r="E34" s="353"/>
      <c r="F34" s="294" t="s">
        <v>188</v>
      </c>
      <c r="G34" s="288" t="s">
        <v>164</v>
      </c>
      <c r="H34" s="289" t="s">
        <v>207</v>
      </c>
      <c r="I34" s="328"/>
    </row>
    <row r="35" spans="2:9" s="276" customFormat="1" ht="13.5">
      <c r="B35" s="286">
        <v>7</v>
      </c>
      <c r="C35" s="351" t="s">
        <v>259</v>
      </c>
      <c r="D35" s="352"/>
      <c r="E35" s="353"/>
      <c r="F35" s="294" t="s">
        <v>188</v>
      </c>
      <c r="G35" s="288" t="s">
        <v>164</v>
      </c>
      <c r="H35" s="289" t="s">
        <v>207</v>
      </c>
      <c r="I35" s="328"/>
    </row>
    <row r="36" spans="2:9" s="276" customFormat="1" ht="13.5">
      <c r="B36" s="286"/>
      <c r="C36" s="351"/>
      <c r="D36" s="352"/>
      <c r="E36" s="353"/>
      <c r="F36" s="294"/>
      <c r="G36" s="288"/>
      <c r="H36" s="289"/>
      <c r="I36" s="328"/>
    </row>
    <row r="37" spans="2:9" s="276" customFormat="1" ht="13.5">
      <c r="B37" s="373" t="s">
        <v>182</v>
      </c>
      <c r="C37" s="374"/>
      <c r="D37" s="374"/>
      <c r="E37" s="374"/>
      <c r="F37" s="295" t="s">
        <v>176</v>
      </c>
      <c r="G37" s="296" t="s">
        <v>177</v>
      </c>
      <c r="H37" s="297" t="s">
        <v>178</v>
      </c>
      <c r="I37" s="298" t="s">
        <v>179</v>
      </c>
    </row>
    <row r="38" spans="2:9" s="276" customFormat="1" ht="41.25" customHeight="1">
      <c r="B38" s="286">
        <v>1</v>
      </c>
      <c r="C38" s="351" t="s">
        <v>254</v>
      </c>
      <c r="D38" s="352"/>
      <c r="E38" s="353"/>
      <c r="F38" s="294" t="s">
        <v>194</v>
      </c>
      <c r="G38" s="288" t="s">
        <v>164</v>
      </c>
      <c r="H38" s="289">
        <v>44526</v>
      </c>
      <c r="I38" s="290"/>
    </row>
    <row r="39" spans="2:9" s="276" customFormat="1" ht="13.5">
      <c r="B39" s="362" t="s">
        <v>183</v>
      </c>
      <c r="C39" s="363"/>
      <c r="D39" s="363"/>
      <c r="E39" s="364"/>
      <c r="F39" s="295" t="s">
        <v>176</v>
      </c>
      <c r="G39" s="296" t="s">
        <v>177</v>
      </c>
      <c r="H39" s="297" t="s">
        <v>178</v>
      </c>
      <c r="I39" s="298" t="s">
        <v>179</v>
      </c>
    </row>
    <row r="40" spans="2:9" s="276" customFormat="1" ht="29.25" customHeight="1">
      <c r="B40" s="286">
        <v>1</v>
      </c>
      <c r="C40" s="354"/>
      <c r="D40" s="355"/>
      <c r="E40" s="356"/>
      <c r="F40" s="302"/>
      <c r="G40" s="303"/>
      <c r="H40" s="304"/>
      <c r="I40" s="290"/>
    </row>
    <row r="41" spans="2:9" s="276" customFormat="1" ht="29.25" customHeight="1">
      <c r="B41" s="286">
        <v>2</v>
      </c>
      <c r="C41" s="354"/>
      <c r="D41" s="355"/>
      <c r="E41" s="356"/>
      <c r="F41" s="302"/>
      <c r="G41" s="303"/>
      <c r="H41" s="304"/>
      <c r="I41" s="290"/>
    </row>
    <row r="42" spans="2:9" s="276" customFormat="1" ht="13.5">
      <c r="B42" s="286">
        <v>3</v>
      </c>
      <c r="C42" s="354"/>
      <c r="D42" s="355"/>
      <c r="E42" s="356"/>
      <c r="F42" s="302"/>
      <c r="G42" s="303"/>
      <c r="H42" s="304"/>
      <c r="I42" s="290"/>
    </row>
    <row r="43" spans="2:9" s="276" customFormat="1" ht="13.5">
      <c r="B43" s="286"/>
      <c r="C43" s="354"/>
      <c r="D43" s="355"/>
      <c r="E43" s="356"/>
      <c r="F43" s="302"/>
      <c r="G43" s="303"/>
      <c r="H43" s="304"/>
      <c r="I43" s="328"/>
    </row>
  </sheetData>
  <mergeCells count="48">
    <mergeCell ref="B5:C5"/>
    <mergeCell ref="D5:I5"/>
    <mergeCell ref="B2:D3"/>
    <mergeCell ref="E2:I2"/>
    <mergeCell ref="E3:I3"/>
    <mergeCell ref="B4:C4"/>
    <mergeCell ref="D4:I4"/>
    <mergeCell ref="C14:E14"/>
    <mergeCell ref="B6:C6"/>
    <mergeCell ref="D6:I6"/>
    <mergeCell ref="B7:C7"/>
    <mergeCell ref="D7:I7"/>
    <mergeCell ref="B8:C8"/>
    <mergeCell ref="D8:I8"/>
    <mergeCell ref="B9:E9"/>
    <mergeCell ref="C10:E10"/>
    <mergeCell ref="C11:E11"/>
    <mergeCell ref="C12:E12"/>
    <mergeCell ref="B13:E13"/>
    <mergeCell ref="C26:E26"/>
    <mergeCell ref="C15:E15"/>
    <mergeCell ref="C16:E16"/>
    <mergeCell ref="C17:E17"/>
    <mergeCell ref="C18:E18"/>
    <mergeCell ref="C19:E19"/>
    <mergeCell ref="C20:E20"/>
    <mergeCell ref="C21:E21"/>
    <mergeCell ref="C22:E22"/>
    <mergeCell ref="C23:E23"/>
    <mergeCell ref="C24:E24"/>
    <mergeCell ref="C25:E25"/>
    <mergeCell ref="C38:E38"/>
    <mergeCell ref="C27:E27"/>
    <mergeCell ref="B28:E28"/>
    <mergeCell ref="C29:E29"/>
    <mergeCell ref="C30:E30"/>
    <mergeCell ref="C31:E31"/>
    <mergeCell ref="C32:E32"/>
    <mergeCell ref="C33:E33"/>
    <mergeCell ref="C34:E34"/>
    <mergeCell ref="C35:E35"/>
    <mergeCell ref="C36:E36"/>
    <mergeCell ref="B37:E37"/>
    <mergeCell ref="B39:E39"/>
    <mergeCell ref="C40:E40"/>
    <mergeCell ref="C41:E41"/>
    <mergeCell ref="C42:E42"/>
    <mergeCell ref="C43:E43"/>
  </mergeCells>
  <phoneticPr fontId="7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3"/>
  <sheetViews>
    <sheetView showGridLines="0" zoomScale="85" zoomScaleNormal="85" workbookViewId="0">
      <selection activeCell="C24" sqref="C24:E24"/>
    </sheetView>
  </sheetViews>
  <sheetFormatPr defaultRowHeight="12.75"/>
  <cols>
    <col min="1" max="1" width="1.75" style="4" customWidth="1"/>
    <col min="2" max="2" width="3.375" style="5" customWidth="1"/>
    <col min="3" max="3" width="8.875" style="6" customWidth="1"/>
    <col min="4" max="4" width="12.375" style="6" customWidth="1"/>
    <col min="5" max="5" width="77.625" style="6" customWidth="1"/>
    <col min="6" max="6" width="9.125" style="5" customWidth="1"/>
    <col min="7" max="7" width="11.875" style="5" customWidth="1"/>
    <col min="8" max="8" width="12.75" style="7" bestFit="1" customWidth="1"/>
    <col min="9" max="9" width="13.125" style="5" customWidth="1"/>
    <col min="10" max="10" width="2" style="4" customWidth="1"/>
    <col min="11" max="11" width="9.875" style="4" customWidth="1"/>
    <col min="12" max="12" width="34.75" style="4" customWidth="1"/>
    <col min="13" max="16384" width="9" style="4"/>
  </cols>
  <sheetData>
    <row r="1" spans="2:12" ht="6" customHeight="1" thickBot="1">
      <c r="B1" s="1"/>
      <c r="C1" s="2"/>
      <c r="D1" s="2"/>
      <c r="E1" s="2"/>
      <c r="F1" s="1"/>
      <c r="G1" s="1"/>
      <c r="H1" s="3"/>
      <c r="I1" s="1"/>
    </row>
    <row r="2" spans="2:12" ht="30.75" customHeight="1">
      <c r="B2" s="375"/>
      <c r="C2" s="375"/>
      <c r="D2" s="375"/>
      <c r="E2" s="377" t="s">
        <v>163</v>
      </c>
      <c r="F2" s="377"/>
      <c r="G2" s="377"/>
      <c r="H2" s="377"/>
      <c r="I2" s="377"/>
    </row>
    <row r="3" spans="2:12" ht="30.75" customHeight="1" thickBot="1">
      <c r="B3" s="376"/>
      <c r="C3" s="376"/>
      <c r="D3" s="376"/>
      <c r="E3" s="378" t="s">
        <v>162</v>
      </c>
      <c r="F3" s="378"/>
      <c r="G3" s="378"/>
      <c r="H3" s="378"/>
      <c r="I3" s="378"/>
    </row>
    <row r="4" spans="2:12" s="276" customFormat="1" ht="15">
      <c r="B4" s="379" t="s">
        <v>169</v>
      </c>
      <c r="C4" s="380"/>
      <c r="D4" s="381" t="s">
        <v>250</v>
      </c>
      <c r="E4" s="382"/>
      <c r="F4" s="382"/>
      <c r="G4" s="382"/>
      <c r="H4" s="382"/>
      <c r="I4" s="383"/>
      <c r="K4" s="277"/>
      <c r="L4" s="278" t="s">
        <v>170</v>
      </c>
    </row>
    <row r="5" spans="2:12" s="276" customFormat="1" ht="47.25">
      <c r="B5" s="357" t="s">
        <v>171</v>
      </c>
      <c r="C5" s="358"/>
      <c r="D5" s="359" t="s">
        <v>271</v>
      </c>
      <c r="E5" s="360"/>
      <c r="F5" s="360"/>
      <c r="G5" s="360"/>
      <c r="H5" s="360"/>
      <c r="I5" s="361"/>
      <c r="K5" s="277"/>
      <c r="L5" s="279" t="s">
        <v>172</v>
      </c>
    </row>
    <row r="6" spans="2:12" s="276" customFormat="1" ht="15.75">
      <c r="B6" s="384" t="s">
        <v>173</v>
      </c>
      <c r="C6" s="385"/>
      <c r="D6" s="386">
        <v>44526</v>
      </c>
      <c r="E6" s="387"/>
      <c r="F6" s="387"/>
      <c r="G6" s="387"/>
      <c r="H6" s="387"/>
      <c r="I6" s="388"/>
      <c r="L6" s="280"/>
    </row>
    <row r="7" spans="2:12" s="276" customFormat="1" ht="15.75">
      <c r="B7" s="384" t="s">
        <v>174</v>
      </c>
      <c r="C7" s="385"/>
      <c r="D7" s="386" t="s">
        <v>270</v>
      </c>
      <c r="E7" s="387"/>
      <c r="F7" s="387"/>
      <c r="G7" s="387"/>
      <c r="H7" s="387"/>
      <c r="I7" s="388"/>
      <c r="L7" s="280"/>
    </row>
    <row r="8" spans="2:12" s="276" customFormat="1" ht="16.5" thickBot="1">
      <c r="B8" s="367" t="s">
        <v>175</v>
      </c>
      <c r="C8" s="368"/>
      <c r="D8" s="369" t="s">
        <v>253</v>
      </c>
      <c r="E8" s="369"/>
      <c r="F8" s="369"/>
      <c r="G8" s="369"/>
      <c r="H8" s="369"/>
      <c r="I8" s="370"/>
      <c r="L8" s="281"/>
    </row>
    <row r="9" spans="2:12" s="276" customFormat="1" ht="14.25" thickTop="1">
      <c r="B9" s="365" t="s">
        <v>161</v>
      </c>
      <c r="C9" s="366"/>
      <c r="D9" s="366"/>
      <c r="E9" s="366"/>
      <c r="F9" s="282" t="s">
        <v>176</v>
      </c>
      <c r="G9" s="283" t="s">
        <v>177</v>
      </c>
      <c r="H9" s="284" t="s">
        <v>178</v>
      </c>
      <c r="I9" s="285" t="s">
        <v>179</v>
      </c>
    </row>
    <row r="10" spans="2:12" s="276" customFormat="1" ht="13.5">
      <c r="B10" s="286">
        <v>1</v>
      </c>
      <c r="C10" s="351"/>
      <c r="D10" s="371"/>
      <c r="E10" s="372"/>
      <c r="F10" s="287"/>
      <c r="G10" s="288"/>
      <c r="H10" s="289"/>
      <c r="I10" s="290"/>
    </row>
    <row r="11" spans="2:12" s="276" customFormat="1" ht="13.5">
      <c r="B11" s="286">
        <v>2</v>
      </c>
      <c r="C11" s="351"/>
      <c r="D11" s="352"/>
      <c r="E11" s="353"/>
      <c r="F11" s="291"/>
      <c r="G11" s="288"/>
      <c r="H11" s="289"/>
      <c r="I11" s="300"/>
    </row>
    <row r="12" spans="2:12" s="276" customFormat="1" ht="13.5">
      <c r="B12" s="286">
        <v>3</v>
      </c>
      <c r="C12" s="351"/>
      <c r="D12" s="352"/>
      <c r="E12" s="353"/>
      <c r="F12" s="293"/>
      <c r="G12" s="288"/>
      <c r="H12" s="301"/>
      <c r="I12" s="300"/>
    </row>
    <row r="13" spans="2:12" s="276" customFormat="1" ht="13.5">
      <c r="B13" s="365" t="s">
        <v>180</v>
      </c>
      <c r="C13" s="366"/>
      <c r="D13" s="366"/>
      <c r="E13" s="366"/>
      <c r="F13" s="282" t="s">
        <v>176</v>
      </c>
      <c r="G13" s="283" t="s">
        <v>177</v>
      </c>
      <c r="H13" s="284" t="s">
        <v>178</v>
      </c>
      <c r="I13" s="285" t="s">
        <v>179</v>
      </c>
    </row>
    <row r="14" spans="2:12" s="276" customFormat="1" ht="29.25" customHeight="1">
      <c r="B14" s="286">
        <v>1</v>
      </c>
      <c r="C14" s="351" t="s">
        <v>263</v>
      </c>
      <c r="D14" s="352"/>
      <c r="E14" s="353"/>
      <c r="F14" s="294" t="s">
        <v>188</v>
      </c>
      <c r="G14" s="288" t="s">
        <v>164</v>
      </c>
      <c r="H14" s="335">
        <v>44532</v>
      </c>
      <c r="I14" s="328"/>
    </row>
    <row r="15" spans="2:12" s="276" customFormat="1" ht="15" customHeight="1">
      <c r="B15" s="286">
        <v>2</v>
      </c>
      <c r="C15" s="351" t="s">
        <v>264</v>
      </c>
      <c r="D15" s="352"/>
      <c r="E15" s="353"/>
      <c r="F15" s="294" t="s">
        <v>188</v>
      </c>
      <c r="G15" s="288" t="s">
        <v>164</v>
      </c>
      <c r="H15" s="335">
        <v>44530</v>
      </c>
      <c r="I15" s="328"/>
    </row>
    <row r="16" spans="2:12" s="276" customFormat="1" ht="15" customHeight="1">
      <c r="B16" s="286">
        <v>3</v>
      </c>
      <c r="C16" s="351" t="s">
        <v>265</v>
      </c>
      <c r="D16" s="352"/>
      <c r="E16" s="353"/>
      <c r="F16" s="294" t="s">
        <v>188</v>
      </c>
      <c r="G16" s="288" t="s">
        <v>164</v>
      </c>
      <c r="H16" s="289" t="s">
        <v>207</v>
      </c>
      <c r="I16" s="328" t="s">
        <v>277</v>
      </c>
    </row>
    <row r="17" spans="2:9" s="276" customFormat="1" ht="15" customHeight="1">
      <c r="B17" s="286">
        <v>4</v>
      </c>
      <c r="C17" s="351" t="s">
        <v>266</v>
      </c>
      <c r="D17" s="352"/>
      <c r="E17" s="353"/>
      <c r="F17" s="294" t="s">
        <v>188</v>
      </c>
      <c r="G17" s="288" t="s">
        <v>164</v>
      </c>
      <c r="H17" s="289" t="s">
        <v>207</v>
      </c>
      <c r="I17" s="328"/>
    </row>
    <row r="18" spans="2:9" s="276" customFormat="1" ht="15" customHeight="1">
      <c r="B18" s="286">
        <v>5</v>
      </c>
      <c r="C18" s="351" t="s">
        <v>267</v>
      </c>
      <c r="D18" s="352"/>
      <c r="E18" s="353"/>
      <c r="F18" s="294" t="s">
        <v>188</v>
      </c>
      <c r="G18" s="288" t="s">
        <v>164</v>
      </c>
      <c r="H18" s="289" t="s">
        <v>207</v>
      </c>
      <c r="I18" s="328"/>
    </row>
    <row r="19" spans="2:9" s="276" customFormat="1" ht="31.5" customHeight="1">
      <c r="B19" s="286">
        <v>6</v>
      </c>
      <c r="C19" s="351" t="s">
        <v>268</v>
      </c>
      <c r="D19" s="352"/>
      <c r="E19" s="353"/>
      <c r="F19" s="294" t="s">
        <v>188</v>
      </c>
      <c r="G19" s="288" t="s">
        <v>164</v>
      </c>
      <c r="H19" s="289" t="s">
        <v>207</v>
      </c>
      <c r="I19" s="328"/>
    </row>
    <row r="20" spans="2:9" s="276" customFormat="1" ht="15" customHeight="1">
      <c r="B20" s="286">
        <v>7</v>
      </c>
      <c r="C20" s="351" t="s">
        <v>269</v>
      </c>
      <c r="D20" s="352"/>
      <c r="E20" s="353"/>
      <c r="F20" s="294" t="s">
        <v>188</v>
      </c>
      <c r="G20" s="288" t="s">
        <v>164</v>
      </c>
      <c r="H20" s="289" t="s">
        <v>207</v>
      </c>
      <c r="I20" s="328"/>
    </row>
    <row r="21" spans="2:9" s="276" customFormat="1" ht="15" customHeight="1">
      <c r="B21" s="286">
        <v>8</v>
      </c>
      <c r="C21" s="351" t="s">
        <v>272</v>
      </c>
      <c r="D21" s="352"/>
      <c r="E21" s="353"/>
      <c r="F21" s="294" t="s">
        <v>188</v>
      </c>
      <c r="G21" s="288" t="s">
        <v>164</v>
      </c>
      <c r="H21" s="289" t="s">
        <v>207</v>
      </c>
      <c r="I21" s="328"/>
    </row>
    <row r="22" spans="2:9" s="276" customFormat="1" ht="30" customHeight="1">
      <c r="B22" s="286">
        <v>9</v>
      </c>
      <c r="C22" s="351" t="s">
        <v>273</v>
      </c>
      <c r="D22" s="352"/>
      <c r="E22" s="353"/>
      <c r="F22" s="294" t="s">
        <v>188</v>
      </c>
      <c r="G22" s="288" t="s">
        <v>164</v>
      </c>
      <c r="H22" s="289" t="s">
        <v>207</v>
      </c>
      <c r="I22" s="328"/>
    </row>
    <row r="23" spans="2:9" s="276" customFormat="1" ht="15" customHeight="1">
      <c r="B23" s="286">
        <v>10</v>
      </c>
      <c r="C23" s="351" t="s">
        <v>274</v>
      </c>
      <c r="D23" s="352"/>
      <c r="E23" s="353"/>
      <c r="F23" s="294" t="s">
        <v>188</v>
      </c>
      <c r="G23" s="288" t="s">
        <v>164</v>
      </c>
      <c r="H23" s="289" t="s">
        <v>207</v>
      </c>
      <c r="I23" s="328"/>
    </row>
    <row r="24" spans="2:9" s="276" customFormat="1" ht="15" customHeight="1">
      <c r="B24" s="286">
        <v>11</v>
      </c>
      <c r="C24" s="351" t="s">
        <v>275</v>
      </c>
      <c r="D24" s="352"/>
      <c r="E24" s="353"/>
      <c r="F24" s="294" t="s">
        <v>188</v>
      </c>
      <c r="G24" s="288" t="s">
        <v>164</v>
      </c>
      <c r="H24" s="289" t="s">
        <v>207</v>
      </c>
      <c r="I24" s="328"/>
    </row>
    <row r="25" spans="2:9" s="276" customFormat="1" ht="15" customHeight="1">
      <c r="B25" s="286">
        <v>12</v>
      </c>
      <c r="C25" s="351" t="s">
        <v>276</v>
      </c>
      <c r="D25" s="352"/>
      <c r="E25" s="353"/>
      <c r="F25" s="294" t="s">
        <v>188</v>
      </c>
      <c r="G25" s="288" t="s">
        <v>164</v>
      </c>
      <c r="H25" s="289" t="s">
        <v>207</v>
      </c>
      <c r="I25" s="328"/>
    </row>
    <row r="26" spans="2:9" s="276" customFormat="1" ht="15" customHeight="1">
      <c r="B26" s="286">
        <v>13</v>
      </c>
      <c r="C26" s="351"/>
      <c r="D26" s="352"/>
      <c r="E26" s="353"/>
      <c r="F26" s="294"/>
      <c r="G26" s="288"/>
      <c r="H26" s="289"/>
      <c r="I26" s="328"/>
    </row>
    <row r="27" spans="2:9" s="276" customFormat="1" ht="15" customHeight="1">
      <c r="B27" s="286">
        <v>14</v>
      </c>
      <c r="C27" s="351"/>
      <c r="D27" s="352"/>
      <c r="E27" s="353"/>
      <c r="F27" s="294"/>
      <c r="G27" s="288"/>
      <c r="H27" s="289"/>
      <c r="I27" s="328"/>
    </row>
    <row r="28" spans="2:9" s="276" customFormat="1" ht="13.5" customHeight="1">
      <c r="B28" s="362" t="s">
        <v>181</v>
      </c>
      <c r="C28" s="363"/>
      <c r="D28" s="363"/>
      <c r="E28" s="364"/>
      <c r="F28" s="295" t="s">
        <v>176</v>
      </c>
      <c r="G28" s="296" t="s">
        <v>177</v>
      </c>
      <c r="H28" s="284" t="s">
        <v>178</v>
      </c>
      <c r="I28" s="298" t="s">
        <v>179</v>
      </c>
    </row>
    <row r="29" spans="2:9" s="276" customFormat="1" ht="13.5">
      <c r="B29" s="286">
        <v>1</v>
      </c>
      <c r="C29" s="351" t="s">
        <v>260</v>
      </c>
      <c r="D29" s="352"/>
      <c r="E29" s="353"/>
      <c r="F29" s="294" t="s">
        <v>188</v>
      </c>
      <c r="G29" s="288" t="s">
        <v>164</v>
      </c>
      <c r="H29" s="289" t="s">
        <v>207</v>
      </c>
      <c r="I29" s="290"/>
    </row>
    <row r="30" spans="2:9" s="276" customFormat="1" ht="13.5">
      <c r="B30" s="286">
        <v>2</v>
      </c>
      <c r="C30" s="351" t="s">
        <v>261</v>
      </c>
      <c r="D30" s="352"/>
      <c r="E30" s="353"/>
      <c r="F30" s="294" t="s">
        <v>188</v>
      </c>
      <c r="G30" s="288" t="s">
        <v>164</v>
      </c>
      <c r="H30" s="289" t="s">
        <v>207</v>
      </c>
      <c r="I30" s="328"/>
    </row>
    <row r="31" spans="2:9" s="276" customFormat="1" ht="40.5" customHeight="1">
      <c r="B31" s="286">
        <v>3</v>
      </c>
      <c r="C31" s="351" t="s">
        <v>255</v>
      </c>
      <c r="D31" s="352"/>
      <c r="E31" s="353"/>
      <c r="F31" s="294" t="s">
        <v>188</v>
      </c>
      <c r="G31" s="288" t="s">
        <v>164</v>
      </c>
      <c r="H31" s="335" t="s">
        <v>262</v>
      </c>
      <c r="I31" s="328"/>
    </row>
    <row r="32" spans="2:9" s="276" customFormat="1" ht="13.5">
      <c r="B32" s="286">
        <v>4</v>
      </c>
      <c r="C32" s="351" t="s">
        <v>256</v>
      </c>
      <c r="D32" s="352"/>
      <c r="E32" s="353"/>
      <c r="F32" s="294" t="s">
        <v>188</v>
      </c>
      <c r="G32" s="288" t="s">
        <v>164</v>
      </c>
      <c r="H32" s="289">
        <v>44539</v>
      </c>
      <c r="I32" s="328"/>
    </row>
    <row r="33" spans="2:9" s="276" customFormat="1" ht="13.5">
      <c r="B33" s="286">
        <v>5</v>
      </c>
      <c r="C33" s="351" t="s">
        <v>257</v>
      </c>
      <c r="D33" s="352"/>
      <c r="E33" s="353"/>
      <c r="F33" s="294" t="s">
        <v>188</v>
      </c>
      <c r="G33" s="288" t="s">
        <v>164</v>
      </c>
      <c r="H33" s="289">
        <v>44539</v>
      </c>
      <c r="I33" s="328"/>
    </row>
    <row r="34" spans="2:9" s="276" customFormat="1" ht="13.5">
      <c r="B34" s="286">
        <v>6</v>
      </c>
      <c r="C34" s="351" t="s">
        <v>258</v>
      </c>
      <c r="D34" s="352"/>
      <c r="E34" s="353"/>
      <c r="F34" s="294" t="s">
        <v>188</v>
      </c>
      <c r="G34" s="288" t="s">
        <v>164</v>
      </c>
      <c r="H34" s="289" t="s">
        <v>207</v>
      </c>
      <c r="I34" s="328"/>
    </row>
    <row r="35" spans="2:9" s="276" customFormat="1" ht="13.5">
      <c r="B35" s="286">
        <v>7</v>
      </c>
      <c r="C35" s="351" t="s">
        <v>259</v>
      </c>
      <c r="D35" s="352"/>
      <c r="E35" s="353"/>
      <c r="F35" s="294" t="s">
        <v>188</v>
      </c>
      <c r="G35" s="288" t="s">
        <v>164</v>
      </c>
      <c r="H35" s="289" t="s">
        <v>207</v>
      </c>
      <c r="I35" s="328"/>
    </row>
    <row r="36" spans="2:9" s="276" customFormat="1" ht="13.5">
      <c r="B36" s="286"/>
      <c r="C36" s="351"/>
      <c r="D36" s="352"/>
      <c r="E36" s="353"/>
      <c r="F36" s="294"/>
      <c r="G36" s="288"/>
      <c r="H36" s="289"/>
      <c r="I36" s="328"/>
    </row>
    <row r="37" spans="2:9" s="276" customFormat="1" ht="13.5">
      <c r="B37" s="373" t="s">
        <v>182</v>
      </c>
      <c r="C37" s="374"/>
      <c r="D37" s="374"/>
      <c r="E37" s="374"/>
      <c r="F37" s="295" t="s">
        <v>176</v>
      </c>
      <c r="G37" s="296" t="s">
        <v>177</v>
      </c>
      <c r="H37" s="297" t="s">
        <v>178</v>
      </c>
      <c r="I37" s="298" t="s">
        <v>179</v>
      </c>
    </row>
    <row r="38" spans="2:9" s="276" customFormat="1" ht="41.25" customHeight="1">
      <c r="B38" s="286">
        <v>1</v>
      </c>
      <c r="C38" s="351" t="s">
        <v>254</v>
      </c>
      <c r="D38" s="352"/>
      <c r="E38" s="353"/>
      <c r="F38" s="294" t="s">
        <v>194</v>
      </c>
      <c r="G38" s="288" t="s">
        <v>164</v>
      </c>
      <c r="H38" s="289">
        <v>44526</v>
      </c>
      <c r="I38" s="290"/>
    </row>
    <row r="39" spans="2:9" s="276" customFormat="1" ht="13.5">
      <c r="B39" s="362" t="s">
        <v>183</v>
      </c>
      <c r="C39" s="363"/>
      <c r="D39" s="363"/>
      <c r="E39" s="364"/>
      <c r="F39" s="295" t="s">
        <v>176</v>
      </c>
      <c r="G39" s="296" t="s">
        <v>177</v>
      </c>
      <c r="H39" s="297" t="s">
        <v>178</v>
      </c>
      <c r="I39" s="298" t="s">
        <v>179</v>
      </c>
    </row>
    <row r="40" spans="2:9" s="276" customFormat="1" ht="29.25" customHeight="1">
      <c r="B40" s="286">
        <v>1</v>
      </c>
      <c r="C40" s="354"/>
      <c r="D40" s="355"/>
      <c r="E40" s="356"/>
      <c r="F40" s="302"/>
      <c r="G40" s="303"/>
      <c r="H40" s="304"/>
      <c r="I40" s="290"/>
    </row>
    <row r="41" spans="2:9" s="276" customFormat="1" ht="29.25" customHeight="1">
      <c r="B41" s="286">
        <v>2</v>
      </c>
      <c r="C41" s="354"/>
      <c r="D41" s="355"/>
      <c r="E41" s="356"/>
      <c r="F41" s="302"/>
      <c r="G41" s="303"/>
      <c r="H41" s="304"/>
      <c r="I41" s="290"/>
    </row>
    <row r="42" spans="2:9" s="276" customFormat="1" ht="13.5">
      <c r="B42" s="286">
        <v>3</v>
      </c>
      <c r="C42" s="354"/>
      <c r="D42" s="355"/>
      <c r="E42" s="356"/>
      <c r="F42" s="302"/>
      <c r="G42" s="303"/>
      <c r="H42" s="304"/>
      <c r="I42" s="290"/>
    </row>
    <row r="43" spans="2:9" s="276" customFormat="1" ht="13.5">
      <c r="B43" s="286"/>
      <c r="C43" s="354"/>
      <c r="D43" s="355"/>
      <c r="E43" s="356"/>
      <c r="F43" s="302"/>
      <c r="G43" s="303"/>
      <c r="H43" s="304"/>
      <c r="I43" s="328"/>
    </row>
  </sheetData>
  <mergeCells count="48">
    <mergeCell ref="B5:C5"/>
    <mergeCell ref="D5:I5"/>
    <mergeCell ref="C16:E16"/>
    <mergeCell ref="C17:E17"/>
    <mergeCell ref="C18:E18"/>
    <mergeCell ref="B2:D3"/>
    <mergeCell ref="E2:I2"/>
    <mergeCell ref="E3:I3"/>
    <mergeCell ref="B4:C4"/>
    <mergeCell ref="D4:I4"/>
    <mergeCell ref="C38:E38"/>
    <mergeCell ref="B6:C6"/>
    <mergeCell ref="D6:I6"/>
    <mergeCell ref="B7:C7"/>
    <mergeCell ref="D7:I7"/>
    <mergeCell ref="B8:C8"/>
    <mergeCell ref="D8:I8"/>
    <mergeCell ref="C19:E19"/>
    <mergeCell ref="C20:E20"/>
    <mergeCell ref="C21:E21"/>
    <mergeCell ref="C22:E22"/>
    <mergeCell ref="C23:E23"/>
    <mergeCell ref="C24:E24"/>
    <mergeCell ref="C25:E25"/>
    <mergeCell ref="C27:E27"/>
    <mergeCell ref="C35:E35"/>
    <mergeCell ref="B28:E28"/>
    <mergeCell ref="B9:E9"/>
    <mergeCell ref="C10:E10"/>
    <mergeCell ref="C11:E11"/>
    <mergeCell ref="C12:E12"/>
    <mergeCell ref="B13:E13"/>
    <mergeCell ref="C42:E42"/>
    <mergeCell ref="C43:E43"/>
    <mergeCell ref="C14:E14"/>
    <mergeCell ref="C15:E15"/>
    <mergeCell ref="C26:E26"/>
    <mergeCell ref="C36:E36"/>
    <mergeCell ref="B37:E37"/>
    <mergeCell ref="B39:E39"/>
    <mergeCell ref="C40:E40"/>
    <mergeCell ref="C41:E41"/>
    <mergeCell ref="C29:E29"/>
    <mergeCell ref="C30:E30"/>
    <mergeCell ref="C31:E31"/>
    <mergeCell ref="C32:E32"/>
    <mergeCell ref="C33:E33"/>
    <mergeCell ref="C34:E34"/>
  </mergeCells>
  <phoneticPr fontId="7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8"/>
  <sheetViews>
    <sheetView showGridLines="0" topLeftCell="A7" zoomScale="85" zoomScaleNormal="85" workbookViewId="0">
      <selection activeCell="H21" sqref="H21"/>
    </sheetView>
  </sheetViews>
  <sheetFormatPr defaultRowHeight="12.75"/>
  <cols>
    <col min="1" max="1" width="1.75" style="4" customWidth="1"/>
    <col min="2" max="2" width="3.375" style="5" customWidth="1"/>
    <col min="3" max="3" width="8.875" style="6" customWidth="1"/>
    <col min="4" max="4" width="12.375" style="6" customWidth="1"/>
    <col min="5" max="5" width="46" style="6" customWidth="1"/>
    <col min="6" max="6" width="9.125" style="5" customWidth="1"/>
    <col min="7" max="7" width="11.875" style="5" customWidth="1"/>
    <col min="8" max="8" width="12.75" style="7" bestFit="1" customWidth="1"/>
    <col min="9" max="9" width="23.125" style="5" customWidth="1"/>
    <col min="10" max="10" width="2" style="4" customWidth="1"/>
    <col min="11" max="11" width="9.875" style="4" customWidth="1"/>
    <col min="12" max="12" width="34.75" style="4" customWidth="1"/>
    <col min="13" max="16384" width="9" style="4"/>
  </cols>
  <sheetData>
    <row r="1" spans="2:12" ht="6" customHeight="1" thickBot="1">
      <c r="B1" s="1"/>
      <c r="C1" s="2"/>
      <c r="D1" s="2"/>
      <c r="E1" s="2"/>
      <c r="F1" s="1"/>
      <c r="G1" s="1"/>
      <c r="H1" s="3"/>
      <c r="I1" s="1"/>
    </row>
    <row r="2" spans="2:12" ht="30.75" customHeight="1">
      <c r="B2" s="375"/>
      <c r="C2" s="375"/>
      <c r="D2" s="375"/>
      <c r="E2" s="377" t="s">
        <v>163</v>
      </c>
      <c r="F2" s="377"/>
      <c r="G2" s="377"/>
      <c r="H2" s="377"/>
      <c r="I2" s="377"/>
    </row>
    <row r="3" spans="2:12" ht="30.75" customHeight="1" thickBot="1">
      <c r="B3" s="376"/>
      <c r="C3" s="376"/>
      <c r="D3" s="376"/>
      <c r="E3" s="378" t="s">
        <v>162</v>
      </c>
      <c r="F3" s="378"/>
      <c r="G3" s="378"/>
      <c r="H3" s="378"/>
      <c r="I3" s="378"/>
    </row>
    <row r="4" spans="2:12" s="276" customFormat="1" ht="15">
      <c r="B4" s="379" t="s">
        <v>169</v>
      </c>
      <c r="C4" s="380"/>
      <c r="D4" s="381" t="s">
        <v>250</v>
      </c>
      <c r="E4" s="382"/>
      <c r="F4" s="382"/>
      <c r="G4" s="382"/>
      <c r="H4" s="382"/>
      <c r="I4" s="383"/>
      <c r="K4" s="277"/>
      <c r="L4" s="278" t="s">
        <v>170</v>
      </c>
    </row>
    <row r="5" spans="2:12" s="276" customFormat="1" ht="47.25">
      <c r="B5" s="357" t="s">
        <v>171</v>
      </c>
      <c r="C5" s="358"/>
      <c r="D5" s="359" t="s">
        <v>283</v>
      </c>
      <c r="E5" s="360"/>
      <c r="F5" s="360"/>
      <c r="G5" s="360"/>
      <c r="H5" s="360"/>
      <c r="I5" s="361"/>
      <c r="K5" s="277"/>
      <c r="L5" s="279" t="s">
        <v>172</v>
      </c>
    </row>
    <row r="6" spans="2:12" s="276" customFormat="1" ht="15.75">
      <c r="B6" s="384" t="s">
        <v>173</v>
      </c>
      <c r="C6" s="385"/>
      <c r="D6" s="386">
        <v>44522</v>
      </c>
      <c r="E6" s="387"/>
      <c r="F6" s="387"/>
      <c r="G6" s="387"/>
      <c r="H6" s="387"/>
      <c r="I6" s="388"/>
      <c r="L6" s="280"/>
    </row>
    <row r="7" spans="2:12" s="276" customFormat="1" ht="15.75">
      <c r="B7" s="384" t="s">
        <v>174</v>
      </c>
      <c r="C7" s="385"/>
      <c r="D7" s="386" t="s">
        <v>270</v>
      </c>
      <c r="E7" s="387"/>
      <c r="F7" s="387"/>
      <c r="G7" s="387"/>
      <c r="H7" s="387"/>
      <c r="I7" s="388"/>
      <c r="L7" s="280"/>
    </row>
    <row r="8" spans="2:12" s="276" customFormat="1" ht="16.5" thickBot="1">
      <c r="B8" s="367" t="s">
        <v>175</v>
      </c>
      <c r="C8" s="368"/>
      <c r="D8" s="369" t="s">
        <v>253</v>
      </c>
      <c r="E8" s="369"/>
      <c r="F8" s="369"/>
      <c r="G8" s="369"/>
      <c r="H8" s="369"/>
      <c r="I8" s="370"/>
      <c r="L8" s="281"/>
    </row>
    <row r="9" spans="2:12" s="276" customFormat="1" ht="14.25" thickTop="1">
      <c r="B9" s="365" t="s">
        <v>161</v>
      </c>
      <c r="C9" s="366"/>
      <c r="D9" s="366"/>
      <c r="E9" s="366"/>
      <c r="F9" s="282" t="s">
        <v>176</v>
      </c>
      <c r="G9" s="283" t="s">
        <v>177</v>
      </c>
      <c r="H9" s="284" t="s">
        <v>178</v>
      </c>
      <c r="I9" s="285" t="s">
        <v>179</v>
      </c>
    </row>
    <row r="10" spans="2:12" s="276" customFormat="1" ht="13.5">
      <c r="B10" s="286">
        <v>1</v>
      </c>
      <c r="C10" s="351"/>
      <c r="D10" s="371"/>
      <c r="E10" s="372"/>
      <c r="F10" s="287"/>
      <c r="G10" s="288"/>
      <c r="H10" s="289"/>
      <c r="I10" s="290"/>
    </row>
    <row r="11" spans="2:12" s="276" customFormat="1" ht="13.5">
      <c r="B11" s="286">
        <v>2</v>
      </c>
      <c r="C11" s="351"/>
      <c r="D11" s="352"/>
      <c r="E11" s="353"/>
      <c r="F11" s="291"/>
      <c r="G11" s="288"/>
      <c r="H11" s="289"/>
      <c r="I11" s="300"/>
    </row>
    <row r="12" spans="2:12" s="276" customFormat="1" ht="13.5">
      <c r="B12" s="286">
        <v>3</v>
      </c>
      <c r="C12" s="351"/>
      <c r="D12" s="352"/>
      <c r="E12" s="353"/>
      <c r="F12" s="293"/>
      <c r="G12" s="288"/>
      <c r="H12" s="301"/>
      <c r="I12" s="300"/>
    </row>
    <row r="13" spans="2:12" s="276" customFormat="1" ht="13.5">
      <c r="B13" s="365" t="s">
        <v>180</v>
      </c>
      <c r="C13" s="366"/>
      <c r="D13" s="366"/>
      <c r="E13" s="366"/>
      <c r="F13" s="282" t="s">
        <v>176</v>
      </c>
      <c r="G13" s="283" t="s">
        <v>177</v>
      </c>
      <c r="H13" s="284" t="s">
        <v>178</v>
      </c>
      <c r="I13" s="285" t="s">
        <v>179</v>
      </c>
    </row>
    <row r="14" spans="2:12" s="276" customFormat="1" ht="13.5">
      <c r="B14" s="286">
        <v>1</v>
      </c>
      <c r="C14" s="351" t="s">
        <v>280</v>
      </c>
      <c r="D14" s="352"/>
      <c r="E14" s="353"/>
      <c r="F14" s="294" t="s">
        <v>188</v>
      </c>
      <c r="G14" s="288" t="s">
        <v>164</v>
      </c>
      <c r="H14" s="289" t="s">
        <v>207</v>
      </c>
      <c r="I14" s="328"/>
    </row>
    <row r="15" spans="2:12" s="276" customFormat="1" ht="15" customHeight="1">
      <c r="B15" s="286">
        <v>2</v>
      </c>
      <c r="C15" s="351"/>
      <c r="D15" s="352"/>
      <c r="E15" s="353"/>
      <c r="F15" s="294"/>
      <c r="G15" s="288"/>
      <c r="H15" s="289"/>
      <c r="I15" s="328"/>
    </row>
    <row r="16" spans="2:12" s="276" customFormat="1" ht="13.5" customHeight="1">
      <c r="B16" s="362" t="s">
        <v>181</v>
      </c>
      <c r="C16" s="363"/>
      <c r="D16" s="363"/>
      <c r="E16" s="364"/>
      <c r="F16" s="295" t="s">
        <v>176</v>
      </c>
      <c r="G16" s="296" t="s">
        <v>177</v>
      </c>
      <c r="H16" s="284" t="s">
        <v>178</v>
      </c>
      <c r="I16" s="298" t="s">
        <v>179</v>
      </c>
    </row>
    <row r="17" spans="2:9" s="276" customFormat="1" ht="13.5">
      <c r="B17" s="286">
        <v>1</v>
      </c>
      <c r="C17" s="351" t="s">
        <v>260</v>
      </c>
      <c r="D17" s="352"/>
      <c r="E17" s="353"/>
      <c r="F17" s="294" t="s">
        <v>188</v>
      </c>
      <c r="G17" s="288" t="s">
        <v>164</v>
      </c>
      <c r="H17" s="289" t="s">
        <v>207</v>
      </c>
      <c r="I17" s="290"/>
    </row>
    <row r="18" spans="2:9" s="276" customFormat="1" ht="13.5">
      <c r="B18" s="286">
        <v>2</v>
      </c>
      <c r="C18" s="351" t="s">
        <v>261</v>
      </c>
      <c r="D18" s="352"/>
      <c r="E18" s="353"/>
      <c r="F18" s="294" t="s">
        <v>188</v>
      </c>
      <c r="G18" s="288" t="s">
        <v>164</v>
      </c>
      <c r="H18" s="289" t="s">
        <v>207</v>
      </c>
      <c r="I18" s="328"/>
    </row>
    <row r="19" spans="2:9" s="276" customFormat="1" ht="13.5">
      <c r="B19" s="286">
        <v>3</v>
      </c>
      <c r="C19" s="351" t="s">
        <v>265</v>
      </c>
      <c r="D19" s="352"/>
      <c r="E19" s="353"/>
      <c r="F19" s="294" t="s">
        <v>188</v>
      </c>
      <c r="G19" s="288" t="s">
        <v>164</v>
      </c>
      <c r="H19" s="289" t="s">
        <v>207</v>
      </c>
      <c r="I19" s="328"/>
    </row>
    <row r="20" spans="2:9" s="276" customFormat="1" ht="47.25" customHeight="1">
      <c r="B20" s="286">
        <v>4</v>
      </c>
      <c r="C20" s="351" t="s">
        <v>288</v>
      </c>
      <c r="D20" s="352"/>
      <c r="E20" s="353"/>
      <c r="F20" s="294" t="s">
        <v>188</v>
      </c>
      <c r="G20" s="288" t="s">
        <v>164</v>
      </c>
      <c r="H20" s="289" t="s">
        <v>281</v>
      </c>
      <c r="I20" s="328"/>
    </row>
    <row r="21" spans="2:9" s="276" customFormat="1" ht="27" customHeight="1">
      <c r="B21" s="286">
        <v>5</v>
      </c>
      <c r="C21" s="351" t="s">
        <v>285</v>
      </c>
      <c r="D21" s="352"/>
      <c r="E21" s="353"/>
      <c r="F21" s="294" t="s">
        <v>188</v>
      </c>
      <c r="G21" s="288" t="s">
        <v>164</v>
      </c>
      <c r="H21" s="289" t="s">
        <v>282</v>
      </c>
      <c r="I21" s="328"/>
    </row>
    <row r="22" spans="2:9" s="276" customFormat="1" ht="13.5">
      <c r="B22" s="286">
        <v>6</v>
      </c>
      <c r="C22" s="351" t="s">
        <v>259</v>
      </c>
      <c r="D22" s="352"/>
      <c r="E22" s="353"/>
      <c r="F22" s="294" t="s">
        <v>188</v>
      </c>
      <c r="G22" s="288" t="s">
        <v>164</v>
      </c>
      <c r="H22" s="289" t="s">
        <v>207</v>
      </c>
      <c r="I22" s="328"/>
    </row>
    <row r="23" spans="2:9" s="276" customFormat="1" ht="13.5">
      <c r="B23" s="286">
        <v>7</v>
      </c>
      <c r="C23" s="351" t="s">
        <v>269</v>
      </c>
      <c r="D23" s="352"/>
      <c r="E23" s="353"/>
      <c r="F23" s="294" t="s">
        <v>188</v>
      </c>
      <c r="G23" s="288" t="s">
        <v>164</v>
      </c>
      <c r="H23" s="289" t="s">
        <v>207</v>
      </c>
      <c r="I23" s="328"/>
    </row>
    <row r="24" spans="2:9" s="276" customFormat="1" ht="13.5">
      <c r="B24" s="286">
        <v>8</v>
      </c>
      <c r="C24" s="351" t="s">
        <v>272</v>
      </c>
      <c r="D24" s="352"/>
      <c r="E24" s="353"/>
      <c r="F24" s="294" t="s">
        <v>188</v>
      </c>
      <c r="G24" s="288" t="s">
        <v>164</v>
      </c>
      <c r="H24" s="289" t="s">
        <v>207</v>
      </c>
      <c r="I24" s="328"/>
    </row>
    <row r="25" spans="2:9" s="276" customFormat="1" ht="13.5">
      <c r="B25" s="286">
        <v>9</v>
      </c>
      <c r="C25" s="351" t="s">
        <v>274</v>
      </c>
      <c r="D25" s="352"/>
      <c r="E25" s="353"/>
      <c r="F25" s="294" t="s">
        <v>188</v>
      </c>
      <c r="G25" s="288" t="s">
        <v>164</v>
      </c>
      <c r="H25" s="289" t="s">
        <v>207</v>
      </c>
      <c r="I25" s="328"/>
    </row>
    <row r="26" spans="2:9" s="276" customFormat="1" ht="13.5">
      <c r="B26" s="286"/>
      <c r="C26" s="336"/>
      <c r="D26" s="337"/>
      <c r="E26" s="338"/>
      <c r="F26" s="294"/>
      <c r="G26" s="288"/>
      <c r="H26" s="289"/>
      <c r="I26" s="328"/>
    </row>
    <row r="27" spans="2:9" s="276" customFormat="1" ht="13.5">
      <c r="B27" s="373" t="s">
        <v>182</v>
      </c>
      <c r="C27" s="374"/>
      <c r="D27" s="374"/>
      <c r="E27" s="374"/>
      <c r="F27" s="295" t="s">
        <v>176</v>
      </c>
      <c r="G27" s="296" t="s">
        <v>177</v>
      </c>
      <c r="H27" s="297" t="s">
        <v>178</v>
      </c>
      <c r="I27" s="298" t="s">
        <v>179</v>
      </c>
    </row>
    <row r="28" spans="2:9" s="276" customFormat="1" ht="41.25" customHeight="1">
      <c r="B28" s="286">
        <v>1</v>
      </c>
      <c r="C28" s="351" t="s">
        <v>268</v>
      </c>
      <c r="D28" s="352"/>
      <c r="E28" s="353"/>
      <c r="F28" s="294" t="s">
        <v>284</v>
      </c>
      <c r="G28" s="288" t="s">
        <v>164</v>
      </c>
      <c r="H28" s="289">
        <v>44608</v>
      </c>
      <c r="I28" s="290" t="s">
        <v>290</v>
      </c>
    </row>
    <row r="29" spans="2:9" ht="46.5" customHeight="1">
      <c r="B29" s="286">
        <v>2</v>
      </c>
      <c r="C29" s="351" t="s">
        <v>287</v>
      </c>
      <c r="D29" s="352"/>
      <c r="E29" s="353"/>
      <c r="F29" s="294" t="s">
        <v>284</v>
      </c>
      <c r="G29" s="288" t="s">
        <v>164</v>
      </c>
      <c r="H29" s="289">
        <v>44608</v>
      </c>
      <c r="I29" s="328"/>
    </row>
    <row r="30" spans="2:9" s="276" customFormat="1" ht="13.5">
      <c r="B30" s="362" t="s">
        <v>183</v>
      </c>
      <c r="C30" s="363"/>
      <c r="D30" s="363"/>
      <c r="E30" s="364"/>
      <c r="F30" s="295" t="s">
        <v>176</v>
      </c>
      <c r="G30" s="296" t="s">
        <v>177</v>
      </c>
      <c r="H30" s="297" t="s">
        <v>178</v>
      </c>
      <c r="I30" s="298" t="s">
        <v>179</v>
      </c>
    </row>
    <row r="31" spans="2:9" s="276" customFormat="1" ht="59.25" customHeight="1">
      <c r="B31" s="286">
        <v>1</v>
      </c>
      <c r="C31" s="351" t="s">
        <v>289</v>
      </c>
      <c r="D31" s="352"/>
      <c r="E31" s="353"/>
      <c r="F31" s="294" t="s">
        <v>194</v>
      </c>
      <c r="G31" s="288" t="s">
        <v>164</v>
      </c>
      <c r="H31" s="339">
        <v>44532</v>
      </c>
      <c r="I31" s="290"/>
    </row>
    <row r="32" spans="2:9" s="276" customFormat="1" ht="48.75" customHeight="1">
      <c r="B32" s="286">
        <v>2</v>
      </c>
      <c r="C32" s="351" t="s">
        <v>286</v>
      </c>
      <c r="D32" s="352"/>
      <c r="E32" s="353"/>
      <c r="F32" s="294" t="s">
        <v>278</v>
      </c>
      <c r="G32" s="288" t="s">
        <v>164</v>
      </c>
      <c r="H32" s="339" t="s">
        <v>262</v>
      </c>
      <c r="I32" s="290"/>
    </row>
    <row r="33" spans="2:9" s="276" customFormat="1" ht="13.5">
      <c r="B33" s="286">
        <v>3</v>
      </c>
      <c r="C33" s="351" t="s">
        <v>267</v>
      </c>
      <c r="D33" s="352"/>
      <c r="E33" s="353"/>
      <c r="F33" s="294" t="s">
        <v>279</v>
      </c>
      <c r="G33" s="288" t="s">
        <v>164</v>
      </c>
      <c r="H33" s="289">
        <v>44550</v>
      </c>
      <c r="I33" s="290"/>
    </row>
    <row r="34" spans="2:9" s="276" customFormat="1" ht="13.5">
      <c r="B34" s="286">
        <v>4</v>
      </c>
      <c r="C34" s="351" t="s">
        <v>266</v>
      </c>
      <c r="D34" s="352"/>
      <c r="E34" s="353"/>
      <c r="F34" s="294" t="s">
        <v>279</v>
      </c>
      <c r="G34" s="288" t="s">
        <v>164</v>
      </c>
      <c r="H34" s="289">
        <v>44550</v>
      </c>
      <c r="I34" s="328"/>
    </row>
    <row r="35" spans="2:9" ht="13.5">
      <c r="B35" s="286">
        <v>5</v>
      </c>
      <c r="C35" s="351" t="s">
        <v>275</v>
      </c>
      <c r="D35" s="352"/>
      <c r="E35" s="353"/>
      <c r="F35" s="294" t="s">
        <v>279</v>
      </c>
      <c r="G35" s="288" t="s">
        <v>164</v>
      </c>
      <c r="H35" s="289">
        <v>44550</v>
      </c>
      <c r="I35" s="328"/>
    </row>
    <row r="36" spans="2:9" ht="13.5">
      <c r="B36" s="286">
        <v>6</v>
      </c>
      <c r="C36" s="351" t="s">
        <v>276</v>
      </c>
      <c r="D36" s="352"/>
      <c r="E36" s="353"/>
      <c r="F36" s="294" t="s">
        <v>279</v>
      </c>
      <c r="G36" s="288" t="s">
        <v>164</v>
      </c>
      <c r="H36" s="289">
        <v>44550</v>
      </c>
      <c r="I36" s="328"/>
    </row>
    <row r="37" spans="2:9" ht="13.5">
      <c r="B37" s="286">
        <v>7</v>
      </c>
      <c r="C37" s="351" t="s">
        <v>258</v>
      </c>
      <c r="D37" s="352"/>
      <c r="E37" s="353"/>
      <c r="F37" s="294" t="s">
        <v>188</v>
      </c>
      <c r="G37" s="288" t="s">
        <v>164</v>
      </c>
      <c r="H37" s="289">
        <v>44550</v>
      </c>
      <c r="I37" s="328"/>
    </row>
    <row r="38" spans="2:9" ht="13.5">
      <c r="B38" s="286"/>
      <c r="C38" s="354"/>
      <c r="D38" s="355"/>
      <c r="E38" s="356"/>
      <c r="F38" s="302"/>
      <c r="G38" s="303"/>
      <c r="H38" s="304"/>
      <c r="I38" s="328"/>
    </row>
  </sheetData>
  <mergeCells count="42">
    <mergeCell ref="C14:E14"/>
    <mergeCell ref="C38:E38"/>
    <mergeCell ref="B30:E30"/>
    <mergeCell ref="C21:E21"/>
    <mergeCell ref="C37:E37"/>
    <mergeCell ref="C22:E22"/>
    <mergeCell ref="B27:E27"/>
    <mergeCell ref="B16:E16"/>
    <mergeCell ref="C17:E17"/>
    <mergeCell ref="C18:E18"/>
    <mergeCell ref="C32:E32"/>
    <mergeCell ref="C20:E20"/>
    <mergeCell ref="C24:E24"/>
    <mergeCell ref="C29:E29"/>
    <mergeCell ref="C25:E25"/>
    <mergeCell ref="C35:E35"/>
    <mergeCell ref="C36:E36"/>
    <mergeCell ref="C15:E15"/>
    <mergeCell ref="C19:E19"/>
    <mergeCell ref="C34:E34"/>
    <mergeCell ref="C33:E33"/>
    <mergeCell ref="C28:E28"/>
    <mergeCell ref="C23:E23"/>
    <mergeCell ref="C31:E31"/>
    <mergeCell ref="B9:E9"/>
    <mergeCell ref="C10:E10"/>
    <mergeCell ref="C11:E11"/>
    <mergeCell ref="C12:E12"/>
    <mergeCell ref="B13:E13"/>
    <mergeCell ref="B6:C6"/>
    <mergeCell ref="D6:I6"/>
    <mergeCell ref="B7:C7"/>
    <mergeCell ref="D7:I7"/>
    <mergeCell ref="B8:C8"/>
    <mergeCell ref="D8:I8"/>
    <mergeCell ref="B5:C5"/>
    <mergeCell ref="D5:I5"/>
    <mergeCell ref="B2:D3"/>
    <mergeCell ref="E2:I2"/>
    <mergeCell ref="E3:I3"/>
    <mergeCell ref="B4:C4"/>
    <mergeCell ref="D4:I4"/>
  </mergeCells>
  <phoneticPr fontId="7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2"/>
  <sheetViews>
    <sheetView showGridLines="0" topLeftCell="A7" zoomScale="85" zoomScaleNormal="85" workbookViewId="0">
      <selection activeCell="L9" sqref="L9"/>
    </sheetView>
  </sheetViews>
  <sheetFormatPr defaultRowHeight="12.75"/>
  <cols>
    <col min="1" max="1" width="1.75" style="4" customWidth="1"/>
    <col min="2" max="2" width="3.375" style="5" customWidth="1"/>
    <col min="3" max="3" width="8.875" style="6" customWidth="1"/>
    <col min="4" max="4" width="12.375" style="6" customWidth="1"/>
    <col min="5" max="5" width="27" style="6" customWidth="1"/>
    <col min="6" max="6" width="9.125" style="5" customWidth="1"/>
    <col min="7" max="7" width="11.875" style="5" customWidth="1"/>
    <col min="8" max="8" width="12.75" style="7" bestFit="1" customWidth="1"/>
    <col min="9" max="9" width="23.125" style="5" customWidth="1"/>
    <col min="10" max="10" width="2" style="4" customWidth="1"/>
    <col min="11" max="11" width="9.875" style="4" customWidth="1"/>
    <col min="12" max="12" width="34.75" style="4" customWidth="1"/>
    <col min="13" max="16384" width="9" style="4"/>
  </cols>
  <sheetData>
    <row r="1" spans="2:12" ht="6" customHeight="1" thickBot="1">
      <c r="B1" s="1"/>
      <c r="C1" s="2"/>
      <c r="D1" s="2"/>
      <c r="E1" s="2"/>
      <c r="F1" s="1"/>
      <c r="G1" s="1"/>
      <c r="H1" s="3"/>
      <c r="I1" s="1"/>
    </row>
    <row r="2" spans="2:12" ht="30.75" customHeight="1">
      <c r="B2" s="375"/>
      <c r="C2" s="375"/>
      <c r="D2" s="375"/>
      <c r="E2" s="377" t="s">
        <v>163</v>
      </c>
      <c r="F2" s="377"/>
      <c r="G2" s="377"/>
      <c r="H2" s="377"/>
      <c r="I2" s="377"/>
    </row>
    <row r="3" spans="2:12" ht="30.75" customHeight="1" thickBot="1">
      <c r="B3" s="376"/>
      <c r="C3" s="376"/>
      <c r="D3" s="376"/>
      <c r="E3" s="378" t="s">
        <v>162</v>
      </c>
      <c r="F3" s="378"/>
      <c r="G3" s="378"/>
      <c r="H3" s="378"/>
      <c r="I3" s="378"/>
    </row>
    <row r="4" spans="2:12" s="276" customFormat="1" ht="15">
      <c r="B4" s="379" t="s">
        <v>169</v>
      </c>
      <c r="C4" s="380"/>
      <c r="D4" s="381" t="s">
        <v>296</v>
      </c>
      <c r="E4" s="382"/>
      <c r="F4" s="382"/>
      <c r="G4" s="382"/>
      <c r="H4" s="382"/>
      <c r="I4" s="383"/>
      <c r="K4" s="277"/>
      <c r="L4" s="278" t="s">
        <v>170</v>
      </c>
    </row>
    <row r="5" spans="2:12" s="276" customFormat="1" ht="21" customHeight="1">
      <c r="B5" s="357" t="s">
        <v>171</v>
      </c>
      <c r="C5" s="358"/>
      <c r="D5" s="359" t="s">
        <v>301</v>
      </c>
      <c r="E5" s="360"/>
      <c r="F5" s="360"/>
      <c r="G5" s="360"/>
      <c r="H5" s="360"/>
      <c r="I5" s="361"/>
      <c r="K5" s="277"/>
      <c r="L5" s="279" t="s">
        <v>172</v>
      </c>
    </row>
    <row r="6" spans="2:12" s="276" customFormat="1" ht="15.75">
      <c r="B6" s="384" t="s">
        <v>173</v>
      </c>
      <c r="C6" s="385"/>
      <c r="D6" s="386">
        <v>44614</v>
      </c>
      <c r="E6" s="387"/>
      <c r="F6" s="387"/>
      <c r="G6" s="387"/>
      <c r="H6" s="387"/>
      <c r="I6" s="388"/>
      <c r="L6" s="280"/>
    </row>
    <row r="7" spans="2:12" s="276" customFormat="1" ht="15.75">
      <c r="B7" s="384" t="s">
        <v>174</v>
      </c>
      <c r="C7" s="385"/>
      <c r="D7" s="386" t="s">
        <v>295</v>
      </c>
      <c r="E7" s="387"/>
      <c r="F7" s="387"/>
      <c r="G7" s="387"/>
      <c r="H7" s="387"/>
      <c r="I7" s="388"/>
      <c r="L7" s="280"/>
    </row>
    <row r="8" spans="2:12" s="276" customFormat="1" ht="16.5" thickBot="1">
      <c r="B8" s="367" t="s">
        <v>175</v>
      </c>
      <c r="C8" s="368"/>
      <c r="D8" s="369" t="s">
        <v>291</v>
      </c>
      <c r="E8" s="369"/>
      <c r="F8" s="369"/>
      <c r="G8" s="369"/>
      <c r="H8" s="369"/>
      <c r="I8" s="370"/>
      <c r="L8" s="281"/>
    </row>
    <row r="9" spans="2:12" s="276" customFormat="1" ht="14.25" thickTop="1">
      <c r="B9" s="365" t="s">
        <v>161</v>
      </c>
      <c r="C9" s="366"/>
      <c r="D9" s="366"/>
      <c r="E9" s="366"/>
      <c r="F9" s="282" t="s">
        <v>176</v>
      </c>
      <c r="G9" s="283" t="s">
        <v>177</v>
      </c>
      <c r="H9" s="284" t="s">
        <v>178</v>
      </c>
      <c r="I9" s="285" t="s">
        <v>179</v>
      </c>
    </row>
    <row r="10" spans="2:12" s="276" customFormat="1" ht="13.5">
      <c r="B10" s="286">
        <v>1</v>
      </c>
      <c r="C10" s="351" t="s">
        <v>302</v>
      </c>
      <c r="D10" s="371"/>
      <c r="E10" s="372"/>
      <c r="F10" s="287" t="s">
        <v>300</v>
      </c>
      <c r="G10" s="288" t="s">
        <v>304</v>
      </c>
      <c r="H10" s="289">
        <v>44621</v>
      </c>
      <c r="I10" s="290"/>
    </row>
    <row r="11" spans="2:12" s="276" customFormat="1" ht="30.75" customHeight="1">
      <c r="B11" s="286">
        <v>2</v>
      </c>
      <c r="C11" s="351" t="s">
        <v>303</v>
      </c>
      <c r="D11" s="352"/>
      <c r="E11" s="353"/>
      <c r="F11" s="287" t="s">
        <v>300</v>
      </c>
      <c r="G11" s="288" t="s">
        <v>305</v>
      </c>
      <c r="H11" s="289">
        <v>44621</v>
      </c>
      <c r="I11" s="300"/>
    </row>
    <row r="12" spans="2:12" s="276" customFormat="1" ht="13.5">
      <c r="B12" s="286">
        <v>3</v>
      </c>
      <c r="C12" s="351"/>
      <c r="D12" s="352"/>
      <c r="E12" s="353"/>
      <c r="F12" s="293"/>
      <c r="G12" s="288"/>
      <c r="H12" s="301"/>
      <c r="I12" s="300"/>
    </row>
    <row r="13" spans="2:12" s="276" customFormat="1" ht="13.5">
      <c r="B13" s="365" t="s">
        <v>180</v>
      </c>
      <c r="C13" s="366"/>
      <c r="D13" s="366"/>
      <c r="E13" s="366"/>
      <c r="F13" s="282" t="s">
        <v>176</v>
      </c>
      <c r="G13" s="283" t="s">
        <v>177</v>
      </c>
      <c r="H13" s="284" t="s">
        <v>178</v>
      </c>
      <c r="I13" s="285" t="s">
        <v>179</v>
      </c>
    </row>
    <row r="14" spans="2:12" s="276" customFormat="1" ht="13.5">
      <c r="B14" s="286">
        <v>1</v>
      </c>
      <c r="C14" s="351" t="s">
        <v>298</v>
      </c>
      <c r="D14" s="352"/>
      <c r="E14" s="353"/>
      <c r="F14" s="294" t="s">
        <v>188</v>
      </c>
      <c r="G14" s="288" t="s">
        <v>164</v>
      </c>
      <c r="H14" s="289">
        <v>44621</v>
      </c>
      <c r="I14" s="328"/>
    </row>
    <row r="15" spans="2:12" s="276" customFormat="1" ht="15" customHeight="1">
      <c r="B15" s="286">
        <v>2</v>
      </c>
      <c r="C15" s="351" t="s">
        <v>297</v>
      </c>
      <c r="D15" s="352"/>
      <c r="E15" s="353"/>
      <c r="F15" s="294" t="s">
        <v>188</v>
      </c>
      <c r="G15" s="288" t="s">
        <v>164</v>
      </c>
      <c r="H15" s="289">
        <v>44621</v>
      </c>
      <c r="I15" s="328"/>
    </row>
    <row r="16" spans="2:12" s="276" customFormat="1" ht="15" customHeight="1">
      <c r="B16" s="286">
        <v>3</v>
      </c>
      <c r="C16" s="351" t="s">
        <v>299</v>
      </c>
      <c r="D16" s="352"/>
      <c r="E16" s="353"/>
      <c r="F16" s="294" t="s">
        <v>188</v>
      </c>
      <c r="G16" s="288" t="s">
        <v>164</v>
      </c>
      <c r="H16" s="289">
        <v>44621</v>
      </c>
      <c r="I16" s="328"/>
    </row>
    <row r="17" spans="2:9" s="276" customFormat="1" ht="15" customHeight="1">
      <c r="B17" s="286">
        <v>4</v>
      </c>
      <c r="C17" s="351" t="s">
        <v>306</v>
      </c>
      <c r="D17" s="352"/>
      <c r="E17" s="353"/>
      <c r="F17" s="294" t="s">
        <v>188</v>
      </c>
      <c r="G17" s="288" t="s">
        <v>164</v>
      </c>
      <c r="H17" s="289">
        <v>44621</v>
      </c>
      <c r="I17" s="328"/>
    </row>
    <row r="18" spans="2:9" s="276" customFormat="1" ht="15" customHeight="1">
      <c r="B18" s="286"/>
      <c r="C18" s="343"/>
      <c r="D18" s="343"/>
      <c r="E18" s="344"/>
      <c r="F18" s="294"/>
      <c r="G18" s="288"/>
      <c r="H18" s="350"/>
      <c r="I18" s="328"/>
    </row>
    <row r="19" spans="2:9" s="276" customFormat="1" ht="13.5" customHeight="1">
      <c r="B19" s="362" t="s">
        <v>181</v>
      </c>
      <c r="C19" s="363"/>
      <c r="D19" s="363"/>
      <c r="E19" s="364"/>
      <c r="F19" s="295" t="s">
        <v>176</v>
      </c>
      <c r="G19" s="296" t="s">
        <v>177</v>
      </c>
      <c r="H19" s="284" t="s">
        <v>178</v>
      </c>
      <c r="I19" s="298" t="s">
        <v>179</v>
      </c>
    </row>
    <row r="20" spans="2:9" s="276" customFormat="1" ht="13.5">
      <c r="B20" s="286">
        <v>1</v>
      </c>
      <c r="C20" s="351" t="s">
        <v>260</v>
      </c>
      <c r="D20" s="352"/>
      <c r="E20" s="353"/>
      <c r="F20" s="294" t="s">
        <v>188</v>
      </c>
      <c r="G20" s="288" t="s">
        <v>164</v>
      </c>
      <c r="H20" s="289" t="s">
        <v>207</v>
      </c>
      <c r="I20" s="290"/>
    </row>
    <row r="21" spans="2:9" s="276" customFormat="1" ht="13.5">
      <c r="B21" s="286">
        <v>2</v>
      </c>
      <c r="C21" s="351" t="s">
        <v>261</v>
      </c>
      <c r="D21" s="352"/>
      <c r="E21" s="353"/>
      <c r="F21" s="294" t="s">
        <v>188</v>
      </c>
      <c r="G21" s="288" t="s">
        <v>164</v>
      </c>
      <c r="H21" s="289" t="s">
        <v>207</v>
      </c>
      <c r="I21" s="328"/>
    </row>
    <row r="22" spans="2:9" s="276" customFormat="1" ht="13.5">
      <c r="B22" s="286">
        <v>3</v>
      </c>
      <c r="C22" s="351" t="s">
        <v>265</v>
      </c>
      <c r="D22" s="352"/>
      <c r="E22" s="353"/>
      <c r="F22" s="294" t="s">
        <v>188</v>
      </c>
      <c r="G22" s="288" t="s">
        <v>164</v>
      </c>
      <c r="H22" s="289" t="s">
        <v>207</v>
      </c>
      <c r="I22" s="328"/>
    </row>
    <row r="23" spans="2:9" s="276" customFormat="1" ht="55.5" customHeight="1">
      <c r="B23" s="286">
        <v>4</v>
      </c>
      <c r="C23" s="351" t="s">
        <v>293</v>
      </c>
      <c r="D23" s="352"/>
      <c r="E23" s="353"/>
      <c r="F23" s="294" t="s">
        <v>188</v>
      </c>
      <c r="G23" s="288" t="s">
        <v>164</v>
      </c>
      <c r="H23" s="289" t="s">
        <v>281</v>
      </c>
      <c r="I23" s="328"/>
    </row>
    <row r="24" spans="2:9" s="276" customFormat="1" ht="13.5">
      <c r="B24" s="286">
        <v>5</v>
      </c>
      <c r="C24" s="351" t="s">
        <v>269</v>
      </c>
      <c r="D24" s="352"/>
      <c r="E24" s="353"/>
      <c r="F24" s="294" t="s">
        <v>188</v>
      </c>
      <c r="G24" s="288" t="s">
        <v>164</v>
      </c>
      <c r="H24" s="289" t="s">
        <v>207</v>
      </c>
      <c r="I24" s="328"/>
    </row>
    <row r="25" spans="2:9" s="276" customFormat="1" ht="13.5">
      <c r="B25" s="286">
        <v>6</v>
      </c>
      <c r="C25" s="351" t="s">
        <v>272</v>
      </c>
      <c r="D25" s="352"/>
      <c r="E25" s="353"/>
      <c r="F25" s="294" t="s">
        <v>188</v>
      </c>
      <c r="G25" s="288" t="s">
        <v>164</v>
      </c>
      <c r="H25" s="289" t="s">
        <v>207</v>
      </c>
      <c r="I25" s="328"/>
    </row>
    <row r="26" spans="2:9" s="276" customFormat="1" ht="13.5">
      <c r="B26" s="286">
        <v>7</v>
      </c>
      <c r="C26" s="351" t="s">
        <v>274</v>
      </c>
      <c r="D26" s="352"/>
      <c r="E26" s="353"/>
      <c r="F26" s="294" t="s">
        <v>188</v>
      </c>
      <c r="G26" s="288" t="s">
        <v>164</v>
      </c>
      <c r="H26" s="289" t="s">
        <v>207</v>
      </c>
      <c r="I26" s="328"/>
    </row>
    <row r="27" spans="2:9" s="276" customFormat="1" ht="13.5">
      <c r="B27" s="286"/>
      <c r="C27" s="340"/>
      <c r="D27" s="341"/>
      <c r="E27" s="342"/>
      <c r="F27" s="294"/>
      <c r="G27" s="288"/>
      <c r="H27" s="289"/>
      <c r="I27" s="328"/>
    </row>
    <row r="28" spans="2:9" s="276" customFormat="1" ht="13.5">
      <c r="B28" s="373" t="s">
        <v>182</v>
      </c>
      <c r="C28" s="374"/>
      <c r="D28" s="374"/>
      <c r="E28" s="374"/>
      <c r="F28" s="295" t="s">
        <v>176</v>
      </c>
      <c r="G28" s="296" t="s">
        <v>177</v>
      </c>
      <c r="H28" s="297" t="s">
        <v>178</v>
      </c>
      <c r="I28" s="298" t="s">
        <v>179</v>
      </c>
    </row>
    <row r="29" spans="2:9" s="276" customFormat="1" ht="41.25" customHeight="1">
      <c r="B29" s="286">
        <v>1</v>
      </c>
      <c r="C29" s="351" t="s">
        <v>308</v>
      </c>
      <c r="D29" s="352"/>
      <c r="E29" s="353"/>
      <c r="F29" s="294" t="s">
        <v>278</v>
      </c>
      <c r="G29" s="288" t="s">
        <v>164</v>
      </c>
      <c r="H29" s="289">
        <v>44608</v>
      </c>
      <c r="I29" s="315" t="s">
        <v>309</v>
      </c>
    </row>
    <row r="30" spans="2:9" ht="41.25" customHeight="1">
      <c r="B30" s="286">
        <v>2</v>
      </c>
      <c r="C30" s="351" t="s">
        <v>287</v>
      </c>
      <c r="D30" s="352"/>
      <c r="E30" s="353"/>
      <c r="F30" s="294" t="s">
        <v>278</v>
      </c>
      <c r="G30" s="288" t="s">
        <v>164</v>
      </c>
      <c r="H30" s="289">
        <v>44608</v>
      </c>
      <c r="I30" s="328"/>
    </row>
    <row r="31" spans="2:9" ht="34.5" customHeight="1">
      <c r="B31" s="286">
        <v>3</v>
      </c>
      <c r="C31" s="351" t="s">
        <v>292</v>
      </c>
      <c r="D31" s="352"/>
      <c r="E31" s="353"/>
      <c r="F31" s="294" t="s">
        <v>278</v>
      </c>
      <c r="G31" s="288" t="s">
        <v>164</v>
      </c>
      <c r="H31" s="289" t="s">
        <v>207</v>
      </c>
      <c r="I31" s="328"/>
    </row>
    <row r="32" spans="2:9" ht="40.5" customHeight="1">
      <c r="B32" s="286">
        <v>4</v>
      </c>
      <c r="C32" s="351" t="s">
        <v>294</v>
      </c>
      <c r="D32" s="352"/>
      <c r="E32" s="353"/>
      <c r="F32" s="294" t="s">
        <v>307</v>
      </c>
      <c r="G32" s="288" t="s">
        <v>164</v>
      </c>
      <c r="H32" s="289">
        <v>44613</v>
      </c>
      <c r="I32" s="328"/>
    </row>
    <row r="33" spans="2:9" ht="12.75" customHeight="1">
      <c r="B33" s="286"/>
      <c r="C33" s="341"/>
      <c r="D33" s="341"/>
      <c r="E33" s="342"/>
      <c r="F33" s="294"/>
      <c r="G33" s="288"/>
      <c r="H33" s="289"/>
      <c r="I33" s="328"/>
    </row>
    <row r="34" spans="2:9" s="276" customFormat="1" ht="13.5">
      <c r="B34" s="362" t="s">
        <v>183</v>
      </c>
      <c r="C34" s="363"/>
      <c r="D34" s="363"/>
      <c r="E34" s="364"/>
      <c r="F34" s="295" t="s">
        <v>176</v>
      </c>
      <c r="G34" s="296" t="s">
        <v>177</v>
      </c>
      <c r="H34" s="297" t="s">
        <v>178</v>
      </c>
      <c r="I34" s="298" t="s">
        <v>179</v>
      </c>
    </row>
    <row r="35" spans="2:9" s="276" customFormat="1" ht="59.25" customHeight="1">
      <c r="B35" s="286">
        <v>1</v>
      </c>
      <c r="C35" s="351" t="s">
        <v>289</v>
      </c>
      <c r="D35" s="352"/>
      <c r="E35" s="353"/>
      <c r="F35" s="294" t="s">
        <v>194</v>
      </c>
      <c r="G35" s="288" t="s">
        <v>164</v>
      </c>
      <c r="H35" s="339">
        <v>44532</v>
      </c>
      <c r="I35" s="290"/>
    </row>
    <row r="36" spans="2:9" s="276" customFormat="1" ht="48.75" customHeight="1">
      <c r="B36" s="286">
        <v>2</v>
      </c>
      <c r="C36" s="351" t="s">
        <v>286</v>
      </c>
      <c r="D36" s="352"/>
      <c r="E36" s="353"/>
      <c r="F36" s="294" t="s">
        <v>278</v>
      </c>
      <c r="G36" s="288" t="s">
        <v>164</v>
      </c>
      <c r="H36" s="339" t="s">
        <v>262</v>
      </c>
      <c r="I36" s="290"/>
    </row>
    <row r="37" spans="2:9" s="276" customFormat="1" ht="13.5">
      <c r="B37" s="286">
        <v>3</v>
      </c>
      <c r="C37" s="351" t="s">
        <v>267</v>
      </c>
      <c r="D37" s="352"/>
      <c r="E37" s="353"/>
      <c r="F37" s="294" t="s">
        <v>278</v>
      </c>
      <c r="G37" s="288" t="s">
        <v>164</v>
      </c>
      <c r="H37" s="289">
        <v>44550</v>
      </c>
      <c r="I37" s="290"/>
    </row>
    <row r="38" spans="2:9" s="276" customFormat="1" ht="13.5">
      <c r="B38" s="286">
        <v>4</v>
      </c>
      <c r="C38" s="351" t="s">
        <v>266</v>
      </c>
      <c r="D38" s="352"/>
      <c r="E38" s="353"/>
      <c r="F38" s="294" t="s">
        <v>278</v>
      </c>
      <c r="G38" s="288" t="s">
        <v>164</v>
      </c>
      <c r="H38" s="289">
        <v>44550</v>
      </c>
      <c r="I38" s="328"/>
    </row>
    <row r="39" spans="2:9" ht="13.5">
      <c r="B39" s="286">
        <v>5</v>
      </c>
      <c r="C39" s="351" t="s">
        <v>275</v>
      </c>
      <c r="D39" s="352"/>
      <c r="E39" s="353"/>
      <c r="F39" s="294" t="s">
        <v>278</v>
      </c>
      <c r="G39" s="288" t="s">
        <v>164</v>
      </c>
      <c r="H39" s="289">
        <v>44550</v>
      </c>
      <c r="I39" s="328"/>
    </row>
    <row r="40" spans="2:9" ht="13.5">
      <c r="B40" s="286">
        <v>6</v>
      </c>
      <c r="C40" s="351" t="s">
        <v>276</v>
      </c>
      <c r="D40" s="352"/>
      <c r="E40" s="353"/>
      <c r="F40" s="294" t="s">
        <v>278</v>
      </c>
      <c r="G40" s="288" t="s">
        <v>164</v>
      </c>
      <c r="H40" s="289">
        <v>44550</v>
      </c>
      <c r="I40" s="328"/>
    </row>
    <row r="41" spans="2:9" ht="13.5">
      <c r="B41" s="286">
        <v>7</v>
      </c>
      <c r="C41" s="351" t="s">
        <v>258</v>
      </c>
      <c r="D41" s="352"/>
      <c r="E41" s="353"/>
      <c r="F41" s="294" t="s">
        <v>188</v>
      </c>
      <c r="G41" s="288" t="s">
        <v>164</v>
      </c>
      <c r="H41" s="289">
        <v>44550</v>
      </c>
      <c r="I41" s="328"/>
    </row>
    <row r="42" spans="2:9" ht="13.5">
      <c r="B42" s="286"/>
      <c r="C42" s="354"/>
      <c r="D42" s="355"/>
      <c r="E42" s="356"/>
      <c r="F42" s="302"/>
      <c r="G42" s="303"/>
      <c r="H42" s="304"/>
      <c r="I42" s="328"/>
    </row>
  </sheetData>
  <mergeCells count="44">
    <mergeCell ref="C38:E38"/>
    <mergeCell ref="C39:E39"/>
    <mergeCell ref="C40:E40"/>
    <mergeCell ref="C41:E41"/>
    <mergeCell ref="C42:E42"/>
    <mergeCell ref="C36:E36"/>
    <mergeCell ref="C37:E37"/>
    <mergeCell ref="C32:E32"/>
    <mergeCell ref="C24:E24"/>
    <mergeCell ref="C25:E25"/>
    <mergeCell ref="C26:E26"/>
    <mergeCell ref="B28:E28"/>
    <mergeCell ref="C31:E31"/>
    <mergeCell ref="C29:E29"/>
    <mergeCell ref="C30:E30"/>
    <mergeCell ref="B34:E34"/>
    <mergeCell ref="C35:E35"/>
    <mergeCell ref="C23:E23"/>
    <mergeCell ref="C16:E16"/>
    <mergeCell ref="C17:E17"/>
    <mergeCell ref="B9:E9"/>
    <mergeCell ref="C10:E10"/>
    <mergeCell ref="C11:E11"/>
    <mergeCell ref="C12:E12"/>
    <mergeCell ref="B13:E13"/>
    <mergeCell ref="C14:E14"/>
    <mergeCell ref="C15:E15"/>
    <mergeCell ref="B19:E19"/>
    <mergeCell ref="C20:E20"/>
    <mergeCell ref="C21:E21"/>
    <mergeCell ref="C22:E22"/>
    <mergeCell ref="B6:C6"/>
    <mergeCell ref="D6:I6"/>
    <mergeCell ref="B7:C7"/>
    <mergeCell ref="D7:I7"/>
    <mergeCell ref="B8:C8"/>
    <mergeCell ref="D8:I8"/>
    <mergeCell ref="B5:C5"/>
    <mergeCell ref="D5:I5"/>
    <mergeCell ref="B2:D3"/>
    <mergeCell ref="E2:I2"/>
    <mergeCell ref="E3:I3"/>
    <mergeCell ref="B4:C4"/>
    <mergeCell ref="D4:I4"/>
  </mergeCells>
  <phoneticPr fontId="7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5"/>
  <sheetViews>
    <sheetView showGridLines="0" tabSelected="1" zoomScale="85" zoomScaleNormal="85" workbookViewId="0">
      <selection activeCell="L5" sqref="L5"/>
    </sheetView>
  </sheetViews>
  <sheetFormatPr defaultRowHeight="12.75"/>
  <cols>
    <col min="1" max="1" width="1.75" style="4" customWidth="1"/>
    <col min="2" max="2" width="3.375" style="5" customWidth="1"/>
    <col min="3" max="3" width="8.875" style="6" customWidth="1"/>
    <col min="4" max="4" width="12.375" style="6" customWidth="1"/>
    <col min="5" max="5" width="27" style="6" customWidth="1"/>
    <col min="6" max="6" width="9.125" style="5" customWidth="1"/>
    <col min="7" max="7" width="11.875" style="5" customWidth="1"/>
    <col min="8" max="8" width="12.75" style="7" bestFit="1" customWidth="1"/>
    <col min="9" max="9" width="23.125" style="5" customWidth="1"/>
    <col min="10" max="10" width="2" style="4" customWidth="1"/>
    <col min="11" max="11" width="9.875" style="4" customWidth="1"/>
    <col min="12" max="12" width="34.75" style="4" customWidth="1"/>
    <col min="13" max="16384" width="9" style="4"/>
  </cols>
  <sheetData>
    <row r="1" spans="2:12" ht="6" customHeight="1" thickBot="1">
      <c r="B1" s="1"/>
      <c r="C1" s="2"/>
      <c r="D1" s="2"/>
      <c r="E1" s="2"/>
      <c r="F1" s="1"/>
      <c r="G1" s="1"/>
      <c r="H1" s="3"/>
      <c r="I1" s="1"/>
    </row>
    <row r="2" spans="2:12" ht="30.75" customHeight="1">
      <c r="B2" s="375"/>
      <c r="C2" s="375"/>
      <c r="D2" s="375"/>
      <c r="E2" s="377" t="s">
        <v>163</v>
      </c>
      <c r="F2" s="377"/>
      <c r="G2" s="377"/>
      <c r="H2" s="377"/>
      <c r="I2" s="377"/>
    </row>
    <row r="3" spans="2:12" ht="30.75" customHeight="1" thickBot="1">
      <c r="B3" s="376"/>
      <c r="C3" s="376"/>
      <c r="D3" s="376"/>
      <c r="E3" s="378" t="s">
        <v>162</v>
      </c>
      <c r="F3" s="378"/>
      <c r="G3" s="378"/>
      <c r="H3" s="378"/>
      <c r="I3" s="378"/>
    </row>
    <row r="4" spans="2:12" s="276" customFormat="1" ht="15">
      <c r="B4" s="379" t="s">
        <v>169</v>
      </c>
      <c r="C4" s="380"/>
      <c r="D4" s="381" t="s">
        <v>296</v>
      </c>
      <c r="E4" s="382"/>
      <c r="F4" s="382"/>
      <c r="G4" s="382"/>
      <c r="H4" s="382"/>
      <c r="I4" s="383"/>
      <c r="K4" s="277"/>
      <c r="L4" s="278" t="s">
        <v>170</v>
      </c>
    </row>
    <row r="5" spans="2:12" s="276" customFormat="1" ht="21" customHeight="1">
      <c r="B5" s="357" t="s">
        <v>171</v>
      </c>
      <c r="C5" s="358"/>
      <c r="D5" s="359" t="s">
        <v>310</v>
      </c>
      <c r="E5" s="360"/>
      <c r="F5" s="360"/>
      <c r="G5" s="360"/>
      <c r="H5" s="360"/>
      <c r="I5" s="361"/>
      <c r="K5" s="277"/>
      <c r="L5" s="279" t="s">
        <v>172</v>
      </c>
    </row>
    <row r="6" spans="2:12" s="276" customFormat="1" ht="15.75">
      <c r="B6" s="384" t="s">
        <v>173</v>
      </c>
      <c r="C6" s="385"/>
      <c r="D6" s="386">
        <v>44615</v>
      </c>
      <c r="E6" s="387"/>
      <c r="F6" s="387"/>
      <c r="G6" s="387"/>
      <c r="H6" s="387"/>
      <c r="I6" s="388"/>
      <c r="L6" s="280"/>
    </row>
    <row r="7" spans="2:12" s="276" customFormat="1" ht="15.75">
      <c r="B7" s="384" t="s">
        <v>174</v>
      </c>
      <c r="C7" s="385"/>
      <c r="D7" s="386" t="s">
        <v>315</v>
      </c>
      <c r="E7" s="387"/>
      <c r="F7" s="387"/>
      <c r="G7" s="387"/>
      <c r="H7" s="387"/>
      <c r="I7" s="388"/>
      <c r="L7" s="280"/>
    </row>
    <row r="8" spans="2:12" s="276" customFormat="1" ht="16.5" thickBot="1">
      <c r="B8" s="367" t="s">
        <v>175</v>
      </c>
      <c r="C8" s="368"/>
      <c r="D8" s="369" t="s">
        <v>291</v>
      </c>
      <c r="E8" s="369"/>
      <c r="F8" s="369"/>
      <c r="G8" s="369"/>
      <c r="H8" s="369"/>
      <c r="I8" s="370"/>
      <c r="L8" s="281"/>
    </row>
    <row r="9" spans="2:12" s="276" customFormat="1" ht="14.25" thickTop="1">
      <c r="B9" s="365" t="s">
        <v>161</v>
      </c>
      <c r="C9" s="366"/>
      <c r="D9" s="366"/>
      <c r="E9" s="366"/>
      <c r="F9" s="282" t="s">
        <v>176</v>
      </c>
      <c r="G9" s="283" t="s">
        <v>177</v>
      </c>
      <c r="H9" s="284" t="s">
        <v>178</v>
      </c>
      <c r="I9" s="285" t="s">
        <v>179</v>
      </c>
    </row>
    <row r="10" spans="2:12" s="276" customFormat="1" ht="13.5">
      <c r="B10" s="286">
        <v>1</v>
      </c>
      <c r="C10" s="351" t="s">
        <v>313</v>
      </c>
      <c r="D10" s="352"/>
      <c r="E10" s="353"/>
      <c r="F10" s="287" t="s">
        <v>300</v>
      </c>
      <c r="G10" s="288" t="s">
        <v>304</v>
      </c>
      <c r="H10" s="301"/>
      <c r="I10" s="290"/>
    </row>
    <row r="11" spans="2:12" s="276" customFormat="1" ht="30.75" customHeight="1">
      <c r="B11" s="286">
        <v>2</v>
      </c>
      <c r="C11" s="351" t="s">
        <v>303</v>
      </c>
      <c r="D11" s="352"/>
      <c r="E11" s="353"/>
      <c r="F11" s="287" t="s">
        <v>300</v>
      </c>
      <c r="G11" s="288" t="s">
        <v>305</v>
      </c>
      <c r="H11" s="289">
        <v>44621</v>
      </c>
      <c r="I11" s="300"/>
    </row>
    <row r="12" spans="2:12" s="276" customFormat="1" ht="13.5">
      <c r="B12" s="286">
        <v>3</v>
      </c>
      <c r="C12" s="351"/>
      <c r="D12" s="352"/>
      <c r="E12" s="353"/>
      <c r="F12" s="293"/>
      <c r="G12" s="288"/>
      <c r="H12" s="301"/>
      <c r="I12" s="300"/>
    </row>
    <row r="13" spans="2:12" s="276" customFormat="1" ht="13.5">
      <c r="B13" s="365" t="s">
        <v>180</v>
      </c>
      <c r="C13" s="366"/>
      <c r="D13" s="366"/>
      <c r="E13" s="366"/>
      <c r="F13" s="282" t="s">
        <v>176</v>
      </c>
      <c r="G13" s="283" t="s">
        <v>177</v>
      </c>
      <c r="H13" s="284" t="s">
        <v>178</v>
      </c>
      <c r="I13" s="285" t="s">
        <v>179</v>
      </c>
    </row>
    <row r="14" spans="2:12" s="276" customFormat="1" ht="13.5">
      <c r="B14" s="286">
        <v>1</v>
      </c>
      <c r="C14" s="351" t="s">
        <v>298</v>
      </c>
      <c r="D14" s="352"/>
      <c r="E14" s="353"/>
      <c r="F14" s="294" t="s">
        <v>188</v>
      </c>
      <c r="G14" s="288" t="s">
        <v>164</v>
      </c>
      <c r="H14" s="289">
        <v>44621</v>
      </c>
      <c r="I14" s="328"/>
    </row>
    <row r="15" spans="2:12" s="276" customFormat="1" ht="15" customHeight="1">
      <c r="B15" s="286">
        <v>2</v>
      </c>
      <c r="C15" s="351" t="s">
        <v>299</v>
      </c>
      <c r="D15" s="352"/>
      <c r="E15" s="353"/>
      <c r="F15" s="294" t="s">
        <v>188</v>
      </c>
      <c r="G15" s="288" t="s">
        <v>164</v>
      </c>
      <c r="H15" s="289">
        <v>44621</v>
      </c>
      <c r="I15" s="328"/>
    </row>
    <row r="16" spans="2:12" s="276" customFormat="1" ht="15" customHeight="1">
      <c r="B16" s="286">
        <v>3</v>
      </c>
      <c r="C16" s="351" t="s">
        <v>306</v>
      </c>
      <c r="D16" s="352"/>
      <c r="E16" s="353"/>
      <c r="F16" s="294" t="s">
        <v>188</v>
      </c>
      <c r="G16" s="288" t="s">
        <v>164</v>
      </c>
      <c r="H16" s="289">
        <v>44621</v>
      </c>
      <c r="I16" s="328"/>
    </row>
    <row r="17" spans="2:9" s="276" customFormat="1" ht="15" customHeight="1">
      <c r="B17" s="286">
        <v>4</v>
      </c>
      <c r="C17" s="351" t="s">
        <v>314</v>
      </c>
      <c r="D17" s="352"/>
      <c r="E17" s="353"/>
      <c r="F17" s="294" t="s">
        <v>188</v>
      </c>
      <c r="G17" s="288" t="s">
        <v>164</v>
      </c>
      <c r="H17" s="289">
        <v>44621</v>
      </c>
      <c r="I17" s="328"/>
    </row>
    <row r="18" spans="2:9" s="276" customFormat="1" ht="13.5" customHeight="1">
      <c r="B18" s="362" t="s">
        <v>181</v>
      </c>
      <c r="C18" s="363"/>
      <c r="D18" s="363"/>
      <c r="E18" s="364"/>
      <c r="F18" s="295" t="s">
        <v>176</v>
      </c>
      <c r="G18" s="296" t="s">
        <v>177</v>
      </c>
      <c r="H18" s="284" t="s">
        <v>178</v>
      </c>
      <c r="I18" s="298" t="s">
        <v>179</v>
      </c>
    </row>
    <row r="19" spans="2:9" s="276" customFormat="1" ht="13.5">
      <c r="B19" s="286">
        <v>1</v>
      </c>
      <c r="C19" s="351" t="s">
        <v>260</v>
      </c>
      <c r="D19" s="352"/>
      <c r="E19" s="353"/>
      <c r="F19" s="294" t="s">
        <v>188</v>
      </c>
      <c r="G19" s="288" t="s">
        <v>164</v>
      </c>
      <c r="H19" s="289" t="s">
        <v>207</v>
      </c>
      <c r="I19" s="290"/>
    </row>
    <row r="20" spans="2:9" s="276" customFormat="1" ht="13.5">
      <c r="B20" s="286">
        <v>2</v>
      </c>
      <c r="C20" s="351" t="s">
        <v>261</v>
      </c>
      <c r="D20" s="352"/>
      <c r="E20" s="353"/>
      <c r="F20" s="294" t="s">
        <v>188</v>
      </c>
      <c r="G20" s="288" t="s">
        <v>164</v>
      </c>
      <c r="H20" s="289" t="s">
        <v>207</v>
      </c>
      <c r="I20" s="328"/>
    </row>
    <row r="21" spans="2:9" s="276" customFormat="1" ht="13.5">
      <c r="B21" s="286">
        <v>3</v>
      </c>
      <c r="C21" s="351" t="s">
        <v>265</v>
      </c>
      <c r="D21" s="352"/>
      <c r="E21" s="353"/>
      <c r="F21" s="294" t="s">
        <v>188</v>
      </c>
      <c r="G21" s="288" t="s">
        <v>164</v>
      </c>
      <c r="H21" s="289" t="s">
        <v>207</v>
      </c>
      <c r="I21" s="328"/>
    </row>
    <row r="22" spans="2:9" s="276" customFormat="1" ht="55.5" customHeight="1">
      <c r="B22" s="286">
        <v>4</v>
      </c>
      <c r="C22" s="351" t="s">
        <v>293</v>
      </c>
      <c r="D22" s="352"/>
      <c r="E22" s="353"/>
      <c r="F22" s="294" t="s">
        <v>188</v>
      </c>
      <c r="G22" s="288" t="s">
        <v>164</v>
      </c>
      <c r="H22" s="289" t="s">
        <v>281</v>
      </c>
      <c r="I22" s="328"/>
    </row>
    <row r="23" spans="2:9" s="276" customFormat="1" ht="13.5">
      <c r="B23" s="286">
        <v>5</v>
      </c>
      <c r="C23" s="351" t="s">
        <v>269</v>
      </c>
      <c r="D23" s="352"/>
      <c r="E23" s="353"/>
      <c r="F23" s="294" t="s">
        <v>188</v>
      </c>
      <c r="G23" s="288" t="s">
        <v>164</v>
      </c>
      <c r="H23" s="289" t="s">
        <v>207</v>
      </c>
      <c r="I23" s="328"/>
    </row>
    <row r="24" spans="2:9" s="276" customFormat="1" ht="13.5">
      <c r="B24" s="286">
        <v>6</v>
      </c>
      <c r="C24" s="351" t="s">
        <v>272</v>
      </c>
      <c r="D24" s="352"/>
      <c r="E24" s="353"/>
      <c r="F24" s="294" t="s">
        <v>188</v>
      </c>
      <c r="G24" s="288" t="s">
        <v>164</v>
      </c>
      <c r="H24" s="289" t="s">
        <v>207</v>
      </c>
      <c r="I24" s="328"/>
    </row>
    <row r="25" spans="2:9" s="276" customFormat="1" ht="13.5">
      <c r="B25" s="286">
        <v>7</v>
      </c>
      <c r="C25" s="351" t="s">
        <v>274</v>
      </c>
      <c r="D25" s="352"/>
      <c r="E25" s="353"/>
      <c r="F25" s="294" t="s">
        <v>188</v>
      </c>
      <c r="G25" s="288" t="s">
        <v>164</v>
      </c>
      <c r="H25" s="289" t="s">
        <v>207</v>
      </c>
      <c r="I25" s="328"/>
    </row>
    <row r="26" spans="2:9" s="276" customFormat="1" ht="13.5">
      <c r="B26" s="286"/>
      <c r="C26" s="345"/>
      <c r="D26" s="346"/>
      <c r="E26" s="347"/>
      <c r="F26" s="294"/>
      <c r="G26" s="288"/>
      <c r="H26" s="289"/>
      <c r="I26" s="328"/>
    </row>
    <row r="27" spans="2:9" s="276" customFormat="1" ht="13.5">
      <c r="B27" s="373" t="s">
        <v>182</v>
      </c>
      <c r="C27" s="374"/>
      <c r="D27" s="374"/>
      <c r="E27" s="374"/>
      <c r="F27" s="295" t="s">
        <v>176</v>
      </c>
      <c r="G27" s="296" t="s">
        <v>177</v>
      </c>
      <c r="H27" s="297" t="s">
        <v>178</v>
      </c>
      <c r="I27" s="298" t="s">
        <v>179</v>
      </c>
    </row>
    <row r="28" spans="2:9" s="276" customFormat="1" ht="41.25" customHeight="1">
      <c r="B28" s="286">
        <v>1</v>
      </c>
      <c r="C28" s="351" t="s">
        <v>308</v>
      </c>
      <c r="D28" s="352"/>
      <c r="E28" s="353"/>
      <c r="F28" s="294" t="s">
        <v>278</v>
      </c>
      <c r="G28" s="288" t="s">
        <v>164</v>
      </c>
      <c r="H28" s="289">
        <v>44608</v>
      </c>
      <c r="I28" s="315" t="s">
        <v>309</v>
      </c>
    </row>
    <row r="29" spans="2:9" ht="41.25" customHeight="1">
      <c r="B29" s="286">
        <v>2</v>
      </c>
      <c r="C29" s="351" t="s">
        <v>287</v>
      </c>
      <c r="D29" s="352"/>
      <c r="E29" s="353"/>
      <c r="F29" s="294" t="s">
        <v>278</v>
      </c>
      <c r="G29" s="288" t="s">
        <v>164</v>
      </c>
      <c r="H29" s="289">
        <v>44608</v>
      </c>
      <c r="I29" s="328"/>
    </row>
    <row r="30" spans="2:9" ht="34.5" customHeight="1">
      <c r="B30" s="286">
        <v>3</v>
      </c>
      <c r="C30" s="351" t="s">
        <v>292</v>
      </c>
      <c r="D30" s="352"/>
      <c r="E30" s="353"/>
      <c r="F30" s="294" t="s">
        <v>278</v>
      </c>
      <c r="G30" s="288" t="s">
        <v>164</v>
      </c>
      <c r="H30" s="289" t="s">
        <v>207</v>
      </c>
      <c r="I30" s="328"/>
    </row>
    <row r="31" spans="2:9" ht="40.5" customHeight="1">
      <c r="B31" s="286">
        <v>4</v>
      </c>
      <c r="C31" s="351" t="s">
        <v>294</v>
      </c>
      <c r="D31" s="352"/>
      <c r="E31" s="353"/>
      <c r="F31" s="294" t="s">
        <v>278</v>
      </c>
      <c r="G31" s="288" t="s">
        <v>164</v>
      </c>
      <c r="H31" s="289">
        <v>44613</v>
      </c>
      <c r="I31" s="328"/>
    </row>
    <row r="32" spans="2:9" ht="12.75" customHeight="1">
      <c r="B32" s="286">
        <v>5</v>
      </c>
      <c r="C32" s="351" t="s">
        <v>311</v>
      </c>
      <c r="D32" s="371"/>
      <c r="E32" s="372"/>
      <c r="F32" s="287" t="s">
        <v>312</v>
      </c>
      <c r="G32" s="288" t="s">
        <v>304</v>
      </c>
      <c r="H32" s="289">
        <v>44615</v>
      </c>
      <c r="I32" s="328"/>
    </row>
    <row r="33" spans="2:9" ht="12.75" customHeight="1">
      <c r="B33" s="286">
        <v>6</v>
      </c>
      <c r="C33" s="351" t="s">
        <v>297</v>
      </c>
      <c r="D33" s="352"/>
      <c r="E33" s="353"/>
      <c r="F33" s="294" t="s">
        <v>278</v>
      </c>
      <c r="G33" s="288" t="s">
        <v>164</v>
      </c>
      <c r="H33" s="289">
        <v>44615</v>
      </c>
      <c r="I33" s="328"/>
    </row>
    <row r="34" spans="2:9" ht="12.75" customHeight="1">
      <c r="B34" s="286">
        <v>7</v>
      </c>
      <c r="C34" s="346"/>
      <c r="D34" s="348"/>
      <c r="E34" s="349"/>
      <c r="F34" s="287"/>
      <c r="G34" s="288"/>
      <c r="H34" s="289"/>
      <c r="I34" s="328"/>
    </row>
    <row r="35" spans="2:9" ht="12.75" customHeight="1">
      <c r="B35" s="286">
        <v>8</v>
      </c>
      <c r="C35" s="346"/>
      <c r="D35" s="348"/>
      <c r="E35" s="349"/>
      <c r="F35" s="287"/>
      <c r="G35" s="288"/>
      <c r="H35" s="289"/>
      <c r="I35" s="328"/>
    </row>
    <row r="36" spans="2:9" ht="12.75" customHeight="1">
      <c r="B36" s="286">
        <v>9</v>
      </c>
      <c r="C36" s="346"/>
      <c r="D36" s="348"/>
      <c r="E36" s="349"/>
      <c r="F36" s="287"/>
      <c r="G36" s="288"/>
      <c r="H36" s="289"/>
      <c r="I36" s="328"/>
    </row>
    <row r="37" spans="2:9" s="276" customFormat="1" ht="13.5">
      <c r="B37" s="362" t="s">
        <v>183</v>
      </c>
      <c r="C37" s="363"/>
      <c r="D37" s="363"/>
      <c r="E37" s="364"/>
      <c r="F37" s="295" t="s">
        <v>176</v>
      </c>
      <c r="G37" s="296" t="s">
        <v>177</v>
      </c>
      <c r="H37" s="297" t="s">
        <v>178</v>
      </c>
      <c r="I37" s="298" t="s">
        <v>179</v>
      </c>
    </row>
    <row r="38" spans="2:9" s="276" customFormat="1" ht="59.25" customHeight="1">
      <c r="B38" s="286">
        <v>1</v>
      </c>
      <c r="C38" s="351" t="s">
        <v>289</v>
      </c>
      <c r="D38" s="352"/>
      <c r="E38" s="353"/>
      <c r="F38" s="294" t="s">
        <v>194</v>
      </c>
      <c r="G38" s="288" t="s">
        <v>164</v>
      </c>
      <c r="H38" s="339">
        <v>44532</v>
      </c>
      <c r="I38" s="290"/>
    </row>
    <row r="39" spans="2:9" s="276" customFormat="1" ht="48.75" customHeight="1">
      <c r="B39" s="286">
        <v>2</v>
      </c>
      <c r="C39" s="351" t="s">
        <v>286</v>
      </c>
      <c r="D39" s="352"/>
      <c r="E39" s="353"/>
      <c r="F39" s="294" t="s">
        <v>278</v>
      </c>
      <c r="G39" s="288" t="s">
        <v>164</v>
      </c>
      <c r="H39" s="339" t="s">
        <v>262</v>
      </c>
      <c r="I39" s="290"/>
    </row>
    <row r="40" spans="2:9" s="276" customFormat="1" ht="13.5">
      <c r="B40" s="286">
        <v>3</v>
      </c>
      <c r="C40" s="351" t="s">
        <v>267</v>
      </c>
      <c r="D40" s="352"/>
      <c r="E40" s="353"/>
      <c r="F40" s="294" t="s">
        <v>278</v>
      </c>
      <c r="G40" s="288" t="s">
        <v>164</v>
      </c>
      <c r="H40" s="289">
        <v>44550</v>
      </c>
      <c r="I40" s="290"/>
    </row>
    <row r="41" spans="2:9" s="276" customFormat="1" ht="13.5">
      <c r="B41" s="286">
        <v>4</v>
      </c>
      <c r="C41" s="351" t="s">
        <v>266</v>
      </c>
      <c r="D41" s="352"/>
      <c r="E41" s="353"/>
      <c r="F41" s="294" t="s">
        <v>278</v>
      </c>
      <c r="G41" s="288" t="s">
        <v>164</v>
      </c>
      <c r="H41" s="289">
        <v>44550</v>
      </c>
      <c r="I41" s="328"/>
    </row>
    <row r="42" spans="2:9" ht="13.5">
      <c r="B42" s="286">
        <v>5</v>
      </c>
      <c r="C42" s="351" t="s">
        <v>275</v>
      </c>
      <c r="D42" s="352"/>
      <c r="E42" s="353"/>
      <c r="F42" s="294" t="s">
        <v>278</v>
      </c>
      <c r="G42" s="288" t="s">
        <v>164</v>
      </c>
      <c r="H42" s="289">
        <v>44550</v>
      </c>
      <c r="I42" s="328"/>
    </row>
    <row r="43" spans="2:9" ht="13.5">
      <c r="B43" s="286">
        <v>6</v>
      </c>
      <c r="C43" s="351" t="s">
        <v>276</v>
      </c>
      <c r="D43" s="352"/>
      <c r="E43" s="353"/>
      <c r="F43" s="294" t="s">
        <v>278</v>
      </c>
      <c r="G43" s="288" t="s">
        <v>164</v>
      </c>
      <c r="H43" s="289">
        <v>44550</v>
      </c>
      <c r="I43" s="328"/>
    </row>
    <row r="44" spans="2:9" ht="13.5">
      <c r="B44" s="286">
        <v>7</v>
      </c>
      <c r="C44" s="351" t="s">
        <v>258</v>
      </c>
      <c r="D44" s="352"/>
      <c r="E44" s="353"/>
      <c r="F44" s="294" t="s">
        <v>188</v>
      </c>
      <c r="G44" s="288" t="s">
        <v>164</v>
      </c>
      <c r="H44" s="289">
        <v>44550</v>
      </c>
      <c r="I44" s="328"/>
    </row>
    <row r="45" spans="2:9" ht="13.5">
      <c r="B45" s="286"/>
      <c r="C45" s="354"/>
      <c r="D45" s="355"/>
      <c r="E45" s="356"/>
      <c r="F45" s="302"/>
      <c r="G45" s="303"/>
      <c r="H45" s="304"/>
      <c r="I45" s="328"/>
    </row>
  </sheetData>
  <mergeCells count="46">
    <mergeCell ref="C45:E45"/>
    <mergeCell ref="C10:E10"/>
    <mergeCell ref="C17:E17"/>
    <mergeCell ref="C39:E39"/>
    <mergeCell ref="C40:E40"/>
    <mergeCell ref="C41:E41"/>
    <mergeCell ref="C42:E42"/>
    <mergeCell ref="C43:E43"/>
    <mergeCell ref="C44:E44"/>
    <mergeCell ref="C28:E28"/>
    <mergeCell ref="C29:E29"/>
    <mergeCell ref="C30:E30"/>
    <mergeCell ref="C31:E31"/>
    <mergeCell ref="B37:E37"/>
    <mergeCell ref="C38:E38"/>
    <mergeCell ref="C21:E21"/>
    <mergeCell ref="C22:E22"/>
    <mergeCell ref="C23:E23"/>
    <mergeCell ref="C24:E24"/>
    <mergeCell ref="C25:E25"/>
    <mergeCell ref="B27:E27"/>
    <mergeCell ref="C33:E33"/>
    <mergeCell ref="C15:E15"/>
    <mergeCell ref="C16:E16"/>
    <mergeCell ref="B18:E18"/>
    <mergeCell ref="C19:E19"/>
    <mergeCell ref="C20:E20"/>
    <mergeCell ref="B9:E9"/>
    <mergeCell ref="C32:E32"/>
    <mergeCell ref="C11:E11"/>
    <mergeCell ref="C12:E12"/>
    <mergeCell ref="B13:E13"/>
    <mergeCell ref="C14:E14"/>
    <mergeCell ref="B6:C6"/>
    <mergeCell ref="D6:I6"/>
    <mergeCell ref="B7:C7"/>
    <mergeCell ref="D7:I7"/>
    <mergeCell ref="B8:C8"/>
    <mergeCell ref="D8:I8"/>
    <mergeCell ref="B2:D3"/>
    <mergeCell ref="E2:I2"/>
    <mergeCell ref="E3:I3"/>
    <mergeCell ref="B4:C4"/>
    <mergeCell ref="D4:I4"/>
    <mergeCell ref="B5:C5"/>
    <mergeCell ref="D5:I5"/>
  </mergeCells>
  <phoneticPr fontId="7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B1:S101"/>
  <sheetViews>
    <sheetView showGridLines="0" topLeftCell="A25" zoomScale="80" zoomScaleNormal="80" workbookViewId="0">
      <selection activeCell="F22" sqref="F22"/>
    </sheetView>
  </sheetViews>
  <sheetFormatPr defaultRowHeight="16.5" outlineLevelRow="1"/>
  <cols>
    <col min="1" max="1" width="1.125" style="8" customWidth="1"/>
    <col min="2" max="2" width="16.75" style="8" customWidth="1"/>
    <col min="3" max="3" width="9.375" style="8" customWidth="1"/>
    <col min="4" max="4" width="12" style="8" customWidth="1"/>
    <col min="5" max="7" width="10.625" style="8" customWidth="1"/>
    <col min="8" max="8" width="11.75" style="8" customWidth="1"/>
    <col min="9" max="14" width="10.625" style="8" customWidth="1"/>
    <col min="15" max="15" width="10.625" style="8" hidden="1" customWidth="1"/>
    <col min="16" max="16" width="13.75" style="8" customWidth="1"/>
    <col min="17" max="17" width="38.25" style="8" customWidth="1"/>
    <col min="18" max="18" width="9.75" style="8" customWidth="1"/>
    <col min="19" max="19" width="32.375" style="8" customWidth="1"/>
    <col min="20" max="21" width="9" style="8"/>
    <col min="22" max="22" width="9" style="8" customWidth="1"/>
    <col min="23" max="23" width="3.375" style="8" bestFit="1" customWidth="1"/>
    <col min="24" max="24" width="4.75" style="8" bestFit="1" customWidth="1"/>
    <col min="25" max="25" width="2.625" style="8" customWidth="1"/>
    <col min="26" max="26" width="3.375" style="8" bestFit="1" customWidth="1"/>
    <col min="27" max="16384" width="9" style="8"/>
  </cols>
  <sheetData>
    <row r="1" spans="2:17">
      <c r="H1" s="9"/>
    </row>
    <row r="2" spans="2:17" ht="22.5">
      <c r="B2" s="10" t="s">
        <v>146</v>
      </c>
      <c r="C2" s="10"/>
      <c r="F2" s="11"/>
      <c r="G2" s="128" t="s">
        <v>81</v>
      </c>
      <c r="H2" s="129"/>
      <c r="I2" s="129"/>
      <c r="J2" s="179"/>
      <c r="K2" s="118" t="s">
        <v>78</v>
      </c>
      <c r="L2" s="178"/>
      <c r="M2" s="119" t="s">
        <v>99</v>
      </c>
      <c r="N2" s="119"/>
      <c r="O2" s="119"/>
      <c r="P2" s="119"/>
      <c r="Q2" s="13"/>
    </row>
    <row r="3" spans="2:17">
      <c r="B3" s="14" t="s">
        <v>0</v>
      </c>
      <c r="C3" s="14"/>
      <c r="D3" s="80">
        <f>PRODUCT(D6:M6)</f>
        <v>0.17635968000000002</v>
      </c>
      <c r="F3" s="97"/>
      <c r="G3" s="128" t="s">
        <v>94</v>
      </c>
      <c r="H3" s="133">
        <v>4</v>
      </c>
      <c r="I3" s="120" t="s">
        <v>96</v>
      </c>
      <c r="J3" s="96"/>
    </row>
    <row r="4" spans="2:17" ht="17.25" thickBot="1">
      <c r="F4" s="15"/>
      <c r="G4" s="128" t="s">
        <v>95</v>
      </c>
      <c r="H4" s="134">
        <v>8</v>
      </c>
      <c r="I4" s="120" t="s">
        <v>97</v>
      </c>
    </row>
    <row r="5" spans="2:17" ht="45.75" customHeight="1">
      <c r="B5" s="389" t="s">
        <v>1</v>
      </c>
      <c r="C5" s="390"/>
      <c r="D5" s="131" t="s">
        <v>84</v>
      </c>
      <c r="E5" s="131" t="s">
        <v>85</v>
      </c>
      <c r="F5" s="131" t="s">
        <v>83</v>
      </c>
      <c r="G5" s="131" t="s">
        <v>86</v>
      </c>
      <c r="H5" s="131" t="s">
        <v>160</v>
      </c>
      <c r="I5" s="131" t="s">
        <v>20</v>
      </c>
      <c r="J5" s="127" t="s">
        <v>105</v>
      </c>
      <c r="K5" s="16" t="s">
        <v>87</v>
      </c>
      <c r="L5" s="16" t="s">
        <v>88</v>
      </c>
      <c r="M5" s="16" t="s">
        <v>89</v>
      </c>
      <c r="N5" s="132" t="s">
        <v>80</v>
      </c>
      <c r="O5" s="17" t="s">
        <v>2</v>
      </c>
      <c r="P5" s="398" t="s">
        <v>3</v>
      </c>
      <c r="Q5" s="395" t="s">
        <v>4</v>
      </c>
    </row>
    <row r="6" spans="2:17">
      <c r="B6" s="391" t="s">
        <v>5</v>
      </c>
      <c r="C6" s="392"/>
      <c r="D6" s="18">
        <v>0.9</v>
      </c>
      <c r="E6" s="18">
        <v>0.9</v>
      </c>
      <c r="F6" s="18">
        <v>0.9</v>
      </c>
      <c r="G6" s="19">
        <v>1</v>
      </c>
      <c r="H6" s="18">
        <v>0.9</v>
      </c>
      <c r="I6" s="18">
        <v>0.7</v>
      </c>
      <c r="J6" s="19">
        <v>1</v>
      </c>
      <c r="K6" s="160">
        <v>0.8</v>
      </c>
      <c r="L6" s="18">
        <v>0.8</v>
      </c>
      <c r="M6" s="81">
        <v>0.6</v>
      </c>
      <c r="N6" s="20"/>
      <c r="O6" s="20"/>
      <c r="P6" s="399"/>
      <c r="Q6" s="396"/>
    </row>
    <row r="7" spans="2:17" ht="17.25" thickBot="1">
      <c r="B7" s="393" t="s">
        <v>6</v>
      </c>
      <c r="C7" s="394"/>
      <c r="D7" s="21" t="s">
        <v>7</v>
      </c>
      <c r="E7" s="21" t="s">
        <v>7</v>
      </c>
      <c r="F7" s="21" t="s">
        <v>7</v>
      </c>
      <c r="G7" s="21" t="s">
        <v>7</v>
      </c>
      <c r="H7" s="21" t="s">
        <v>7</v>
      </c>
      <c r="I7" s="22" t="s">
        <v>8</v>
      </c>
      <c r="J7" s="21" t="s">
        <v>8</v>
      </c>
      <c r="K7" s="21" t="s">
        <v>8</v>
      </c>
      <c r="L7" s="21" t="s">
        <v>8</v>
      </c>
      <c r="M7" s="109" t="s">
        <v>8</v>
      </c>
      <c r="N7" s="23" t="s">
        <v>8</v>
      </c>
      <c r="O7" s="23" t="s">
        <v>8</v>
      </c>
      <c r="P7" s="400"/>
      <c r="Q7" s="397"/>
    </row>
    <row r="8" spans="2:17" ht="42" customHeight="1" thickTop="1">
      <c r="B8" s="411" t="s">
        <v>102</v>
      </c>
      <c r="C8" s="415" t="s">
        <v>104</v>
      </c>
      <c r="D8" s="408">
        <f>ROUNDUP((SUM(F8:F23)/D6),0)</f>
        <v>98</v>
      </c>
      <c r="E8" s="408">
        <f>SUM(F8:F21)/E6</f>
        <v>97.777777777777771</v>
      </c>
      <c r="F8" s="422">
        <f>ROUNDUP((G8:G19/$F$6),0)</f>
        <v>73</v>
      </c>
      <c r="G8" s="422">
        <f>ROUNDUP((H8/$G$6),0)</f>
        <v>65</v>
      </c>
      <c r="H8" s="422">
        <f>ROUNDUP((SUM(I8:I19)/$H$6/$H$3),0)</f>
        <v>65</v>
      </c>
      <c r="I8" s="235">
        <f>ROUNDUP((K8/$I$6),0)</f>
        <v>32</v>
      </c>
      <c r="J8" s="236">
        <f t="shared" ref="J8:J14" si="0">ROUNDUP((K8/$J$6),0)</f>
        <v>22</v>
      </c>
      <c r="K8" s="236">
        <f>ROUNDUP((M8/$K$6),0)</f>
        <v>22</v>
      </c>
      <c r="L8" s="237">
        <f>ROUNDUP((M8/$L$6),0)</f>
        <v>22</v>
      </c>
      <c r="M8" s="237">
        <f>ROUNDUP((N8/$M$6),0)</f>
        <v>17</v>
      </c>
      <c r="N8" s="238">
        <v>10</v>
      </c>
      <c r="O8" s="239"/>
      <c r="P8" s="240" t="s">
        <v>101</v>
      </c>
      <c r="Q8" s="241" t="s">
        <v>100</v>
      </c>
    </row>
    <row r="9" spans="2:17">
      <c r="B9" s="412"/>
      <c r="C9" s="416"/>
      <c r="D9" s="409"/>
      <c r="E9" s="409"/>
      <c r="F9" s="423"/>
      <c r="G9" s="423"/>
      <c r="H9" s="423"/>
      <c r="I9" s="237">
        <f>ROUNDUP((K9/$I$6),0)</f>
        <v>32</v>
      </c>
      <c r="J9" s="237">
        <f t="shared" si="0"/>
        <v>22</v>
      </c>
      <c r="K9" s="237">
        <f>ROUNDUP((M9/$K$6),0)</f>
        <v>22</v>
      </c>
      <c r="L9" s="237">
        <v>0</v>
      </c>
      <c r="M9" s="237">
        <f>ROUNDUP((N9/$M$6),0)</f>
        <v>17</v>
      </c>
      <c r="N9" s="275">
        <v>10</v>
      </c>
      <c r="O9" s="242"/>
      <c r="P9" s="243" t="s">
        <v>98</v>
      </c>
      <c r="Q9" s="244" t="s">
        <v>129</v>
      </c>
    </row>
    <row r="10" spans="2:17">
      <c r="B10" s="412"/>
      <c r="C10" s="416"/>
      <c r="D10" s="409"/>
      <c r="E10" s="409"/>
      <c r="F10" s="423"/>
      <c r="G10" s="423"/>
      <c r="H10" s="423"/>
      <c r="I10" s="237">
        <f>ROUNDUP((K10/$I$6),0)</f>
        <v>13</v>
      </c>
      <c r="J10" s="237">
        <f t="shared" si="0"/>
        <v>9</v>
      </c>
      <c r="K10" s="237">
        <v>9</v>
      </c>
      <c r="L10" s="225">
        <v>0</v>
      </c>
      <c r="M10" s="237"/>
      <c r="N10" s="242"/>
      <c r="O10" s="242"/>
      <c r="P10" s="243" t="s">
        <v>98</v>
      </c>
      <c r="Q10" s="244" t="s">
        <v>124</v>
      </c>
    </row>
    <row r="11" spans="2:17">
      <c r="B11" s="412"/>
      <c r="C11" s="416"/>
      <c r="D11" s="409"/>
      <c r="E11" s="409"/>
      <c r="F11" s="423"/>
      <c r="G11" s="423"/>
      <c r="H11" s="423"/>
      <c r="I11" s="146">
        <f>ROUNDUP((K11/$I$6),0)</f>
        <v>6</v>
      </c>
      <c r="J11" s="146">
        <f t="shared" si="0"/>
        <v>4</v>
      </c>
      <c r="K11" s="146">
        <f>ROUNDUP((M11/$K$6),0)</f>
        <v>4</v>
      </c>
      <c r="L11" s="146">
        <v>0</v>
      </c>
      <c r="M11" s="146">
        <v>3</v>
      </c>
      <c r="N11" s="147"/>
      <c r="O11" s="147"/>
      <c r="P11" s="148" t="s">
        <v>79</v>
      </c>
      <c r="Q11" s="150" t="s">
        <v>125</v>
      </c>
    </row>
    <row r="12" spans="2:17">
      <c r="B12" s="412"/>
      <c r="C12" s="416"/>
      <c r="D12" s="409"/>
      <c r="E12" s="409"/>
      <c r="F12" s="423"/>
      <c r="G12" s="423"/>
      <c r="H12" s="423"/>
      <c r="I12" s="135">
        <v>6</v>
      </c>
      <c r="J12" s="138">
        <f t="shared" si="0"/>
        <v>0</v>
      </c>
      <c r="K12" s="138">
        <f>ROUNDUP((M12/$K$6),0)</f>
        <v>0</v>
      </c>
      <c r="L12" s="138">
        <f t="shared" ref="L12:L14" si="1">ROUNDUP((M12/$L$6),0)</f>
        <v>0</v>
      </c>
      <c r="M12" s="138">
        <f t="shared" ref="M12:M17" si="2">ROUNDUP((N12/$M$6),0)</f>
        <v>0</v>
      </c>
      <c r="N12" s="136"/>
      <c r="O12" s="136"/>
      <c r="P12" s="137" t="s">
        <v>79</v>
      </c>
      <c r="Q12" s="139" t="s">
        <v>126</v>
      </c>
    </row>
    <row r="13" spans="2:17">
      <c r="B13" s="412"/>
      <c r="C13" s="416"/>
      <c r="D13" s="409"/>
      <c r="E13" s="409"/>
      <c r="F13" s="423"/>
      <c r="G13" s="423"/>
      <c r="H13" s="423"/>
      <c r="I13" s="135">
        <v>6</v>
      </c>
      <c r="J13" s="138">
        <f t="shared" si="0"/>
        <v>0</v>
      </c>
      <c r="K13" s="138">
        <f>ROUNDUP((M13/$K$6),0)</f>
        <v>0</v>
      </c>
      <c r="L13" s="138">
        <f t="shared" si="1"/>
        <v>0</v>
      </c>
      <c r="M13" s="138">
        <f t="shared" si="2"/>
        <v>0</v>
      </c>
      <c r="N13" s="136"/>
      <c r="O13" s="136"/>
      <c r="P13" s="137" t="s">
        <v>79</v>
      </c>
      <c r="Q13" s="139" t="s">
        <v>127</v>
      </c>
    </row>
    <row r="14" spans="2:17">
      <c r="B14" s="412"/>
      <c r="C14" s="416"/>
      <c r="D14" s="409"/>
      <c r="E14" s="409"/>
      <c r="F14" s="423"/>
      <c r="G14" s="423"/>
      <c r="H14" s="423"/>
      <c r="I14" s="135">
        <v>6</v>
      </c>
      <c r="J14" s="138">
        <f t="shared" si="0"/>
        <v>0</v>
      </c>
      <c r="K14" s="138">
        <f>ROUNDUP((M14/$K$6),0)</f>
        <v>0</v>
      </c>
      <c r="L14" s="138">
        <f t="shared" si="1"/>
        <v>0</v>
      </c>
      <c r="M14" s="138">
        <f t="shared" si="2"/>
        <v>0</v>
      </c>
      <c r="N14" s="136"/>
      <c r="O14" s="136"/>
      <c r="P14" s="137" t="s">
        <v>79</v>
      </c>
      <c r="Q14" s="139" t="s">
        <v>128</v>
      </c>
    </row>
    <row r="15" spans="2:17">
      <c r="B15" s="412"/>
      <c r="C15" s="416"/>
      <c r="D15" s="409"/>
      <c r="E15" s="409"/>
      <c r="F15" s="423"/>
      <c r="G15" s="423"/>
      <c r="H15" s="423"/>
      <c r="I15" s="237">
        <f>ROUNDUP((K15/$I$6),0)</f>
        <v>9</v>
      </c>
      <c r="J15" s="245">
        <f>ROUNDUP((L15/$L$6),0)</f>
        <v>0</v>
      </c>
      <c r="K15" s="245">
        <v>6</v>
      </c>
      <c r="L15" s="225">
        <v>0</v>
      </c>
      <c r="M15" s="225">
        <f t="shared" si="2"/>
        <v>0</v>
      </c>
      <c r="N15" s="242"/>
      <c r="O15" s="242"/>
      <c r="P15" s="243" t="s">
        <v>90</v>
      </c>
      <c r="Q15" s="244" t="s">
        <v>153</v>
      </c>
    </row>
    <row r="16" spans="2:17" ht="31.5">
      <c r="B16" s="412"/>
      <c r="C16" s="416"/>
      <c r="D16" s="409"/>
      <c r="E16" s="409"/>
      <c r="F16" s="423"/>
      <c r="G16" s="423"/>
      <c r="H16" s="423"/>
      <c r="I16" s="237">
        <f>ROUNDUP((K16/$I$6),0)</f>
        <v>43</v>
      </c>
      <c r="J16" s="245">
        <f>ROUNDUP((L16/$L$6),0)</f>
        <v>0</v>
      </c>
      <c r="K16" s="246">
        <v>30</v>
      </c>
      <c r="L16" s="225">
        <v>0</v>
      </c>
      <c r="M16" s="225">
        <f t="shared" si="2"/>
        <v>0</v>
      </c>
      <c r="N16" s="242"/>
      <c r="O16" s="242"/>
      <c r="P16" s="243" t="s">
        <v>90</v>
      </c>
      <c r="Q16" s="244" t="s">
        <v>123</v>
      </c>
    </row>
    <row r="17" spans="2:17" ht="31.5">
      <c r="B17" s="412"/>
      <c r="C17" s="416"/>
      <c r="D17" s="409"/>
      <c r="E17" s="409"/>
      <c r="F17" s="423"/>
      <c r="G17" s="423"/>
      <c r="H17" s="423"/>
      <c r="I17" s="273">
        <v>66</v>
      </c>
      <c r="J17" s="225">
        <f>ROUNDUP((L17/$L$6),0)</f>
        <v>0</v>
      </c>
      <c r="K17" s="225">
        <f t="shared" ref="K17" si="3">ROUNDUP((M17/$K$6),0)</f>
        <v>0</v>
      </c>
      <c r="L17" s="225">
        <v>0</v>
      </c>
      <c r="M17" s="225">
        <f t="shared" si="2"/>
        <v>0</v>
      </c>
      <c r="N17" s="242"/>
      <c r="O17" s="242"/>
      <c r="P17" s="243" t="s">
        <v>90</v>
      </c>
      <c r="Q17" s="145" t="s">
        <v>157</v>
      </c>
    </row>
    <row r="18" spans="2:17">
      <c r="B18" s="412"/>
      <c r="C18" s="416"/>
      <c r="D18" s="409"/>
      <c r="E18" s="409"/>
      <c r="F18" s="423"/>
      <c r="G18" s="423"/>
      <c r="H18" s="423"/>
      <c r="I18" s="135">
        <v>6</v>
      </c>
      <c r="J18" s="140" t="s">
        <v>9</v>
      </c>
      <c r="K18" s="140" t="s">
        <v>9</v>
      </c>
      <c r="L18" s="141"/>
      <c r="M18" s="135"/>
      <c r="N18" s="136"/>
      <c r="O18" s="136"/>
      <c r="P18" s="137" t="s">
        <v>93</v>
      </c>
      <c r="Q18" s="139" t="s">
        <v>106</v>
      </c>
    </row>
    <row r="19" spans="2:17">
      <c r="B19" s="412"/>
      <c r="C19" s="416"/>
      <c r="D19" s="409"/>
      <c r="E19" s="409"/>
      <c r="F19" s="424"/>
      <c r="G19" s="424"/>
      <c r="H19" s="424"/>
      <c r="I19" s="146">
        <v>6</v>
      </c>
      <c r="J19" s="151" t="s">
        <v>9</v>
      </c>
      <c r="K19" s="151" t="s">
        <v>9</v>
      </c>
      <c r="L19" s="152"/>
      <c r="M19" s="146"/>
      <c r="N19" s="147"/>
      <c r="O19" s="147"/>
      <c r="P19" s="148" t="s">
        <v>93</v>
      </c>
      <c r="Q19" s="150" t="s">
        <v>130</v>
      </c>
    </row>
    <row r="20" spans="2:17">
      <c r="B20" s="412"/>
      <c r="C20" s="416"/>
      <c r="D20" s="409"/>
      <c r="E20" s="410"/>
      <c r="F20" s="272">
        <v>15</v>
      </c>
      <c r="G20" s="138">
        <f t="shared" ref="G20:G23" si="4">ROUNDUP((H20/$G$6),0)</f>
        <v>0</v>
      </c>
      <c r="H20" s="271">
        <v>0</v>
      </c>
      <c r="I20" s="142"/>
      <c r="J20" s="142"/>
      <c r="K20" s="143"/>
      <c r="L20" s="144"/>
      <c r="M20" s="135"/>
      <c r="N20" s="142"/>
      <c r="O20" s="142"/>
      <c r="P20" s="217" t="s">
        <v>112</v>
      </c>
      <c r="Q20" s="177" t="s">
        <v>131</v>
      </c>
    </row>
    <row r="21" spans="2:17">
      <c r="B21" s="412"/>
      <c r="C21" s="416"/>
      <c r="D21" s="410"/>
      <c r="E21" s="226">
        <v>30</v>
      </c>
      <c r="F21" s="225">
        <f t="shared" ref="F21:F23" si="5">ROUNDUP((G21/$F$6),0)</f>
        <v>0</v>
      </c>
      <c r="G21" s="225">
        <f t="shared" si="4"/>
        <v>0</v>
      </c>
      <c r="H21" s="227"/>
      <c r="I21" s="242"/>
      <c r="J21" s="247"/>
      <c r="K21" s="248"/>
      <c r="L21" s="249"/>
      <c r="M21" s="237"/>
      <c r="N21" s="247"/>
      <c r="O21" s="247"/>
      <c r="P21" s="250" t="s">
        <v>77</v>
      </c>
      <c r="Q21" s="251" t="s">
        <v>132</v>
      </c>
    </row>
    <row r="22" spans="2:17">
      <c r="B22" s="412"/>
      <c r="C22" s="416"/>
      <c r="D22" s="228">
        <v>2</v>
      </c>
      <c r="E22" s="226"/>
      <c r="F22" s="229"/>
      <c r="G22" s="229"/>
      <c r="H22" s="230"/>
      <c r="I22" s="252"/>
      <c r="J22" s="253"/>
      <c r="K22" s="254"/>
      <c r="L22" s="255"/>
      <c r="M22" s="256"/>
      <c r="N22" s="253"/>
      <c r="O22" s="253"/>
      <c r="P22" s="250" t="s">
        <v>134</v>
      </c>
      <c r="Q22" s="257" t="s">
        <v>135</v>
      </c>
    </row>
    <row r="23" spans="2:17" ht="17.25" thickBot="1">
      <c r="B23" s="413"/>
      <c r="C23" s="417"/>
      <c r="D23" s="231">
        <v>30</v>
      </c>
      <c r="E23" s="232"/>
      <c r="F23" s="233">
        <f t="shared" si="5"/>
        <v>0</v>
      </c>
      <c r="G23" s="233">
        <f t="shared" si="4"/>
        <v>0</v>
      </c>
      <c r="H23" s="234"/>
      <c r="I23" s="258"/>
      <c r="J23" s="259"/>
      <c r="K23" s="260"/>
      <c r="L23" s="261"/>
      <c r="M23" s="262"/>
      <c r="N23" s="259"/>
      <c r="O23" s="259"/>
      <c r="P23" s="263" t="s">
        <v>92</v>
      </c>
      <c r="Q23" s="264" t="s">
        <v>133</v>
      </c>
    </row>
    <row r="24" spans="2:17" ht="42" customHeight="1" thickTop="1">
      <c r="B24" s="412" t="s">
        <v>114</v>
      </c>
      <c r="C24" s="418" t="s">
        <v>103</v>
      </c>
      <c r="D24" s="420">
        <f>ROUNDUP((SUM(F24:F35)/D6),0)</f>
        <v>44</v>
      </c>
      <c r="E24" s="420">
        <f>SUM(F24:F35)/E6</f>
        <v>43.333333333333336</v>
      </c>
      <c r="F24" s="431">
        <f>ROUNDUP((G24/$F$6),0)</f>
        <v>39</v>
      </c>
      <c r="G24" s="431">
        <f>ROUNDUP((H24/$G$6),0)</f>
        <v>35</v>
      </c>
      <c r="H24" s="431">
        <f>ROUNDUP((SUM(I24:I35)/$H$6/$H$4),0)</f>
        <v>35</v>
      </c>
      <c r="I24" s="157">
        <f>ROUNDUP((K24/$I$6),0)</f>
        <v>32</v>
      </c>
      <c r="J24" s="203">
        <f t="shared" ref="J24:J30" si="6">ROUNDUP((K24/$J$6),0)</f>
        <v>22</v>
      </c>
      <c r="K24" s="203">
        <f>ROUNDUP((M24/$K$6),0)</f>
        <v>22</v>
      </c>
      <c r="L24" s="157">
        <f>ROUNDUP((M24/$L$6),0)</f>
        <v>22</v>
      </c>
      <c r="M24" s="157">
        <f>ROUNDUP((N24/$M$6),0)</f>
        <v>17</v>
      </c>
      <c r="N24" s="204">
        <v>10</v>
      </c>
      <c r="O24" s="205"/>
      <c r="P24" s="206" t="s">
        <v>101</v>
      </c>
      <c r="Q24" s="212" t="s">
        <v>113</v>
      </c>
    </row>
    <row r="25" spans="2:17">
      <c r="B25" s="412"/>
      <c r="C25" s="418"/>
      <c r="D25" s="420"/>
      <c r="E25" s="420"/>
      <c r="F25" s="420"/>
      <c r="G25" s="420"/>
      <c r="H25" s="420"/>
      <c r="I25" s="207">
        <f>ROUNDUP((K25/$I$6),0)</f>
        <v>32</v>
      </c>
      <c r="J25" s="207">
        <f t="shared" si="6"/>
        <v>22</v>
      </c>
      <c r="K25" s="207">
        <f>ROUNDUP((M25/$K$6),0)</f>
        <v>22</v>
      </c>
      <c r="L25" s="207">
        <v>0</v>
      </c>
      <c r="M25" s="207">
        <f>ROUNDUP((N25/$M$6),0)</f>
        <v>17</v>
      </c>
      <c r="N25" s="274">
        <v>10</v>
      </c>
      <c r="O25" s="153"/>
      <c r="P25" s="154" t="s">
        <v>98</v>
      </c>
      <c r="Q25" s="155" t="s">
        <v>110</v>
      </c>
    </row>
    <row r="26" spans="2:17">
      <c r="B26" s="412"/>
      <c r="C26" s="418"/>
      <c r="D26" s="420"/>
      <c r="E26" s="420"/>
      <c r="F26" s="420"/>
      <c r="G26" s="420"/>
      <c r="H26" s="420"/>
      <c r="I26" s="207">
        <f t="shared" ref="I26:I31" si="7">ROUNDUP((K26/$I$6),0)</f>
        <v>13</v>
      </c>
      <c r="J26" s="207">
        <f t="shared" si="6"/>
        <v>9</v>
      </c>
      <c r="K26" s="207">
        <v>9</v>
      </c>
      <c r="L26" s="208">
        <v>0</v>
      </c>
      <c r="M26" s="207"/>
      <c r="N26" s="209"/>
      <c r="O26" s="153"/>
      <c r="P26" s="154" t="s">
        <v>98</v>
      </c>
      <c r="Q26" s="159" t="s">
        <v>118</v>
      </c>
    </row>
    <row r="27" spans="2:17">
      <c r="B27" s="412"/>
      <c r="C27" s="418"/>
      <c r="D27" s="420"/>
      <c r="E27" s="420"/>
      <c r="F27" s="420"/>
      <c r="G27" s="420"/>
      <c r="H27" s="420"/>
      <c r="I27" s="182">
        <f t="shared" si="7"/>
        <v>22</v>
      </c>
      <c r="J27" s="182">
        <f t="shared" si="6"/>
        <v>15</v>
      </c>
      <c r="K27" s="182">
        <f>ROUNDUP((M27/$K$6),0)</f>
        <v>15</v>
      </c>
      <c r="L27" s="182">
        <v>0</v>
      </c>
      <c r="M27" s="181">
        <v>12</v>
      </c>
      <c r="N27" s="218"/>
      <c r="O27" s="147"/>
      <c r="P27" s="148" t="s">
        <v>79</v>
      </c>
      <c r="Q27" s="149" t="s">
        <v>91</v>
      </c>
    </row>
    <row r="28" spans="2:17">
      <c r="B28" s="412"/>
      <c r="C28" s="418"/>
      <c r="D28" s="420"/>
      <c r="E28" s="420"/>
      <c r="F28" s="420"/>
      <c r="G28" s="420"/>
      <c r="H28" s="420"/>
      <c r="I28" s="213">
        <v>6</v>
      </c>
      <c r="J28" s="214">
        <f t="shared" si="6"/>
        <v>0</v>
      </c>
      <c r="K28" s="214">
        <f>ROUNDUP((M28/$K$6),0)</f>
        <v>0</v>
      </c>
      <c r="L28" s="214">
        <f t="shared" ref="L28:L30" si="8">ROUNDUP((M28/$L$6),0)</f>
        <v>0</v>
      </c>
      <c r="M28" s="214">
        <f t="shared" ref="M28:M33" si="9">ROUNDUP((N28/$M$6),0)</f>
        <v>0</v>
      </c>
      <c r="N28" s="215"/>
      <c r="O28" s="136"/>
      <c r="P28" s="137" t="s">
        <v>79</v>
      </c>
      <c r="Q28" s="176" t="s">
        <v>117</v>
      </c>
    </row>
    <row r="29" spans="2:17">
      <c r="B29" s="412"/>
      <c r="C29" s="418"/>
      <c r="D29" s="420"/>
      <c r="E29" s="420"/>
      <c r="F29" s="420"/>
      <c r="G29" s="420"/>
      <c r="H29" s="420"/>
      <c r="I29" s="213">
        <v>6</v>
      </c>
      <c r="J29" s="214">
        <f t="shared" si="6"/>
        <v>0</v>
      </c>
      <c r="K29" s="214">
        <f>ROUNDUP((M29/$K$6),0)</f>
        <v>0</v>
      </c>
      <c r="L29" s="214">
        <f t="shared" si="8"/>
        <v>0</v>
      </c>
      <c r="M29" s="214">
        <f t="shared" si="9"/>
        <v>0</v>
      </c>
      <c r="N29" s="215"/>
      <c r="O29" s="136"/>
      <c r="P29" s="137" t="s">
        <v>79</v>
      </c>
      <c r="Q29" s="176" t="s">
        <v>116</v>
      </c>
    </row>
    <row r="30" spans="2:17">
      <c r="B30" s="412"/>
      <c r="C30" s="418"/>
      <c r="D30" s="420"/>
      <c r="E30" s="420"/>
      <c r="F30" s="420"/>
      <c r="G30" s="420"/>
      <c r="H30" s="420"/>
      <c r="I30" s="213">
        <v>6</v>
      </c>
      <c r="J30" s="214">
        <f t="shared" si="6"/>
        <v>0</v>
      </c>
      <c r="K30" s="214">
        <f>ROUNDUP((M30/$K$6),0)</f>
        <v>0</v>
      </c>
      <c r="L30" s="214">
        <f t="shared" si="8"/>
        <v>0</v>
      </c>
      <c r="M30" s="214">
        <f t="shared" si="9"/>
        <v>0</v>
      </c>
      <c r="N30" s="215"/>
      <c r="O30" s="136"/>
      <c r="P30" s="137" t="s">
        <v>79</v>
      </c>
      <c r="Q30" s="176" t="s">
        <v>115</v>
      </c>
    </row>
    <row r="31" spans="2:17" ht="31.5">
      <c r="B31" s="412"/>
      <c r="C31" s="418"/>
      <c r="D31" s="420"/>
      <c r="E31" s="420"/>
      <c r="F31" s="420"/>
      <c r="G31" s="420"/>
      <c r="H31" s="420"/>
      <c r="I31" s="207">
        <f t="shared" si="7"/>
        <v>9</v>
      </c>
      <c r="J31" s="211">
        <f>ROUNDUP((L31/$L$6),0)</f>
        <v>0</v>
      </c>
      <c r="K31" s="211">
        <v>6</v>
      </c>
      <c r="L31" s="208">
        <v>0</v>
      </c>
      <c r="M31" s="208">
        <f t="shared" si="9"/>
        <v>0</v>
      </c>
      <c r="N31" s="209"/>
      <c r="O31" s="153"/>
      <c r="P31" s="154" t="s">
        <v>90</v>
      </c>
      <c r="Q31" s="156" t="s">
        <v>156</v>
      </c>
    </row>
    <row r="32" spans="2:17" ht="31.5">
      <c r="B32" s="412"/>
      <c r="C32" s="418"/>
      <c r="D32" s="420"/>
      <c r="E32" s="420"/>
      <c r="F32" s="420"/>
      <c r="G32" s="420"/>
      <c r="H32" s="420"/>
      <c r="I32" s="207">
        <f t="shared" ref="I32" si="10">ROUNDUP((K32/$I$6),0)</f>
        <v>43</v>
      </c>
      <c r="J32" s="211">
        <f>ROUNDUP((L32/$L$6),0)</f>
        <v>0</v>
      </c>
      <c r="K32" s="210">
        <v>30</v>
      </c>
      <c r="L32" s="208">
        <v>0</v>
      </c>
      <c r="M32" s="208">
        <f t="shared" si="9"/>
        <v>0</v>
      </c>
      <c r="N32" s="209"/>
      <c r="O32" s="153"/>
      <c r="P32" s="154" t="s">
        <v>90</v>
      </c>
      <c r="Q32" s="156" t="s">
        <v>155</v>
      </c>
    </row>
    <row r="33" spans="2:19" ht="31.5">
      <c r="B33" s="412"/>
      <c r="C33" s="418"/>
      <c r="D33" s="420"/>
      <c r="E33" s="420"/>
      <c r="F33" s="420"/>
      <c r="G33" s="420"/>
      <c r="H33" s="420"/>
      <c r="I33" s="273">
        <v>66</v>
      </c>
      <c r="J33" s="208">
        <f>ROUNDUP((L33/$L$6),0)</f>
        <v>0</v>
      </c>
      <c r="K33" s="208">
        <f t="shared" ref="K33" si="11">ROUNDUP((M33/$K$6),0)</f>
        <v>0</v>
      </c>
      <c r="L33" s="208">
        <v>0</v>
      </c>
      <c r="M33" s="208">
        <f t="shared" si="9"/>
        <v>0</v>
      </c>
      <c r="N33" s="209"/>
      <c r="O33" s="153"/>
      <c r="P33" s="154" t="s">
        <v>90</v>
      </c>
      <c r="Q33" s="156" t="s">
        <v>157</v>
      </c>
    </row>
    <row r="34" spans="2:19">
      <c r="B34" s="412"/>
      <c r="C34" s="418"/>
      <c r="D34" s="420"/>
      <c r="E34" s="420"/>
      <c r="F34" s="420"/>
      <c r="G34" s="420"/>
      <c r="H34" s="420"/>
      <c r="I34" s="213">
        <v>6</v>
      </c>
      <c r="J34" s="216" t="s">
        <v>144</v>
      </c>
      <c r="K34" s="216" t="s">
        <v>144</v>
      </c>
      <c r="L34" s="224"/>
      <c r="M34" s="213"/>
      <c r="N34" s="215"/>
      <c r="O34" s="136"/>
      <c r="P34" s="137" t="s">
        <v>93</v>
      </c>
      <c r="Q34" s="139" t="s">
        <v>106</v>
      </c>
    </row>
    <row r="35" spans="2:19" ht="17.25" thickBot="1">
      <c r="B35" s="413"/>
      <c r="C35" s="419"/>
      <c r="D35" s="421"/>
      <c r="E35" s="421"/>
      <c r="F35" s="421"/>
      <c r="G35" s="421"/>
      <c r="H35" s="421"/>
      <c r="I35" s="219">
        <v>6</v>
      </c>
      <c r="J35" s="183" t="s">
        <v>144</v>
      </c>
      <c r="K35" s="183" t="s">
        <v>144</v>
      </c>
      <c r="L35" s="220"/>
      <c r="M35" s="221"/>
      <c r="N35" s="222"/>
      <c r="O35" s="184"/>
      <c r="P35" s="223" t="s">
        <v>93</v>
      </c>
      <c r="Q35" s="180" t="s">
        <v>107</v>
      </c>
    </row>
    <row r="36" spans="2:19" ht="32.25" thickTop="1">
      <c r="B36" s="411" t="s">
        <v>137</v>
      </c>
      <c r="C36" s="428" t="s">
        <v>136</v>
      </c>
      <c r="D36" s="425">
        <f>ROUNDUP((SUM(F36:F41)/D6),0)</f>
        <v>36</v>
      </c>
      <c r="E36" s="425">
        <f>SUM(F36:F41)/E6</f>
        <v>35.555555555555557</v>
      </c>
      <c r="F36" s="425">
        <f>ROUNDUP((G36/$F$6),0)</f>
        <v>30</v>
      </c>
      <c r="G36" s="425">
        <f>ROUNDUP((H36/$G$6),0)</f>
        <v>27</v>
      </c>
      <c r="H36" s="425">
        <f>ROUNDUP((SUM(I36:I41)/$H$6/$H$3),0)</f>
        <v>27</v>
      </c>
      <c r="I36" s="185">
        <f t="shared" ref="I36:I38" si="12">ROUNDUP((K36/$I$6),0)</f>
        <v>9</v>
      </c>
      <c r="J36" s="265">
        <f>ROUNDUP((L36/$L$6),0)</f>
        <v>0</v>
      </c>
      <c r="K36" s="187">
        <v>6</v>
      </c>
      <c r="L36" s="266">
        <v>0</v>
      </c>
      <c r="M36" s="266">
        <f t="shared" ref="M36:M38" si="13">ROUNDUP((N36/$M$6),0)</f>
        <v>0</v>
      </c>
      <c r="N36" s="188"/>
      <c r="O36" s="188"/>
      <c r="P36" s="189" t="s">
        <v>90</v>
      </c>
      <c r="Q36" s="201" t="s">
        <v>152</v>
      </c>
    </row>
    <row r="37" spans="2:19" ht="31.5">
      <c r="B37" s="412"/>
      <c r="C37" s="429"/>
      <c r="D37" s="426"/>
      <c r="E37" s="426"/>
      <c r="F37" s="426"/>
      <c r="G37" s="426"/>
      <c r="H37" s="426"/>
      <c r="I37" s="273">
        <v>36</v>
      </c>
      <c r="J37" s="267">
        <f>ROUNDUP((L37/$L$6),0)</f>
        <v>0</v>
      </c>
      <c r="K37" s="267">
        <v>0</v>
      </c>
      <c r="L37" s="268">
        <v>0</v>
      </c>
      <c r="M37" s="268">
        <f t="shared" si="13"/>
        <v>0</v>
      </c>
      <c r="N37" s="191"/>
      <c r="O37" s="191"/>
      <c r="P37" s="192" t="s">
        <v>90</v>
      </c>
      <c r="Q37" s="161" t="s">
        <v>154</v>
      </c>
    </row>
    <row r="38" spans="2:19" ht="31.5">
      <c r="B38" s="412"/>
      <c r="C38" s="429"/>
      <c r="D38" s="426"/>
      <c r="E38" s="426"/>
      <c r="F38" s="426"/>
      <c r="G38" s="426"/>
      <c r="H38" s="426"/>
      <c r="I38" s="193">
        <f t="shared" si="12"/>
        <v>43</v>
      </c>
      <c r="J38" s="269">
        <f>ROUNDUP((L38/$L$6),0)</f>
        <v>0</v>
      </c>
      <c r="K38" s="190">
        <v>30</v>
      </c>
      <c r="L38" s="268">
        <v>0</v>
      </c>
      <c r="M38" s="268">
        <f t="shared" si="13"/>
        <v>0</v>
      </c>
      <c r="N38" s="191"/>
      <c r="O38" s="191"/>
      <c r="P38" s="192" t="s">
        <v>90</v>
      </c>
      <c r="Q38" s="161" t="s">
        <v>148</v>
      </c>
    </row>
    <row r="39" spans="2:19">
      <c r="B39" s="412"/>
      <c r="C39" s="429"/>
      <c r="D39" s="426"/>
      <c r="E39" s="426"/>
      <c r="F39" s="426"/>
      <c r="G39" s="426"/>
      <c r="H39" s="426"/>
      <c r="I39" s="213">
        <v>3</v>
      </c>
      <c r="J39" s="216" t="s">
        <v>144</v>
      </c>
      <c r="K39" s="216" t="s">
        <v>144</v>
      </c>
      <c r="L39" s="141"/>
      <c r="M39" s="135"/>
      <c r="N39" s="136"/>
      <c r="O39" s="136"/>
      <c r="P39" s="137" t="s">
        <v>93</v>
      </c>
      <c r="Q39" s="139" t="s">
        <v>138</v>
      </c>
    </row>
    <row r="40" spans="2:19">
      <c r="B40" s="412"/>
      <c r="C40" s="429"/>
      <c r="D40" s="426"/>
      <c r="E40" s="426"/>
      <c r="F40" s="432"/>
      <c r="G40" s="432"/>
      <c r="H40" s="432"/>
      <c r="I40" s="213">
        <v>3</v>
      </c>
      <c r="J40" s="216" t="s">
        <v>144</v>
      </c>
      <c r="K40" s="216" t="s">
        <v>144</v>
      </c>
      <c r="L40" s="141"/>
      <c r="M40" s="135"/>
      <c r="N40" s="136"/>
      <c r="O40" s="136"/>
      <c r="P40" s="137" t="s">
        <v>93</v>
      </c>
      <c r="Q40" s="139" t="s">
        <v>138</v>
      </c>
    </row>
    <row r="41" spans="2:19" ht="17.25" thickBot="1">
      <c r="B41" s="413"/>
      <c r="C41" s="430"/>
      <c r="D41" s="427"/>
      <c r="E41" s="427"/>
      <c r="F41" s="194">
        <v>2</v>
      </c>
      <c r="G41" s="194">
        <v>2</v>
      </c>
      <c r="H41" s="195" t="s">
        <v>144</v>
      </c>
      <c r="I41" s="196" t="s">
        <v>9</v>
      </c>
      <c r="J41" s="196" t="s">
        <v>9</v>
      </c>
      <c r="K41" s="196" t="s">
        <v>9</v>
      </c>
      <c r="L41" s="197"/>
      <c r="M41" s="198"/>
      <c r="N41" s="199"/>
      <c r="O41" s="199"/>
      <c r="P41" s="200" t="s">
        <v>108</v>
      </c>
      <c r="Q41" s="202" t="s">
        <v>111</v>
      </c>
    </row>
    <row r="42" spans="2:19" ht="18" thickTop="1" thickBot="1">
      <c r="B42" s="24" t="s">
        <v>10</v>
      </c>
      <c r="C42" s="110"/>
      <c r="D42" s="174">
        <f t="shared" ref="D42:M42" si="14">SUM(D8:D41)</f>
        <v>210</v>
      </c>
      <c r="E42" s="174">
        <f t="shared" si="14"/>
        <v>206.66666666666669</v>
      </c>
      <c r="F42" s="174">
        <f t="shared" si="14"/>
        <v>159</v>
      </c>
      <c r="G42" s="174">
        <f t="shared" si="14"/>
        <v>129</v>
      </c>
      <c r="H42" s="174">
        <f t="shared" si="14"/>
        <v>127</v>
      </c>
      <c r="I42" s="174">
        <f t="shared" si="14"/>
        <v>572</v>
      </c>
      <c r="J42" s="174">
        <f t="shared" si="14"/>
        <v>125</v>
      </c>
      <c r="K42" s="174">
        <f t="shared" si="14"/>
        <v>233</v>
      </c>
      <c r="L42" s="174">
        <f t="shared" si="14"/>
        <v>44</v>
      </c>
      <c r="M42" s="175">
        <f t="shared" si="14"/>
        <v>83</v>
      </c>
      <c r="N42" s="175">
        <f>SUM(N8:O41)</f>
        <v>40</v>
      </c>
      <c r="O42" s="25"/>
      <c r="P42" s="26" t="s">
        <v>9</v>
      </c>
      <c r="Q42" s="27" t="s">
        <v>9</v>
      </c>
    </row>
    <row r="43" spans="2:19" s="11" customFormat="1">
      <c r="B43" s="28"/>
      <c r="C43" s="28"/>
      <c r="D43" s="29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1"/>
      <c r="Q43" s="29"/>
    </row>
    <row r="44" spans="2:19">
      <c r="B44" s="32"/>
      <c r="C44" s="32"/>
      <c r="D44" s="130" t="s">
        <v>38</v>
      </c>
      <c r="E44" s="130" t="s">
        <v>82</v>
      </c>
      <c r="F44" s="130" t="s">
        <v>39</v>
      </c>
      <c r="P44" s="163"/>
      <c r="Q44" s="170" t="s">
        <v>139</v>
      </c>
    </row>
    <row r="45" spans="2:19">
      <c r="B45" s="404" t="s">
        <v>11</v>
      </c>
      <c r="C45" s="107"/>
      <c r="D45" s="33">
        <v>40</v>
      </c>
      <c r="E45" s="162">
        <v>180</v>
      </c>
      <c r="F45" s="33">
        <v>180</v>
      </c>
      <c r="G45" s="34"/>
      <c r="H45" s="34"/>
      <c r="I45" s="34"/>
      <c r="J45" s="34"/>
      <c r="K45" s="34"/>
      <c r="L45" s="34"/>
      <c r="M45" s="34"/>
      <c r="N45" s="34"/>
      <c r="O45" s="34"/>
      <c r="P45" s="163"/>
      <c r="Q45" s="170" t="s">
        <v>140</v>
      </c>
      <c r="R45" s="34"/>
      <c r="S45" s="34"/>
    </row>
    <row r="46" spans="2:19">
      <c r="B46" s="405"/>
      <c r="C46" s="108"/>
      <c r="D46" s="33" t="s">
        <v>121</v>
      </c>
      <c r="E46" s="33" t="s">
        <v>120</v>
      </c>
      <c r="F46" s="33" t="s">
        <v>119</v>
      </c>
      <c r="G46" s="34"/>
      <c r="H46" s="34"/>
      <c r="I46" s="34"/>
      <c r="J46" s="34"/>
      <c r="K46" s="34"/>
      <c r="L46" s="34"/>
      <c r="M46" s="34"/>
      <c r="N46" s="34"/>
      <c r="O46" s="34"/>
      <c r="P46" s="163"/>
      <c r="Q46" s="170" t="s">
        <v>109</v>
      </c>
      <c r="R46" s="34"/>
      <c r="S46" s="34"/>
    </row>
    <row r="47" spans="2:19">
      <c r="B47" s="35"/>
      <c r="C47" s="35"/>
      <c r="D47" s="36"/>
      <c r="E47" s="37" t="s">
        <v>122</v>
      </c>
      <c r="F47" s="37"/>
      <c r="G47" s="34"/>
      <c r="H47" s="34"/>
      <c r="I47" s="34"/>
      <c r="J47" s="38"/>
      <c r="K47" s="34"/>
      <c r="L47" s="34"/>
      <c r="M47" s="34"/>
      <c r="N47" s="34"/>
      <c r="O47" s="34"/>
      <c r="P47" s="163"/>
      <c r="Q47" s="170" t="s">
        <v>141</v>
      </c>
      <c r="R47" s="34"/>
      <c r="S47" s="34"/>
    </row>
    <row r="48" spans="2:19" ht="21" hidden="1" outlineLevel="1">
      <c r="B48" s="39" t="s">
        <v>12</v>
      </c>
      <c r="C48" s="39"/>
      <c r="D48" s="406">
        <f>SUM(P57:P60)-L59</f>
        <v>4741020.791666667</v>
      </c>
      <c r="E48" s="406"/>
      <c r="F48" s="34"/>
      <c r="G48" s="407">
        <f>SUM(P58:P60)</f>
        <v>1165130</v>
      </c>
      <c r="H48" s="407"/>
      <c r="I48" s="40"/>
      <c r="J48" s="40" t="s">
        <v>13</v>
      </c>
      <c r="K48" s="40"/>
      <c r="L48" s="34"/>
      <c r="M48" s="34"/>
      <c r="N48" s="34"/>
      <c r="O48" s="34"/>
      <c r="P48" s="163"/>
      <c r="Q48" s="170" t="s">
        <v>142</v>
      </c>
      <c r="R48" s="34"/>
      <c r="S48" s="34"/>
    </row>
    <row r="49" spans="2:19" hidden="1" outlineLevel="1">
      <c r="B49" s="41"/>
      <c r="C49" s="41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163"/>
      <c r="Q49" s="163"/>
      <c r="R49" s="34"/>
      <c r="S49" s="34"/>
    </row>
    <row r="50" spans="2:19" ht="45.75" hidden="1" outlineLevel="1" thickBot="1">
      <c r="B50" s="42" t="s">
        <v>14</v>
      </c>
      <c r="C50" s="111"/>
      <c r="D50" s="43" t="s">
        <v>15</v>
      </c>
      <c r="E50" s="43" t="s">
        <v>16</v>
      </c>
      <c r="F50" s="43" t="s">
        <v>17</v>
      </c>
      <c r="G50" s="43" t="s">
        <v>18</v>
      </c>
      <c r="H50" s="43" t="s">
        <v>19</v>
      </c>
      <c r="I50" s="43" t="s">
        <v>20</v>
      </c>
      <c r="J50" s="44" t="s">
        <v>21</v>
      </c>
      <c r="K50" s="45" t="s">
        <v>22</v>
      </c>
      <c r="L50" s="43" t="s">
        <v>23</v>
      </c>
      <c r="M50" s="45" t="s">
        <v>24</v>
      </c>
      <c r="N50" s="46" t="s">
        <v>25</v>
      </c>
      <c r="O50" s="47" t="s">
        <v>26</v>
      </c>
      <c r="P50" s="171" t="s">
        <v>143</v>
      </c>
      <c r="Q50" s="163"/>
      <c r="R50" s="34"/>
    </row>
    <row r="51" spans="2:19" hidden="1" outlineLevel="1">
      <c r="B51" s="48" t="s">
        <v>27</v>
      </c>
      <c r="C51" s="112"/>
      <c r="D51" s="59">
        <v>5800</v>
      </c>
      <c r="E51" s="59">
        <v>1900</v>
      </c>
      <c r="F51" s="59">
        <v>8920</v>
      </c>
      <c r="G51" s="59">
        <f>F51+3500</f>
        <v>12420</v>
      </c>
      <c r="H51" s="59">
        <v>400</v>
      </c>
      <c r="I51" s="59">
        <v>1453</v>
      </c>
      <c r="J51" s="59"/>
      <c r="K51" s="60">
        <v>1150</v>
      </c>
      <c r="L51" s="60">
        <v>631</v>
      </c>
      <c r="M51" s="60">
        <f>50</f>
        <v>50</v>
      </c>
      <c r="N51" s="60">
        <v>500</v>
      </c>
      <c r="O51" s="61"/>
      <c r="P51" s="172"/>
      <c r="Q51" s="164"/>
      <c r="R51" s="34"/>
    </row>
    <row r="52" spans="2:19" hidden="1" outlineLevel="1">
      <c r="B52" s="48" t="s">
        <v>28</v>
      </c>
      <c r="C52" s="112"/>
      <c r="D52" s="59"/>
      <c r="E52" s="59"/>
      <c r="F52" s="59"/>
      <c r="G52" s="59"/>
      <c r="H52" s="59"/>
      <c r="I52" s="62"/>
      <c r="J52" s="59"/>
      <c r="K52" s="60">
        <v>350</v>
      </c>
      <c r="L52" s="60">
        <v>365</v>
      </c>
      <c r="M52" s="60"/>
      <c r="N52" s="61"/>
      <c r="O52" s="61"/>
      <c r="P52" s="172"/>
      <c r="Q52" s="164"/>
      <c r="R52" s="34"/>
    </row>
    <row r="53" spans="2:19" hidden="1" outlineLevel="1">
      <c r="B53" s="48" t="s">
        <v>29</v>
      </c>
      <c r="C53" s="112"/>
      <c r="D53" s="59"/>
      <c r="E53" s="59"/>
      <c r="F53" s="59"/>
      <c r="G53" s="59"/>
      <c r="H53" s="59"/>
      <c r="I53" s="62"/>
      <c r="J53" s="59"/>
      <c r="K53" s="60"/>
      <c r="L53" s="63">
        <v>80000</v>
      </c>
      <c r="M53" s="60"/>
      <c r="N53" s="61"/>
      <c r="O53" s="61"/>
      <c r="P53" s="172"/>
      <c r="Q53" s="164"/>
      <c r="R53" s="34"/>
    </row>
    <row r="54" spans="2:19" hidden="1" outlineLevel="1">
      <c r="B54" s="48" t="s">
        <v>30</v>
      </c>
      <c r="C54" s="112"/>
      <c r="D54" s="59"/>
      <c r="E54" s="59"/>
      <c r="F54" s="59"/>
      <c r="G54" s="59"/>
      <c r="H54" s="59"/>
      <c r="I54" s="62"/>
      <c r="J54" s="59"/>
      <c r="K54" s="60">
        <v>800</v>
      </c>
      <c r="L54" s="60">
        <v>266</v>
      </c>
      <c r="M54" s="60"/>
      <c r="N54" s="61"/>
      <c r="O54" s="61"/>
      <c r="P54" s="172"/>
      <c r="Q54" s="164"/>
      <c r="R54" s="34"/>
    </row>
    <row r="55" spans="2:19" hidden="1" outlineLevel="1">
      <c r="B55" s="49" t="s">
        <v>31</v>
      </c>
      <c r="C55" s="113"/>
      <c r="D55" s="64">
        <f>D42-F42</f>
        <v>51</v>
      </c>
      <c r="E55" s="64">
        <f>E42-F42</f>
        <v>47.666666666666686</v>
      </c>
      <c r="F55" s="64">
        <f>F42-G42</f>
        <v>30</v>
      </c>
      <c r="G55" s="64">
        <f>G42-H42/32</f>
        <v>125.03125</v>
      </c>
      <c r="H55" s="64">
        <f>H42*32-I42</f>
        <v>3492</v>
      </c>
      <c r="I55" s="64"/>
      <c r="J55" s="64"/>
      <c r="K55" s="64"/>
      <c r="L55" s="65"/>
      <c r="M55" s="65"/>
      <c r="N55" s="66"/>
      <c r="O55" s="66"/>
      <c r="P55" s="172"/>
      <c r="Q55" s="165"/>
      <c r="R55" s="34"/>
    </row>
    <row r="56" spans="2:19" hidden="1" outlineLevel="1">
      <c r="B56" s="50" t="s">
        <v>32</v>
      </c>
      <c r="C56" s="114"/>
      <c r="D56" s="67"/>
      <c r="E56" s="67"/>
      <c r="F56" s="67"/>
      <c r="G56" s="67"/>
      <c r="H56" s="68"/>
      <c r="I56" s="64">
        <f>I42</f>
        <v>572</v>
      </c>
      <c r="J56" s="64"/>
      <c r="K56" s="69"/>
      <c r="L56" s="69"/>
      <c r="M56" s="69"/>
      <c r="N56" s="66"/>
      <c r="O56" s="66"/>
      <c r="P56" s="172"/>
      <c r="Q56" s="166"/>
      <c r="R56" s="34"/>
    </row>
    <row r="57" spans="2:19" hidden="1" outlineLevel="1">
      <c r="B57" s="51" t="s">
        <v>33</v>
      </c>
      <c r="C57" s="115"/>
      <c r="D57" s="70">
        <f>D51*D55</f>
        <v>295800</v>
      </c>
      <c r="E57" s="70">
        <f>E51*E55</f>
        <v>90566.666666666701</v>
      </c>
      <c r="F57" s="70">
        <f>F51*F55</f>
        <v>267600</v>
      </c>
      <c r="G57" s="70">
        <f>G51*G55</f>
        <v>1552888.125</v>
      </c>
      <c r="H57" s="70">
        <f>H51*H55</f>
        <v>1396800</v>
      </c>
      <c r="I57" s="70">
        <f t="shared" ref="I57" si="15">I51*I55</f>
        <v>0</v>
      </c>
      <c r="J57" s="70">
        <f>J51*J55</f>
        <v>0</v>
      </c>
      <c r="K57" s="71" t="s">
        <v>37</v>
      </c>
      <c r="L57" s="71"/>
      <c r="M57" s="71" t="s">
        <v>37</v>
      </c>
      <c r="N57" s="72"/>
      <c r="O57" s="72"/>
      <c r="P57" s="173">
        <f>SUM(D57:N57)</f>
        <v>3603654.791666667</v>
      </c>
      <c r="Q57" s="166"/>
      <c r="R57" s="34"/>
    </row>
    <row r="58" spans="2:19" hidden="1" outlineLevel="1">
      <c r="B58" s="52" t="s">
        <v>34</v>
      </c>
      <c r="C58" s="116"/>
      <c r="D58" s="70">
        <f t="shared" ref="D58:G58" si="16">D51*D56</f>
        <v>0</v>
      </c>
      <c r="E58" s="70">
        <f t="shared" si="16"/>
        <v>0</v>
      </c>
      <c r="F58" s="70">
        <f t="shared" si="16"/>
        <v>0</v>
      </c>
      <c r="G58" s="70">
        <f t="shared" si="16"/>
        <v>0</v>
      </c>
      <c r="H58" s="70">
        <f>H51*H56</f>
        <v>0</v>
      </c>
      <c r="I58" s="70">
        <f>I51*I56</f>
        <v>831116</v>
      </c>
      <c r="J58" s="73">
        <f>J51*J56</f>
        <v>0</v>
      </c>
      <c r="K58" s="73" t="s">
        <v>37</v>
      </c>
      <c r="L58" s="73"/>
      <c r="M58" s="73" t="s">
        <v>37</v>
      </c>
      <c r="N58" s="74"/>
      <c r="O58" s="72"/>
      <c r="P58" s="173">
        <f>SUM(D58:N58)</f>
        <v>831116</v>
      </c>
      <c r="Q58" s="167"/>
      <c r="R58" s="34"/>
    </row>
    <row r="59" spans="2:19" hidden="1" outlineLevel="1">
      <c r="B59" s="52" t="s">
        <v>35</v>
      </c>
      <c r="C59" s="116"/>
      <c r="D59" s="74"/>
      <c r="E59" s="74"/>
      <c r="F59" s="74"/>
      <c r="G59" s="74"/>
      <c r="H59" s="70"/>
      <c r="I59" s="70"/>
      <c r="J59" s="73"/>
      <c r="K59" s="73">
        <f>K42*K52</f>
        <v>81550</v>
      </c>
      <c r="L59" s="73">
        <f>(L42*L51)</f>
        <v>27764</v>
      </c>
      <c r="M59" s="73">
        <f>M51*M42*2</f>
        <v>8300</v>
      </c>
      <c r="N59" s="70">
        <f>N42*N51*1.5</f>
        <v>30000</v>
      </c>
      <c r="O59" s="75"/>
      <c r="P59" s="173">
        <f>SUM(D59:N59)</f>
        <v>147614</v>
      </c>
      <c r="Q59" s="167"/>
      <c r="R59" s="34"/>
    </row>
    <row r="60" spans="2:19" ht="17.25" hidden="1" outlineLevel="1" thickBot="1">
      <c r="B60" s="54" t="s">
        <v>36</v>
      </c>
      <c r="C60" s="117"/>
      <c r="D60" s="76"/>
      <c r="E60" s="76"/>
      <c r="F60" s="76"/>
      <c r="G60" s="76"/>
      <c r="H60" s="77"/>
      <c r="I60" s="77"/>
      <c r="J60" s="78"/>
      <c r="K60" s="78">
        <f>K42*K54</f>
        <v>186400</v>
      </c>
      <c r="L60" s="78"/>
      <c r="M60" s="78"/>
      <c r="N60" s="76"/>
      <c r="O60" s="79"/>
      <c r="P60" s="173">
        <f>SUM(D60:N60)</f>
        <v>186400</v>
      </c>
      <c r="Q60" s="167"/>
      <c r="R60" s="34"/>
    </row>
    <row r="61" spans="2:19" collapsed="1">
      <c r="B61" s="158"/>
      <c r="C61" s="55"/>
      <c r="D61" s="56"/>
      <c r="E61" s="56"/>
      <c r="F61" s="56"/>
      <c r="G61" s="56"/>
      <c r="H61" s="57"/>
      <c r="K61" s="12"/>
      <c r="L61" s="12"/>
      <c r="M61" s="12"/>
      <c r="N61" s="12"/>
      <c r="O61" s="56"/>
      <c r="P61" s="168"/>
      <c r="Q61" s="170" t="s">
        <v>142</v>
      </c>
      <c r="R61" s="53"/>
      <c r="S61" s="34"/>
    </row>
    <row r="62" spans="2:19">
      <c r="B62" s="55"/>
      <c r="C62" s="55"/>
      <c r="D62" s="56"/>
      <c r="E62" s="56"/>
      <c r="F62" s="56"/>
      <c r="G62" s="56"/>
      <c r="H62" s="58"/>
      <c r="I62" s="57"/>
      <c r="J62" s="12"/>
      <c r="K62" s="12"/>
      <c r="L62" s="12"/>
      <c r="M62" s="12"/>
      <c r="N62" s="12"/>
      <c r="O62" s="56"/>
      <c r="P62" s="168"/>
      <c r="Q62" s="169"/>
      <c r="R62" s="53"/>
      <c r="S62" s="34"/>
    </row>
    <row r="63" spans="2:19">
      <c r="D63" s="58"/>
      <c r="E63" s="58"/>
      <c r="F63" s="58"/>
      <c r="G63" s="58"/>
      <c r="H63" s="58"/>
      <c r="I63" s="58"/>
      <c r="J63" s="58"/>
    </row>
    <row r="64" spans="2:19" s="84" customFormat="1" ht="21">
      <c r="B64" s="82" t="s">
        <v>40</v>
      </c>
      <c r="C64" s="82"/>
      <c r="D64" s="83"/>
      <c r="E64" s="83"/>
      <c r="F64" s="83"/>
      <c r="G64" s="83"/>
      <c r="H64" s="83"/>
      <c r="I64" s="83"/>
      <c r="J64" s="83"/>
    </row>
    <row r="65" spans="2:10" s="84" customFormat="1" ht="21">
      <c r="B65" s="82"/>
      <c r="C65" s="82"/>
      <c r="D65" s="85"/>
      <c r="E65" s="85"/>
    </row>
    <row r="66" spans="2:10" s="84" customFormat="1" ht="17.25">
      <c r="B66" s="414" t="s">
        <v>41</v>
      </c>
      <c r="C66" s="414"/>
      <c r="D66" s="414"/>
      <c r="E66" s="86" t="s">
        <v>42</v>
      </c>
      <c r="F66" s="86" t="s">
        <v>43</v>
      </c>
      <c r="G66" s="86" t="s">
        <v>44</v>
      </c>
      <c r="H66" s="86" t="s">
        <v>45</v>
      </c>
      <c r="I66" s="86" t="s">
        <v>46</v>
      </c>
      <c r="J66" s="86" t="s">
        <v>47</v>
      </c>
    </row>
    <row r="67" spans="2:10" s="84" customFormat="1" ht="17.25">
      <c r="B67" s="414" t="s">
        <v>48</v>
      </c>
      <c r="C67" s="103"/>
      <c r="D67" s="87" t="s">
        <v>49</v>
      </c>
      <c r="E67" s="88" t="e">
        <f>J42+#REF!</f>
        <v>#REF!</v>
      </c>
      <c r="F67" s="86">
        <v>2</v>
      </c>
      <c r="G67" s="86" t="e">
        <f>E67*F67</f>
        <v>#REF!</v>
      </c>
      <c r="H67" s="89">
        <v>800</v>
      </c>
      <c r="I67" s="89">
        <v>30</v>
      </c>
      <c r="J67" s="89">
        <f t="shared" ref="J67:J79" si="17">H67*I67</f>
        <v>24000</v>
      </c>
    </row>
    <row r="68" spans="2:10" s="84" customFormat="1" ht="17.25">
      <c r="B68" s="414"/>
      <c r="C68" s="103"/>
      <c r="D68" s="90" t="s">
        <v>50</v>
      </c>
      <c r="E68" s="88" t="e">
        <f>#REF!</f>
        <v>#REF!</v>
      </c>
      <c r="F68" s="86">
        <v>2</v>
      </c>
      <c r="G68" s="86" t="e">
        <f>E68*F68</f>
        <v>#REF!</v>
      </c>
      <c r="H68" s="89">
        <v>800</v>
      </c>
      <c r="I68" s="89">
        <v>30</v>
      </c>
      <c r="J68" s="89">
        <f t="shared" si="17"/>
        <v>24000</v>
      </c>
    </row>
    <row r="69" spans="2:10" s="84" customFormat="1" ht="17.25">
      <c r="B69" s="414"/>
      <c r="C69" s="103"/>
      <c r="D69" s="90" t="s">
        <v>51</v>
      </c>
      <c r="E69" s="88">
        <v>20</v>
      </c>
      <c r="F69" s="91"/>
      <c r="G69" s="86">
        <v>200</v>
      </c>
      <c r="H69" s="89">
        <v>200</v>
      </c>
      <c r="I69" s="89">
        <v>30</v>
      </c>
      <c r="J69" s="89">
        <f t="shared" si="17"/>
        <v>6000</v>
      </c>
    </row>
    <row r="70" spans="2:10" s="84" customFormat="1" ht="17.25">
      <c r="B70" s="414" t="s">
        <v>52</v>
      </c>
      <c r="C70" s="103"/>
      <c r="D70" s="87" t="s">
        <v>53</v>
      </c>
      <c r="E70" s="88" t="e">
        <f>K42+L42+#REF!+#REF!</f>
        <v>#REF!</v>
      </c>
      <c r="F70" s="86">
        <v>2</v>
      </c>
      <c r="G70" s="86" t="e">
        <f t="shared" ref="G70:G81" si="18">E70*F70</f>
        <v>#REF!</v>
      </c>
      <c r="H70" s="92">
        <v>1000</v>
      </c>
      <c r="I70" s="89">
        <v>300</v>
      </c>
      <c r="J70" s="89">
        <f t="shared" si="17"/>
        <v>300000</v>
      </c>
    </row>
    <row r="71" spans="2:10" s="84" customFormat="1" ht="17.25">
      <c r="B71" s="414"/>
      <c r="C71" s="103"/>
      <c r="D71" s="90" t="s">
        <v>50</v>
      </c>
      <c r="E71" s="88" t="e">
        <f>#REF!+#REF!</f>
        <v>#REF!</v>
      </c>
      <c r="F71" s="86">
        <v>2</v>
      </c>
      <c r="G71" s="86" t="e">
        <f t="shared" si="18"/>
        <v>#REF!</v>
      </c>
      <c r="H71" s="92">
        <v>1000</v>
      </c>
      <c r="I71" s="89">
        <v>300</v>
      </c>
      <c r="J71" s="89">
        <f t="shared" si="17"/>
        <v>300000</v>
      </c>
    </row>
    <row r="72" spans="2:10" s="84" customFormat="1" ht="17.25">
      <c r="B72" s="401" t="s">
        <v>54</v>
      </c>
      <c r="C72" s="104"/>
      <c r="D72" s="93" t="s">
        <v>49</v>
      </c>
      <c r="E72" s="88">
        <f>M42</f>
        <v>83</v>
      </c>
      <c r="F72" s="86">
        <v>2</v>
      </c>
      <c r="G72" s="86">
        <f t="shared" si="18"/>
        <v>166</v>
      </c>
      <c r="H72" s="92">
        <v>100</v>
      </c>
      <c r="I72" s="89">
        <v>90</v>
      </c>
      <c r="J72" s="89">
        <f t="shared" si="17"/>
        <v>9000</v>
      </c>
    </row>
    <row r="73" spans="2:10" s="84" customFormat="1" ht="17.25">
      <c r="B73" s="402"/>
      <c r="C73" s="105"/>
      <c r="D73" s="93" t="s">
        <v>55</v>
      </c>
      <c r="E73" s="88" t="e">
        <f>#REF!+#REF!+#REF!+#REF!</f>
        <v>#REF!</v>
      </c>
      <c r="F73" s="86">
        <v>1.2</v>
      </c>
      <c r="G73" s="86" t="e">
        <f t="shared" si="18"/>
        <v>#REF!</v>
      </c>
      <c r="H73" s="92">
        <v>50</v>
      </c>
      <c r="I73" s="89">
        <v>90</v>
      </c>
      <c r="J73" s="89">
        <f t="shared" si="17"/>
        <v>4500</v>
      </c>
    </row>
    <row r="74" spans="2:10" s="84" customFormat="1" ht="17.25">
      <c r="B74" s="402"/>
      <c r="C74" s="105"/>
      <c r="D74" s="93" t="s">
        <v>56</v>
      </c>
      <c r="E74" s="88" t="e">
        <f>#REF!+#REF!+#REF!+#REF!</f>
        <v>#REF!</v>
      </c>
      <c r="F74" s="86">
        <v>1.2</v>
      </c>
      <c r="G74" s="86" t="e">
        <f t="shared" si="18"/>
        <v>#REF!</v>
      </c>
      <c r="H74" s="92">
        <v>50</v>
      </c>
      <c r="I74" s="89">
        <v>90</v>
      </c>
      <c r="J74" s="89">
        <f t="shared" si="17"/>
        <v>4500</v>
      </c>
    </row>
    <row r="75" spans="2:10" s="84" customFormat="1" ht="17.25">
      <c r="B75" s="402"/>
      <c r="C75" s="105"/>
      <c r="D75" s="93" t="s">
        <v>57</v>
      </c>
      <c r="E75" s="88">
        <v>30</v>
      </c>
      <c r="F75" s="86">
        <v>1.2</v>
      </c>
      <c r="G75" s="86">
        <f t="shared" si="18"/>
        <v>36</v>
      </c>
      <c r="H75" s="92">
        <v>50</v>
      </c>
      <c r="I75" s="89">
        <v>90</v>
      </c>
      <c r="J75" s="89">
        <f t="shared" si="17"/>
        <v>4500</v>
      </c>
    </row>
    <row r="76" spans="2:10" s="84" customFormat="1" ht="17.25">
      <c r="B76" s="403"/>
      <c r="C76" s="106"/>
      <c r="D76" s="93" t="s">
        <v>58</v>
      </c>
      <c r="E76" s="88">
        <v>30</v>
      </c>
      <c r="F76" s="86">
        <v>1.2</v>
      </c>
      <c r="G76" s="86">
        <f t="shared" si="18"/>
        <v>36</v>
      </c>
      <c r="H76" s="92">
        <v>50</v>
      </c>
      <c r="I76" s="89">
        <v>90</v>
      </c>
      <c r="J76" s="89">
        <f t="shared" si="17"/>
        <v>4500</v>
      </c>
    </row>
    <row r="77" spans="2:10" s="84" customFormat="1" ht="17.25">
      <c r="B77" s="94" t="s">
        <v>59</v>
      </c>
      <c r="C77" s="106"/>
      <c r="D77" s="93"/>
      <c r="E77" s="88"/>
      <c r="F77" s="86"/>
      <c r="G77" s="86"/>
      <c r="H77" s="92">
        <v>2</v>
      </c>
      <c r="I77" s="89">
        <v>10000</v>
      </c>
      <c r="J77" s="89">
        <f t="shared" si="17"/>
        <v>20000</v>
      </c>
    </row>
    <row r="78" spans="2:10" s="84" customFormat="1" ht="17.25">
      <c r="B78" s="94" t="s">
        <v>60</v>
      </c>
      <c r="C78" s="106"/>
      <c r="D78" s="93"/>
      <c r="E78" s="88"/>
      <c r="F78" s="86"/>
      <c r="G78" s="86"/>
      <c r="H78" s="92">
        <v>400</v>
      </c>
      <c r="I78" s="89">
        <v>12.5</v>
      </c>
      <c r="J78" s="89">
        <f t="shared" si="17"/>
        <v>5000</v>
      </c>
    </row>
    <row r="79" spans="2:10" s="84" customFormat="1" ht="17.25">
      <c r="B79" s="94" t="s">
        <v>61</v>
      </c>
      <c r="C79" s="106"/>
      <c r="D79" s="93"/>
      <c r="E79" s="88"/>
      <c r="F79" s="86"/>
      <c r="G79" s="86"/>
      <c r="H79" s="92">
        <v>2</v>
      </c>
      <c r="I79" s="89">
        <v>10000</v>
      </c>
      <c r="J79" s="89">
        <f t="shared" si="17"/>
        <v>20000</v>
      </c>
    </row>
    <row r="80" spans="2:10" s="84" customFormat="1" ht="17.25">
      <c r="B80" s="94" t="s">
        <v>60</v>
      </c>
      <c r="C80" s="106"/>
      <c r="D80" s="93"/>
      <c r="E80" s="88"/>
      <c r="F80" s="86"/>
      <c r="G80" s="86"/>
      <c r="H80" s="92"/>
      <c r="I80" s="89"/>
      <c r="J80" s="89">
        <v>10000</v>
      </c>
    </row>
    <row r="81" spans="2:10" s="84" customFormat="1" ht="17.25">
      <c r="B81" s="86" t="s">
        <v>62</v>
      </c>
      <c r="C81" s="103"/>
      <c r="D81" s="89"/>
      <c r="E81" s="95">
        <f>N42</f>
        <v>40</v>
      </c>
      <c r="F81" s="89">
        <v>1.5</v>
      </c>
      <c r="G81" s="89">
        <f t="shared" si="18"/>
        <v>60</v>
      </c>
      <c r="H81" s="89">
        <v>20</v>
      </c>
      <c r="I81" s="89">
        <v>0</v>
      </c>
      <c r="J81" s="89">
        <f>H81*I81</f>
        <v>0</v>
      </c>
    </row>
    <row r="82" spans="2:10" s="84" customFormat="1" ht="17.25">
      <c r="B82" s="86" t="s">
        <v>63</v>
      </c>
      <c r="C82" s="103"/>
      <c r="D82" s="89"/>
      <c r="E82" s="95" t="e">
        <f>#REF!</f>
        <v>#REF!</v>
      </c>
      <c r="F82" s="89"/>
      <c r="G82" s="89"/>
      <c r="H82" s="89">
        <v>30</v>
      </c>
      <c r="I82" s="89">
        <v>5000</v>
      </c>
      <c r="J82" s="89">
        <f>H82*I82</f>
        <v>150000</v>
      </c>
    </row>
    <row r="83" spans="2:10" s="84" customFormat="1" ht="17.25">
      <c r="J83" s="89">
        <f>SUM(J67:J82)</f>
        <v>886000</v>
      </c>
    </row>
    <row r="84" spans="2:10" s="84" customFormat="1"/>
    <row r="85" spans="2:10" s="84" customFormat="1">
      <c r="H85" s="84" t="s">
        <v>64</v>
      </c>
      <c r="J85" s="84">
        <v>80000</v>
      </c>
    </row>
    <row r="86" spans="2:10" s="98" customFormat="1"/>
    <row r="87" spans="2:10" s="97" customFormat="1">
      <c r="B87" s="99" t="s">
        <v>65</v>
      </c>
      <c r="C87" s="99"/>
      <c r="E87" s="97">
        <v>20000</v>
      </c>
      <c r="G87" s="97" t="s">
        <v>66</v>
      </c>
    </row>
    <row r="88" spans="2:10" s="97" customFormat="1">
      <c r="B88" s="99" t="s">
        <v>67</v>
      </c>
      <c r="C88" s="99"/>
      <c r="E88" s="97">
        <v>10000</v>
      </c>
      <c r="G88" s="97" t="s">
        <v>68</v>
      </c>
    </row>
    <row r="89" spans="2:10" s="97" customFormat="1"/>
    <row r="90" spans="2:10" s="97" customFormat="1">
      <c r="B90" s="99" t="s">
        <v>69</v>
      </c>
      <c r="C90" s="99"/>
      <c r="E90" s="97">
        <v>10000</v>
      </c>
      <c r="G90" s="97" t="s">
        <v>70</v>
      </c>
    </row>
    <row r="91" spans="2:10" s="97" customFormat="1">
      <c r="B91" s="99" t="s">
        <v>71</v>
      </c>
      <c r="C91" s="99"/>
      <c r="E91" s="97">
        <v>5000</v>
      </c>
      <c r="G91" s="97" t="s">
        <v>72</v>
      </c>
      <c r="H91" s="97">
        <f>5000/400</f>
        <v>12.5</v>
      </c>
    </row>
    <row r="92" spans="2:10" s="97" customFormat="1"/>
    <row r="93" spans="2:10" s="97" customFormat="1"/>
    <row r="94" spans="2:10" s="97" customFormat="1"/>
    <row r="95" spans="2:10" s="97" customFormat="1"/>
    <row r="96" spans="2:10" s="97" customFormat="1"/>
    <row r="97" spans="2:16" s="97" customFormat="1">
      <c r="B97" s="100" t="s">
        <v>73</v>
      </c>
      <c r="C97" s="100"/>
      <c r="D97" s="101" t="s">
        <v>74</v>
      </c>
      <c r="N97" s="97">
        <v>50</v>
      </c>
      <c r="O97" s="102">
        <v>500</v>
      </c>
      <c r="P97" s="97">
        <f>N97*O97</f>
        <v>25000</v>
      </c>
    </row>
    <row r="98" spans="2:16" s="97" customFormat="1">
      <c r="B98" s="100" t="s">
        <v>75</v>
      </c>
      <c r="C98" s="100"/>
      <c r="D98" s="101" t="s">
        <v>76</v>
      </c>
      <c r="N98" s="97">
        <v>50</v>
      </c>
      <c r="O98" s="102">
        <v>3635.4</v>
      </c>
      <c r="P98" s="97">
        <f>N98*O98</f>
        <v>181770</v>
      </c>
    </row>
    <row r="99" spans="2:16" s="97" customFormat="1">
      <c r="P99" s="98">
        <f>SUM(P97:P98)</f>
        <v>206770</v>
      </c>
    </row>
    <row r="100" spans="2:16" s="97" customFormat="1"/>
    <row r="101" spans="2:16" s="97" customFormat="1"/>
  </sheetData>
  <mergeCells count="33">
    <mergeCell ref="H24:H35"/>
    <mergeCell ref="G24:G35"/>
    <mergeCell ref="F24:F35"/>
    <mergeCell ref="G36:G40"/>
    <mergeCell ref="F36:F40"/>
    <mergeCell ref="H36:H40"/>
    <mergeCell ref="B67:B69"/>
    <mergeCell ref="B70:B71"/>
    <mergeCell ref="B36:B41"/>
    <mergeCell ref="E36:E41"/>
    <mergeCell ref="D36:D41"/>
    <mergeCell ref="C36:C41"/>
    <mergeCell ref="B72:B76"/>
    <mergeCell ref="B45:B46"/>
    <mergeCell ref="D48:E48"/>
    <mergeCell ref="G48:H48"/>
    <mergeCell ref="E8:E20"/>
    <mergeCell ref="B8:B23"/>
    <mergeCell ref="B66:D66"/>
    <mergeCell ref="C8:C23"/>
    <mergeCell ref="D8:D21"/>
    <mergeCell ref="C24:C35"/>
    <mergeCell ref="D24:D35"/>
    <mergeCell ref="E24:E35"/>
    <mergeCell ref="B24:B35"/>
    <mergeCell ref="F8:F19"/>
    <mergeCell ref="G8:G19"/>
    <mergeCell ref="H8:H19"/>
    <mergeCell ref="B5:C5"/>
    <mergeCell ref="B6:C6"/>
    <mergeCell ref="B7:C7"/>
    <mergeCell ref="Q5:Q7"/>
    <mergeCell ref="P5:P7"/>
  </mergeCells>
  <phoneticPr fontId="7" type="noConversion"/>
  <pageMargins left="0.31496062992125984" right="0.17" top="0.74803149606299213" bottom="0.74803149606299213" header="0.31496062992125984" footer="0.31496062992125984"/>
  <pageSetup paperSize="9" scale="45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-0.249977111117893"/>
  </sheetPr>
  <dimension ref="B1:S101"/>
  <sheetViews>
    <sheetView showGridLines="0" zoomScale="80" zoomScaleNormal="80" workbookViewId="0">
      <selection activeCell="F22" sqref="F22"/>
    </sheetView>
  </sheetViews>
  <sheetFormatPr defaultRowHeight="16.5" outlineLevelRow="1"/>
  <cols>
    <col min="1" max="1" width="1.125" style="8" customWidth="1"/>
    <col min="2" max="2" width="16.75" style="8" customWidth="1"/>
    <col min="3" max="3" width="9.375" style="8" customWidth="1"/>
    <col min="4" max="4" width="12" style="8" customWidth="1"/>
    <col min="5" max="7" width="10.625" style="8" customWidth="1"/>
    <col min="8" max="8" width="11.75" style="8" customWidth="1"/>
    <col min="9" max="14" width="10.625" style="8" customWidth="1"/>
    <col min="15" max="15" width="10.625" style="8" hidden="1" customWidth="1"/>
    <col min="16" max="16" width="13.75" style="8" customWidth="1"/>
    <col min="17" max="17" width="37.5" style="8" customWidth="1"/>
    <col min="18" max="18" width="9.75" style="8" customWidth="1"/>
    <col min="19" max="19" width="32.375" style="8" customWidth="1"/>
    <col min="20" max="21" width="9" style="8"/>
    <col min="22" max="22" width="9" style="8" customWidth="1"/>
    <col min="23" max="23" width="3.375" style="8" bestFit="1" customWidth="1"/>
    <col min="24" max="24" width="4.75" style="8" bestFit="1" customWidth="1"/>
    <col min="25" max="25" width="2.625" style="8" customWidth="1"/>
    <col min="26" max="26" width="3.375" style="8" bestFit="1" customWidth="1"/>
    <col min="27" max="16384" width="9" style="8"/>
  </cols>
  <sheetData>
    <row r="1" spans="2:17">
      <c r="H1" s="9"/>
    </row>
    <row r="2" spans="2:17" ht="22.5">
      <c r="B2" s="10" t="s">
        <v>145</v>
      </c>
      <c r="C2" s="10"/>
      <c r="F2" s="11"/>
      <c r="G2" s="128" t="s">
        <v>81</v>
      </c>
      <c r="H2" s="129"/>
      <c r="I2" s="129"/>
      <c r="J2" s="179"/>
      <c r="K2" s="118" t="s">
        <v>78</v>
      </c>
      <c r="L2" s="178"/>
      <c r="M2" s="119" t="s">
        <v>99</v>
      </c>
      <c r="N2" s="119"/>
      <c r="O2" s="119"/>
      <c r="P2" s="119"/>
      <c r="Q2" s="13"/>
    </row>
    <row r="3" spans="2:17">
      <c r="B3" s="14" t="s">
        <v>0</v>
      </c>
      <c r="C3" s="14"/>
      <c r="D3" s="80">
        <f>PRODUCT(D6:M6)</f>
        <v>0.17635968000000002</v>
      </c>
      <c r="F3" s="97"/>
      <c r="G3" s="128" t="s">
        <v>94</v>
      </c>
      <c r="H3" s="133">
        <v>4</v>
      </c>
      <c r="I3" s="120" t="s">
        <v>96</v>
      </c>
      <c r="J3" s="96"/>
    </row>
    <row r="4" spans="2:17" ht="17.25" thickBot="1">
      <c r="F4" s="15"/>
      <c r="G4" s="128" t="s">
        <v>95</v>
      </c>
      <c r="H4" s="134">
        <v>8</v>
      </c>
      <c r="I4" s="120" t="s">
        <v>97</v>
      </c>
    </row>
    <row r="5" spans="2:17" ht="45.75" customHeight="1">
      <c r="B5" s="389" t="s">
        <v>1</v>
      </c>
      <c r="C5" s="390"/>
      <c r="D5" s="131" t="s">
        <v>84</v>
      </c>
      <c r="E5" s="131" t="s">
        <v>85</v>
      </c>
      <c r="F5" s="131" t="s">
        <v>83</v>
      </c>
      <c r="G5" s="131" t="s">
        <v>86</v>
      </c>
      <c r="H5" s="131" t="s">
        <v>159</v>
      </c>
      <c r="I5" s="131" t="s">
        <v>20</v>
      </c>
      <c r="J5" s="127" t="s">
        <v>105</v>
      </c>
      <c r="K5" s="16" t="s">
        <v>87</v>
      </c>
      <c r="L5" s="16" t="s">
        <v>88</v>
      </c>
      <c r="M5" s="16" t="s">
        <v>89</v>
      </c>
      <c r="N5" s="132" t="s">
        <v>80</v>
      </c>
      <c r="O5" s="17" t="s">
        <v>2</v>
      </c>
      <c r="P5" s="398" t="s">
        <v>3</v>
      </c>
      <c r="Q5" s="395" t="s">
        <v>4</v>
      </c>
    </row>
    <row r="6" spans="2:17">
      <c r="B6" s="391" t="s">
        <v>5</v>
      </c>
      <c r="C6" s="392"/>
      <c r="D6" s="18">
        <v>0.9</v>
      </c>
      <c r="E6" s="18">
        <v>0.9</v>
      </c>
      <c r="F6" s="18">
        <v>0.9</v>
      </c>
      <c r="G6" s="19">
        <v>1</v>
      </c>
      <c r="H6" s="18">
        <v>0.9</v>
      </c>
      <c r="I6" s="18">
        <v>0.7</v>
      </c>
      <c r="J6" s="19">
        <v>1</v>
      </c>
      <c r="K6" s="160">
        <v>0.8</v>
      </c>
      <c r="L6" s="18">
        <v>0.8</v>
      </c>
      <c r="M6" s="81">
        <v>0.6</v>
      </c>
      <c r="N6" s="20"/>
      <c r="O6" s="20"/>
      <c r="P6" s="399"/>
      <c r="Q6" s="396"/>
    </row>
    <row r="7" spans="2:17" ht="17.25" thickBot="1">
      <c r="B7" s="393" t="s">
        <v>6</v>
      </c>
      <c r="C7" s="394"/>
      <c r="D7" s="21" t="s">
        <v>7</v>
      </c>
      <c r="E7" s="21" t="s">
        <v>7</v>
      </c>
      <c r="F7" s="21" t="s">
        <v>7</v>
      </c>
      <c r="G7" s="21" t="s">
        <v>7</v>
      </c>
      <c r="H7" s="21" t="s">
        <v>7</v>
      </c>
      <c r="I7" s="22" t="s">
        <v>8</v>
      </c>
      <c r="J7" s="21" t="s">
        <v>8</v>
      </c>
      <c r="K7" s="21" t="s">
        <v>8</v>
      </c>
      <c r="L7" s="21" t="s">
        <v>8</v>
      </c>
      <c r="M7" s="109" t="s">
        <v>8</v>
      </c>
      <c r="N7" s="23" t="s">
        <v>8</v>
      </c>
      <c r="O7" s="23" t="s">
        <v>8</v>
      </c>
      <c r="P7" s="400"/>
      <c r="Q7" s="397"/>
    </row>
    <row r="8" spans="2:17" ht="42" customHeight="1" thickTop="1">
      <c r="B8" s="411" t="s">
        <v>102</v>
      </c>
      <c r="C8" s="415" t="s">
        <v>104</v>
      </c>
      <c r="D8" s="408">
        <f>ROUNDUP((SUM(F8:F23)/D6),0)</f>
        <v>80</v>
      </c>
      <c r="E8" s="408">
        <f>SUM(F8:F21)/E6</f>
        <v>80</v>
      </c>
      <c r="F8" s="422">
        <f>ROUNDUP((G8:G19/$F$6),0)</f>
        <v>57</v>
      </c>
      <c r="G8" s="422">
        <f>ROUNDUP((H8/$G$6),0)</f>
        <v>51</v>
      </c>
      <c r="H8" s="422">
        <f>ROUNDUP((SUM(I8:I19)/$H$6/$H$3),0)</f>
        <v>51</v>
      </c>
      <c r="I8" s="235">
        <f>ROUNDUP((K8/$I$6),0)</f>
        <v>32</v>
      </c>
      <c r="J8" s="236">
        <f t="shared" ref="J8:J14" si="0">ROUNDUP((K8/$J$6),0)</f>
        <v>22</v>
      </c>
      <c r="K8" s="236">
        <f>ROUNDUP((M8/$K$6),0)</f>
        <v>22</v>
      </c>
      <c r="L8" s="237">
        <f>ROUNDUP((M8/$L$6),0)</f>
        <v>22</v>
      </c>
      <c r="M8" s="237">
        <f>ROUNDUP((N8/$M$6),0)</f>
        <v>17</v>
      </c>
      <c r="N8" s="238">
        <v>10</v>
      </c>
      <c r="O8" s="239"/>
      <c r="P8" s="240" t="s">
        <v>101</v>
      </c>
      <c r="Q8" s="241" t="s">
        <v>100</v>
      </c>
    </row>
    <row r="9" spans="2:17">
      <c r="B9" s="412"/>
      <c r="C9" s="416"/>
      <c r="D9" s="409"/>
      <c r="E9" s="409"/>
      <c r="F9" s="423"/>
      <c r="G9" s="423"/>
      <c r="H9" s="423"/>
      <c r="I9" s="237">
        <f>ROUNDUP((K9/$I$6),0)</f>
        <v>18</v>
      </c>
      <c r="J9" s="237">
        <f t="shared" si="0"/>
        <v>12</v>
      </c>
      <c r="K9" s="237">
        <f>ROUNDUP((M9/$K$6),0)</f>
        <v>12</v>
      </c>
      <c r="L9" s="237">
        <v>0</v>
      </c>
      <c r="M9" s="237">
        <f>ROUNDUP((N9/$M$6),0)</f>
        <v>9</v>
      </c>
      <c r="N9" s="275">
        <v>5</v>
      </c>
      <c r="O9" s="242"/>
      <c r="P9" s="243" t="s">
        <v>98</v>
      </c>
      <c r="Q9" s="244" t="s">
        <v>129</v>
      </c>
    </row>
    <row r="10" spans="2:17">
      <c r="B10" s="412"/>
      <c r="C10" s="416"/>
      <c r="D10" s="409"/>
      <c r="E10" s="409"/>
      <c r="F10" s="423"/>
      <c r="G10" s="423"/>
      <c r="H10" s="423"/>
      <c r="I10" s="237">
        <f>ROUNDUP((K10/$I$6),0)</f>
        <v>13</v>
      </c>
      <c r="J10" s="237">
        <f t="shared" si="0"/>
        <v>9</v>
      </c>
      <c r="K10" s="237">
        <v>9</v>
      </c>
      <c r="L10" s="225">
        <v>0</v>
      </c>
      <c r="M10" s="237"/>
      <c r="N10" s="242"/>
      <c r="O10" s="242"/>
      <c r="P10" s="243" t="s">
        <v>98</v>
      </c>
      <c r="Q10" s="244" t="s">
        <v>124</v>
      </c>
    </row>
    <row r="11" spans="2:17">
      <c r="B11" s="412"/>
      <c r="C11" s="416"/>
      <c r="D11" s="409"/>
      <c r="E11" s="409"/>
      <c r="F11" s="423"/>
      <c r="G11" s="423"/>
      <c r="H11" s="423"/>
      <c r="I11" s="146">
        <f>ROUNDUP((K11/$I$6),0)</f>
        <v>6</v>
      </c>
      <c r="J11" s="146">
        <f t="shared" si="0"/>
        <v>4</v>
      </c>
      <c r="K11" s="146">
        <f>ROUNDUP((M11/$K$6),0)</f>
        <v>4</v>
      </c>
      <c r="L11" s="146">
        <v>0</v>
      </c>
      <c r="M11" s="146">
        <v>3</v>
      </c>
      <c r="N11" s="147"/>
      <c r="O11" s="147"/>
      <c r="P11" s="148" t="s">
        <v>79</v>
      </c>
      <c r="Q11" s="150" t="s">
        <v>125</v>
      </c>
    </row>
    <row r="12" spans="2:17">
      <c r="B12" s="412"/>
      <c r="C12" s="416"/>
      <c r="D12" s="409"/>
      <c r="E12" s="409"/>
      <c r="F12" s="423"/>
      <c r="G12" s="423"/>
      <c r="H12" s="423"/>
      <c r="I12" s="135">
        <v>6</v>
      </c>
      <c r="J12" s="138">
        <f t="shared" si="0"/>
        <v>0</v>
      </c>
      <c r="K12" s="138">
        <f>ROUNDUP((M12/$K$6),0)</f>
        <v>0</v>
      </c>
      <c r="L12" s="138">
        <f t="shared" ref="L12:L14" si="1">ROUNDUP((M12/$L$6),0)</f>
        <v>0</v>
      </c>
      <c r="M12" s="138">
        <f t="shared" ref="M12:M17" si="2">ROUNDUP((N12/$M$6),0)</f>
        <v>0</v>
      </c>
      <c r="N12" s="136"/>
      <c r="O12" s="136"/>
      <c r="P12" s="137" t="s">
        <v>79</v>
      </c>
      <c r="Q12" s="139" t="s">
        <v>126</v>
      </c>
    </row>
    <row r="13" spans="2:17">
      <c r="B13" s="412"/>
      <c r="C13" s="416"/>
      <c r="D13" s="409"/>
      <c r="E13" s="409"/>
      <c r="F13" s="423"/>
      <c r="G13" s="423"/>
      <c r="H13" s="423"/>
      <c r="I13" s="135">
        <v>6</v>
      </c>
      <c r="J13" s="138">
        <f t="shared" si="0"/>
        <v>0</v>
      </c>
      <c r="K13" s="138">
        <f>ROUNDUP((M13/$K$6),0)</f>
        <v>0</v>
      </c>
      <c r="L13" s="138">
        <f t="shared" si="1"/>
        <v>0</v>
      </c>
      <c r="M13" s="138">
        <f t="shared" si="2"/>
        <v>0</v>
      </c>
      <c r="N13" s="136"/>
      <c r="O13" s="136"/>
      <c r="P13" s="137" t="s">
        <v>79</v>
      </c>
      <c r="Q13" s="139" t="s">
        <v>127</v>
      </c>
    </row>
    <row r="14" spans="2:17">
      <c r="B14" s="412"/>
      <c r="C14" s="416"/>
      <c r="D14" s="409"/>
      <c r="E14" s="409"/>
      <c r="F14" s="423"/>
      <c r="G14" s="423"/>
      <c r="H14" s="423"/>
      <c r="I14" s="135">
        <v>6</v>
      </c>
      <c r="J14" s="138">
        <f t="shared" si="0"/>
        <v>0</v>
      </c>
      <c r="K14" s="138">
        <f>ROUNDUP((M14/$K$6),0)</f>
        <v>0</v>
      </c>
      <c r="L14" s="138">
        <f t="shared" si="1"/>
        <v>0</v>
      </c>
      <c r="M14" s="138">
        <f t="shared" si="2"/>
        <v>0</v>
      </c>
      <c r="N14" s="136"/>
      <c r="O14" s="136"/>
      <c r="P14" s="137" t="s">
        <v>79</v>
      </c>
      <c r="Q14" s="139" t="s">
        <v>128</v>
      </c>
    </row>
    <row r="15" spans="2:17">
      <c r="B15" s="412"/>
      <c r="C15" s="416"/>
      <c r="D15" s="409"/>
      <c r="E15" s="409"/>
      <c r="F15" s="423"/>
      <c r="G15" s="423"/>
      <c r="H15" s="423"/>
      <c r="I15" s="237">
        <f>ROUNDUP((K15/$I$6),0)</f>
        <v>9</v>
      </c>
      <c r="J15" s="245">
        <f>ROUNDUP((L15/$L$6),0)</f>
        <v>0</v>
      </c>
      <c r="K15" s="245">
        <v>6</v>
      </c>
      <c r="L15" s="225">
        <v>0</v>
      </c>
      <c r="M15" s="225">
        <f t="shared" si="2"/>
        <v>0</v>
      </c>
      <c r="N15" s="242"/>
      <c r="O15" s="242"/>
      <c r="P15" s="243" t="s">
        <v>90</v>
      </c>
      <c r="Q15" s="244" t="s">
        <v>153</v>
      </c>
    </row>
    <row r="16" spans="2:17" ht="31.5">
      <c r="B16" s="412"/>
      <c r="C16" s="416"/>
      <c r="D16" s="409"/>
      <c r="E16" s="409"/>
      <c r="F16" s="423"/>
      <c r="G16" s="423"/>
      <c r="H16" s="423"/>
      <c r="I16" s="237">
        <f>ROUNDUP((K16/$I$6),0)</f>
        <v>43</v>
      </c>
      <c r="J16" s="245">
        <f>ROUNDUP((L16/$L$6),0)</f>
        <v>0</v>
      </c>
      <c r="K16" s="246">
        <v>30</v>
      </c>
      <c r="L16" s="225">
        <v>0</v>
      </c>
      <c r="M16" s="225">
        <f t="shared" si="2"/>
        <v>0</v>
      </c>
      <c r="N16" s="242"/>
      <c r="O16" s="242"/>
      <c r="P16" s="243" t="s">
        <v>90</v>
      </c>
      <c r="Q16" s="244" t="s">
        <v>151</v>
      </c>
    </row>
    <row r="17" spans="2:17" ht="31.5">
      <c r="B17" s="412"/>
      <c r="C17" s="416"/>
      <c r="D17" s="409"/>
      <c r="E17" s="409"/>
      <c r="F17" s="423"/>
      <c r="G17" s="423"/>
      <c r="H17" s="423"/>
      <c r="I17" s="273">
        <v>30</v>
      </c>
      <c r="J17" s="225">
        <f>ROUNDUP((L17/$L$6),0)</f>
        <v>0</v>
      </c>
      <c r="K17" s="225">
        <f t="shared" ref="K17" si="3">ROUNDUP((M17/$K$6),0)</f>
        <v>0</v>
      </c>
      <c r="L17" s="225">
        <v>0</v>
      </c>
      <c r="M17" s="225">
        <f t="shared" si="2"/>
        <v>0</v>
      </c>
      <c r="N17" s="242"/>
      <c r="O17" s="242"/>
      <c r="P17" s="243" t="s">
        <v>90</v>
      </c>
      <c r="Q17" s="145" t="s">
        <v>158</v>
      </c>
    </row>
    <row r="18" spans="2:17">
      <c r="B18" s="412"/>
      <c r="C18" s="416"/>
      <c r="D18" s="409"/>
      <c r="E18" s="409"/>
      <c r="F18" s="423"/>
      <c r="G18" s="423"/>
      <c r="H18" s="423"/>
      <c r="I18" s="135">
        <v>6</v>
      </c>
      <c r="J18" s="140" t="s">
        <v>9</v>
      </c>
      <c r="K18" s="140" t="s">
        <v>9</v>
      </c>
      <c r="L18" s="141"/>
      <c r="M18" s="135"/>
      <c r="N18" s="136"/>
      <c r="O18" s="136"/>
      <c r="P18" s="137" t="s">
        <v>93</v>
      </c>
      <c r="Q18" s="139" t="s">
        <v>106</v>
      </c>
    </row>
    <row r="19" spans="2:17">
      <c r="B19" s="412"/>
      <c r="C19" s="416"/>
      <c r="D19" s="409"/>
      <c r="E19" s="409"/>
      <c r="F19" s="424"/>
      <c r="G19" s="424"/>
      <c r="H19" s="424"/>
      <c r="I19" s="146">
        <v>6</v>
      </c>
      <c r="J19" s="151" t="s">
        <v>9</v>
      </c>
      <c r="K19" s="151" t="s">
        <v>9</v>
      </c>
      <c r="L19" s="152"/>
      <c r="M19" s="146"/>
      <c r="N19" s="147"/>
      <c r="O19" s="147"/>
      <c r="P19" s="148" t="s">
        <v>93</v>
      </c>
      <c r="Q19" s="150" t="s">
        <v>130</v>
      </c>
    </row>
    <row r="20" spans="2:17">
      <c r="B20" s="412"/>
      <c r="C20" s="416"/>
      <c r="D20" s="409"/>
      <c r="E20" s="410"/>
      <c r="F20" s="270">
        <v>15</v>
      </c>
      <c r="G20" s="138">
        <f t="shared" ref="G20:G23" si="4">ROUNDUP((H20/$G$6),0)</f>
        <v>0</v>
      </c>
      <c r="H20" s="271">
        <v>0</v>
      </c>
      <c r="I20" s="142"/>
      <c r="J20" s="142"/>
      <c r="K20" s="143"/>
      <c r="L20" s="144"/>
      <c r="M20" s="135"/>
      <c r="N20" s="142"/>
      <c r="O20" s="142"/>
      <c r="P20" s="217" t="s">
        <v>112</v>
      </c>
      <c r="Q20" s="177" t="s">
        <v>131</v>
      </c>
    </row>
    <row r="21" spans="2:17">
      <c r="B21" s="412"/>
      <c r="C21" s="416"/>
      <c r="D21" s="410"/>
      <c r="E21" s="226">
        <v>30</v>
      </c>
      <c r="F21" s="225">
        <f t="shared" ref="F21:F23" si="5">ROUNDUP((G21/$F$6),0)</f>
        <v>0</v>
      </c>
      <c r="G21" s="225">
        <f t="shared" si="4"/>
        <v>0</v>
      </c>
      <c r="H21" s="227"/>
      <c r="I21" s="242"/>
      <c r="J21" s="247"/>
      <c r="K21" s="248"/>
      <c r="L21" s="249"/>
      <c r="M21" s="237"/>
      <c r="N21" s="247"/>
      <c r="O21" s="247"/>
      <c r="P21" s="250" t="s">
        <v>77</v>
      </c>
      <c r="Q21" s="251" t="s">
        <v>132</v>
      </c>
    </row>
    <row r="22" spans="2:17">
      <c r="B22" s="412"/>
      <c r="C22" s="416"/>
      <c r="D22" s="228">
        <v>2</v>
      </c>
      <c r="E22" s="226"/>
      <c r="F22" s="229"/>
      <c r="G22" s="229"/>
      <c r="H22" s="230"/>
      <c r="I22" s="252"/>
      <c r="J22" s="253"/>
      <c r="K22" s="254"/>
      <c r="L22" s="255"/>
      <c r="M22" s="256"/>
      <c r="N22" s="253"/>
      <c r="O22" s="253"/>
      <c r="P22" s="250" t="s">
        <v>134</v>
      </c>
      <c r="Q22" s="257" t="s">
        <v>135</v>
      </c>
    </row>
    <row r="23" spans="2:17" ht="17.25" thickBot="1">
      <c r="B23" s="413"/>
      <c r="C23" s="417"/>
      <c r="D23" s="231">
        <v>21</v>
      </c>
      <c r="E23" s="232"/>
      <c r="F23" s="233">
        <f t="shared" si="5"/>
        <v>0</v>
      </c>
      <c r="G23" s="233">
        <f t="shared" si="4"/>
        <v>0</v>
      </c>
      <c r="H23" s="234"/>
      <c r="I23" s="258"/>
      <c r="J23" s="259"/>
      <c r="K23" s="260"/>
      <c r="L23" s="261"/>
      <c r="M23" s="262"/>
      <c r="N23" s="259"/>
      <c r="O23" s="259"/>
      <c r="P23" s="263" t="s">
        <v>92</v>
      </c>
      <c r="Q23" s="264" t="s">
        <v>150</v>
      </c>
    </row>
    <row r="24" spans="2:17" ht="42" customHeight="1" thickTop="1">
      <c r="B24" s="412" t="s">
        <v>114</v>
      </c>
      <c r="C24" s="418" t="s">
        <v>103</v>
      </c>
      <c r="D24" s="420">
        <f>ROUNDUP((SUM(F24:F35)/D6),0)</f>
        <v>36</v>
      </c>
      <c r="E24" s="420">
        <f>SUM(F24:F35)/E6</f>
        <v>35.555555555555557</v>
      </c>
      <c r="F24" s="431">
        <f>ROUNDUP((G24/$F$6),0)</f>
        <v>32</v>
      </c>
      <c r="G24" s="431">
        <f>ROUNDUP((H24/$G$6),0)</f>
        <v>28</v>
      </c>
      <c r="H24" s="431">
        <f>ROUNDUP((SUM(I24:I35)/$H$6/$H$4),0)</f>
        <v>28</v>
      </c>
      <c r="I24" s="157">
        <f>ROUNDUP((K24/$I$6),0)</f>
        <v>32</v>
      </c>
      <c r="J24" s="203">
        <f t="shared" ref="J24:J30" si="6">ROUNDUP((K24/$J$6),0)</f>
        <v>22</v>
      </c>
      <c r="K24" s="203">
        <f>ROUNDUP((M24/$K$6),0)</f>
        <v>22</v>
      </c>
      <c r="L24" s="157">
        <f>ROUNDUP((M24/$L$6),0)</f>
        <v>22</v>
      </c>
      <c r="M24" s="157">
        <f>ROUNDUP((N24/$M$6),0)</f>
        <v>17</v>
      </c>
      <c r="N24" s="204">
        <v>10</v>
      </c>
      <c r="O24" s="205"/>
      <c r="P24" s="206" t="s">
        <v>101</v>
      </c>
      <c r="Q24" s="212" t="s">
        <v>113</v>
      </c>
    </row>
    <row r="25" spans="2:17">
      <c r="B25" s="412"/>
      <c r="C25" s="418"/>
      <c r="D25" s="420"/>
      <c r="E25" s="420"/>
      <c r="F25" s="420"/>
      <c r="G25" s="420"/>
      <c r="H25" s="420"/>
      <c r="I25" s="207">
        <f>ROUNDUP((K25/$I$6),0)</f>
        <v>18</v>
      </c>
      <c r="J25" s="207">
        <f t="shared" si="6"/>
        <v>12</v>
      </c>
      <c r="K25" s="207">
        <f>ROUNDUP((M25/$K$6),0)</f>
        <v>12</v>
      </c>
      <c r="L25" s="207">
        <v>0</v>
      </c>
      <c r="M25" s="207">
        <f>ROUNDUP((N25/$M$6),0)</f>
        <v>9</v>
      </c>
      <c r="N25" s="274">
        <v>5</v>
      </c>
      <c r="O25" s="153"/>
      <c r="P25" s="154" t="s">
        <v>98</v>
      </c>
      <c r="Q25" s="155" t="s">
        <v>110</v>
      </c>
    </row>
    <row r="26" spans="2:17">
      <c r="B26" s="412"/>
      <c r="C26" s="418"/>
      <c r="D26" s="420"/>
      <c r="E26" s="420"/>
      <c r="F26" s="420"/>
      <c r="G26" s="420"/>
      <c r="H26" s="420"/>
      <c r="I26" s="207">
        <f t="shared" ref="I26:I32" si="7">ROUNDUP((K26/$I$6),0)</f>
        <v>13</v>
      </c>
      <c r="J26" s="207">
        <f t="shared" si="6"/>
        <v>9</v>
      </c>
      <c r="K26" s="207">
        <v>9</v>
      </c>
      <c r="L26" s="208">
        <v>0</v>
      </c>
      <c r="M26" s="207"/>
      <c r="N26" s="209"/>
      <c r="O26" s="153"/>
      <c r="P26" s="154" t="s">
        <v>98</v>
      </c>
      <c r="Q26" s="159" t="s">
        <v>118</v>
      </c>
    </row>
    <row r="27" spans="2:17">
      <c r="B27" s="412"/>
      <c r="C27" s="418"/>
      <c r="D27" s="420"/>
      <c r="E27" s="420"/>
      <c r="F27" s="420"/>
      <c r="G27" s="420"/>
      <c r="H27" s="420"/>
      <c r="I27" s="182">
        <f t="shared" si="7"/>
        <v>22</v>
      </c>
      <c r="J27" s="182">
        <f t="shared" si="6"/>
        <v>15</v>
      </c>
      <c r="K27" s="182">
        <f>ROUNDUP((M27/$K$6),0)</f>
        <v>15</v>
      </c>
      <c r="L27" s="182">
        <v>0</v>
      </c>
      <c r="M27" s="181">
        <v>12</v>
      </c>
      <c r="N27" s="218"/>
      <c r="O27" s="147"/>
      <c r="P27" s="148" t="s">
        <v>79</v>
      </c>
      <c r="Q27" s="149" t="s">
        <v>149</v>
      </c>
    </row>
    <row r="28" spans="2:17">
      <c r="B28" s="412"/>
      <c r="C28" s="418"/>
      <c r="D28" s="420"/>
      <c r="E28" s="420"/>
      <c r="F28" s="420"/>
      <c r="G28" s="420"/>
      <c r="H28" s="420"/>
      <c r="I28" s="213">
        <v>6</v>
      </c>
      <c r="J28" s="214">
        <f t="shared" si="6"/>
        <v>0</v>
      </c>
      <c r="K28" s="214">
        <f>ROUNDUP((M28/$K$6),0)</f>
        <v>0</v>
      </c>
      <c r="L28" s="214">
        <f t="shared" ref="L28:L30" si="8">ROUNDUP((M28/$L$6),0)</f>
        <v>0</v>
      </c>
      <c r="M28" s="214">
        <f t="shared" ref="M28:M33" si="9">ROUNDUP((N28/$M$6),0)</f>
        <v>0</v>
      </c>
      <c r="N28" s="215"/>
      <c r="O28" s="136"/>
      <c r="P28" s="137" t="s">
        <v>79</v>
      </c>
      <c r="Q28" s="176" t="s">
        <v>117</v>
      </c>
    </row>
    <row r="29" spans="2:17">
      <c r="B29" s="412"/>
      <c r="C29" s="418"/>
      <c r="D29" s="420"/>
      <c r="E29" s="420"/>
      <c r="F29" s="420"/>
      <c r="G29" s="420"/>
      <c r="H29" s="420"/>
      <c r="I29" s="213">
        <v>6</v>
      </c>
      <c r="J29" s="214">
        <f t="shared" si="6"/>
        <v>0</v>
      </c>
      <c r="K29" s="214">
        <f>ROUNDUP((M29/$K$6),0)</f>
        <v>0</v>
      </c>
      <c r="L29" s="214">
        <f t="shared" si="8"/>
        <v>0</v>
      </c>
      <c r="M29" s="214">
        <f t="shared" si="9"/>
        <v>0</v>
      </c>
      <c r="N29" s="215"/>
      <c r="O29" s="136"/>
      <c r="P29" s="137" t="s">
        <v>79</v>
      </c>
      <c r="Q29" s="176" t="s">
        <v>116</v>
      </c>
    </row>
    <row r="30" spans="2:17">
      <c r="B30" s="412"/>
      <c r="C30" s="418"/>
      <c r="D30" s="420"/>
      <c r="E30" s="420"/>
      <c r="F30" s="420"/>
      <c r="G30" s="420"/>
      <c r="H30" s="420"/>
      <c r="I30" s="213">
        <v>6</v>
      </c>
      <c r="J30" s="214">
        <f t="shared" si="6"/>
        <v>0</v>
      </c>
      <c r="K30" s="214">
        <f>ROUNDUP((M30/$K$6),0)</f>
        <v>0</v>
      </c>
      <c r="L30" s="214">
        <f t="shared" si="8"/>
        <v>0</v>
      </c>
      <c r="M30" s="214">
        <f t="shared" si="9"/>
        <v>0</v>
      </c>
      <c r="N30" s="215"/>
      <c r="O30" s="136"/>
      <c r="P30" s="137" t="s">
        <v>79</v>
      </c>
      <c r="Q30" s="176" t="s">
        <v>115</v>
      </c>
    </row>
    <row r="31" spans="2:17" ht="31.5">
      <c r="B31" s="412"/>
      <c r="C31" s="418"/>
      <c r="D31" s="420"/>
      <c r="E31" s="420"/>
      <c r="F31" s="420"/>
      <c r="G31" s="420"/>
      <c r="H31" s="420"/>
      <c r="I31" s="207">
        <f t="shared" si="7"/>
        <v>9</v>
      </c>
      <c r="J31" s="211">
        <f>ROUNDUP((L31/$L$6),0)</f>
        <v>0</v>
      </c>
      <c r="K31" s="211">
        <v>6</v>
      </c>
      <c r="L31" s="208">
        <v>0</v>
      </c>
      <c r="M31" s="208">
        <f t="shared" si="9"/>
        <v>0</v>
      </c>
      <c r="N31" s="209"/>
      <c r="O31" s="153"/>
      <c r="P31" s="154" t="s">
        <v>90</v>
      </c>
      <c r="Q31" s="156" t="s">
        <v>156</v>
      </c>
    </row>
    <row r="32" spans="2:17" ht="31.5">
      <c r="B32" s="412"/>
      <c r="C32" s="418"/>
      <c r="D32" s="420"/>
      <c r="E32" s="420"/>
      <c r="F32" s="420"/>
      <c r="G32" s="420"/>
      <c r="H32" s="420"/>
      <c r="I32" s="207">
        <f t="shared" si="7"/>
        <v>43</v>
      </c>
      <c r="J32" s="211">
        <f>ROUNDUP((L32/$L$6),0)</f>
        <v>0</v>
      </c>
      <c r="K32" s="210">
        <v>30</v>
      </c>
      <c r="L32" s="208">
        <v>0</v>
      </c>
      <c r="M32" s="208">
        <f t="shared" si="9"/>
        <v>0</v>
      </c>
      <c r="N32" s="209"/>
      <c r="O32" s="153"/>
      <c r="P32" s="154" t="s">
        <v>90</v>
      </c>
      <c r="Q32" s="156" t="s">
        <v>155</v>
      </c>
    </row>
    <row r="33" spans="2:19" ht="31.5">
      <c r="B33" s="412"/>
      <c r="C33" s="418"/>
      <c r="D33" s="420"/>
      <c r="E33" s="420"/>
      <c r="F33" s="420"/>
      <c r="G33" s="420"/>
      <c r="H33" s="420"/>
      <c r="I33" s="273">
        <v>30</v>
      </c>
      <c r="J33" s="208">
        <f>ROUNDUP((L33/$L$6),0)</f>
        <v>0</v>
      </c>
      <c r="K33" s="208">
        <f t="shared" ref="K33" si="10">ROUNDUP((M33/$K$6),0)</f>
        <v>0</v>
      </c>
      <c r="L33" s="208">
        <v>0</v>
      </c>
      <c r="M33" s="208">
        <f t="shared" si="9"/>
        <v>0</v>
      </c>
      <c r="N33" s="209"/>
      <c r="O33" s="153"/>
      <c r="P33" s="154" t="s">
        <v>90</v>
      </c>
      <c r="Q33" s="156" t="s">
        <v>158</v>
      </c>
    </row>
    <row r="34" spans="2:19">
      <c r="B34" s="412"/>
      <c r="C34" s="418"/>
      <c r="D34" s="420"/>
      <c r="E34" s="420"/>
      <c r="F34" s="420"/>
      <c r="G34" s="420"/>
      <c r="H34" s="420"/>
      <c r="I34" s="213">
        <v>6</v>
      </c>
      <c r="J34" s="216" t="s">
        <v>144</v>
      </c>
      <c r="K34" s="216" t="s">
        <v>144</v>
      </c>
      <c r="L34" s="224"/>
      <c r="M34" s="213"/>
      <c r="N34" s="215"/>
      <c r="O34" s="136"/>
      <c r="P34" s="137" t="s">
        <v>93</v>
      </c>
      <c r="Q34" s="139" t="s">
        <v>106</v>
      </c>
    </row>
    <row r="35" spans="2:19" ht="17.25" thickBot="1">
      <c r="B35" s="413"/>
      <c r="C35" s="419"/>
      <c r="D35" s="421"/>
      <c r="E35" s="421"/>
      <c r="F35" s="421"/>
      <c r="G35" s="421"/>
      <c r="H35" s="421"/>
      <c r="I35" s="219">
        <v>6</v>
      </c>
      <c r="J35" s="183" t="s">
        <v>144</v>
      </c>
      <c r="K35" s="183" t="s">
        <v>144</v>
      </c>
      <c r="L35" s="220"/>
      <c r="M35" s="221"/>
      <c r="N35" s="222"/>
      <c r="O35" s="184"/>
      <c r="P35" s="223" t="s">
        <v>93</v>
      </c>
      <c r="Q35" s="180" t="s">
        <v>107</v>
      </c>
    </row>
    <row r="36" spans="2:19" ht="32.25" thickTop="1">
      <c r="B36" s="411" t="s">
        <v>137</v>
      </c>
      <c r="C36" s="428" t="s">
        <v>136</v>
      </c>
      <c r="D36" s="425">
        <f>ROUNDUP((SUM(F36:F41)/D6),0)</f>
        <v>34</v>
      </c>
      <c r="E36" s="425">
        <f>SUM(F36:F41)/E6</f>
        <v>33.333333333333336</v>
      </c>
      <c r="F36" s="425">
        <f>ROUNDUP((G36/$F$6),0)</f>
        <v>28</v>
      </c>
      <c r="G36" s="425">
        <f>ROUNDUP((H36/$G$6),0)</f>
        <v>25</v>
      </c>
      <c r="H36" s="425">
        <f>ROUNDUP((SUM(I36:I41)/$H$6/$H$3),0)</f>
        <v>25</v>
      </c>
      <c r="I36" s="185">
        <f t="shared" ref="I36:I38" si="11">ROUNDUP((K36/$I$6),0)</f>
        <v>9</v>
      </c>
      <c r="J36" s="186" t="s">
        <v>144</v>
      </c>
      <c r="K36" s="187">
        <v>6</v>
      </c>
      <c r="L36" s="186" t="s">
        <v>144</v>
      </c>
      <c r="M36" s="186" t="s">
        <v>144</v>
      </c>
      <c r="N36" s="188"/>
      <c r="O36" s="188"/>
      <c r="P36" s="189" t="s">
        <v>90</v>
      </c>
      <c r="Q36" s="201" t="s">
        <v>152</v>
      </c>
    </row>
    <row r="37" spans="2:19" ht="31.5">
      <c r="B37" s="412"/>
      <c r="C37" s="429"/>
      <c r="D37" s="426"/>
      <c r="E37" s="426"/>
      <c r="F37" s="426"/>
      <c r="G37" s="426"/>
      <c r="H37" s="426"/>
      <c r="I37" s="273">
        <v>30</v>
      </c>
      <c r="J37" s="186" t="s">
        <v>144</v>
      </c>
      <c r="K37" s="186" t="s">
        <v>144</v>
      </c>
      <c r="L37" s="186" t="s">
        <v>144</v>
      </c>
      <c r="M37" s="186" t="s">
        <v>144</v>
      </c>
      <c r="N37" s="191"/>
      <c r="O37" s="191"/>
      <c r="P37" s="192" t="s">
        <v>90</v>
      </c>
      <c r="Q37" s="161" t="s">
        <v>147</v>
      </c>
    </row>
    <row r="38" spans="2:19" ht="31.5">
      <c r="B38" s="412"/>
      <c r="C38" s="429"/>
      <c r="D38" s="426"/>
      <c r="E38" s="426"/>
      <c r="F38" s="426"/>
      <c r="G38" s="426"/>
      <c r="H38" s="426"/>
      <c r="I38" s="193">
        <f t="shared" si="11"/>
        <v>43</v>
      </c>
      <c r="J38" s="186" t="s">
        <v>144</v>
      </c>
      <c r="K38" s="190">
        <v>30</v>
      </c>
      <c r="L38" s="186" t="s">
        <v>144</v>
      </c>
      <c r="M38" s="186" t="s">
        <v>144</v>
      </c>
      <c r="N38" s="191"/>
      <c r="O38" s="191"/>
      <c r="P38" s="192" t="s">
        <v>90</v>
      </c>
      <c r="Q38" s="161" t="s">
        <v>148</v>
      </c>
    </row>
    <row r="39" spans="2:19">
      <c r="B39" s="412"/>
      <c r="C39" s="429"/>
      <c r="D39" s="426"/>
      <c r="E39" s="426"/>
      <c r="F39" s="426"/>
      <c r="G39" s="426"/>
      <c r="H39" s="426"/>
      <c r="I39" s="213">
        <v>3</v>
      </c>
      <c r="J39" s="216" t="s">
        <v>144</v>
      </c>
      <c r="K39" s="216" t="s">
        <v>144</v>
      </c>
      <c r="L39" s="141"/>
      <c r="M39" s="135"/>
      <c r="N39" s="136"/>
      <c r="O39" s="136"/>
      <c r="P39" s="137" t="s">
        <v>93</v>
      </c>
      <c r="Q39" s="139" t="s">
        <v>138</v>
      </c>
    </row>
    <row r="40" spans="2:19">
      <c r="B40" s="412"/>
      <c r="C40" s="429"/>
      <c r="D40" s="426"/>
      <c r="E40" s="426"/>
      <c r="F40" s="432"/>
      <c r="G40" s="432"/>
      <c r="H40" s="432"/>
      <c r="I40" s="213">
        <v>3</v>
      </c>
      <c r="J40" s="216" t="s">
        <v>144</v>
      </c>
      <c r="K40" s="216" t="s">
        <v>144</v>
      </c>
      <c r="L40" s="141"/>
      <c r="M40" s="135"/>
      <c r="N40" s="136"/>
      <c r="O40" s="136"/>
      <c r="P40" s="137" t="s">
        <v>93</v>
      </c>
      <c r="Q40" s="139" t="s">
        <v>138</v>
      </c>
    </row>
    <row r="41" spans="2:19" ht="17.25" thickBot="1">
      <c r="B41" s="413"/>
      <c r="C41" s="430"/>
      <c r="D41" s="427"/>
      <c r="E41" s="427"/>
      <c r="F41" s="194">
        <v>2</v>
      </c>
      <c r="G41" s="194">
        <v>2</v>
      </c>
      <c r="H41" s="195" t="s">
        <v>144</v>
      </c>
      <c r="I41" s="196" t="s">
        <v>9</v>
      </c>
      <c r="J41" s="196" t="s">
        <v>9</v>
      </c>
      <c r="K41" s="196" t="s">
        <v>9</v>
      </c>
      <c r="L41" s="197"/>
      <c r="M41" s="198"/>
      <c r="N41" s="199"/>
      <c r="O41" s="199"/>
      <c r="P41" s="200" t="s">
        <v>108</v>
      </c>
      <c r="Q41" s="202" t="s">
        <v>111</v>
      </c>
    </row>
    <row r="42" spans="2:19" ht="18" thickTop="1" thickBot="1">
      <c r="B42" s="24" t="s">
        <v>10</v>
      </c>
      <c r="C42" s="110"/>
      <c r="D42" s="174">
        <f t="shared" ref="D42:M42" si="12">SUM(D8:D41)</f>
        <v>173</v>
      </c>
      <c r="E42" s="174">
        <f t="shared" si="12"/>
        <v>178.88888888888889</v>
      </c>
      <c r="F42" s="174">
        <f t="shared" si="12"/>
        <v>134</v>
      </c>
      <c r="G42" s="174">
        <f t="shared" si="12"/>
        <v>106</v>
      </c>
      <c r="H42" s="174">
        <f t="shared" si="12"/>
        <v>104</v>
      </c>
      <c r="I42" s="174">
        <f t="shared" si="12"/>
        <v>466</v>
      </c>
      <c r="J42" s="174">
        <f t="shared" si="12"/>
        <v>105</v>
      </c>
      <c r="K42" s="174">
        <f t="shared" si="12"/>
        <v>213</v>
      </c>
      <c r="L42" s="174">
        <f t="shared" si="12"/>
        <v>44</v>
      </c>
      <c r="M42" s="175">
        <f t="shared" si="12"/>
        <v>67</v>
      </c>
      <c r="N42" s="175">
        <f>SUM(N8:O41)</f>
        <v>30</v>
      </c>
      <c r="O42" s="25"/>
      <c r="P42" s="26" t="s">
        <v>9</v>
      </c>
      <c r="Q42" s="27" t="s">
        <v>9</v>
      </c>
    </row>
    <row r="43" spans="2:19" s="11" customFormat="1">
      <c r="B43" s="28"/>
      <c r="C43" s="28"/>
      <c r="D43" s="29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1"/>
      <c r="Q43" s="29"/>
    </row>
    <row r="44" spans="2:19">
      <c r="B44" s="32"/>
      <c r="C44" s="32"/>
      <c r="D44" s="130" t="s">
        <v>38</v>
      </c>
      <c r="E44" s="130" t="s">
        <v>82</v>
      </c>
      <c r="F44" s="130" t="s">
        <v>39</v>
      </c>
      <c r="P44" s="163"/>
      <c r="Q44" s="170" t="s">
        <v>139</v>
      </c>
    </row>
    <row r="45" spans="2:19">
      <c r="B45" s="404" t="s">
        <v>11</v>
      </c>
      <c r="C45" s="125"/>
      <c r="D45" s="33">
        <v>40</v>
      </c>
      <c r="E45" s="162">
        <v>180</v>
      </c>
      <c r="F45" s="33">
        <v>180</v>
      </c>
      <c r="G45" s="34"/>
      <c r="H45" s="34"/>
      <c r="I45" s="34"/>
      <c r="J45" s="34"/>
      <c r="K45" s="34"/>
      <c r="L45" s="34"/>
      <c r="M45" s="34"/>
      <c r="N45" s="34"/>
      <c r="O45" s="34"/>
      <c r="P45" s="163"/>
      <c r="Q45" s="170" t="s">
        <v>140</v>
      </c>
      <c r="R45" s="34"/>
      <c r="S45" s="34"/>
    </row>
    <row r="46" spans="2:19">
      <c r="B46" s="405"/>
      <c r="C46" s="126"/>
      <c r="D46" s="33" t="s">
        <v>121</v>
      </c>
      <c r="E46" s="33" t="s">
        <v>120</v>
      </c>
      <c r="F46" s="33" t="s">
        <v>119</v>
      </c>
      <c r="G46" s="34"/>
      <c r="H46" s="34"/>
      <c r="I46" s="34"/>
      <c r="J46" s="34"/>
      <c r="K46" s="34"/>
      <c r="L46" s="34"/>
      <c r="M46" s="34"/>
      <c r="N46" s="34"/>
      <c r="O46" s="34"/>
      <c r="P46" s="163"/>
      <c r="Q46" s="170" t="s">
        <v>109</v>
      </c>
      <c r="R46" s="34"/>
      <c r="S46" s="34"/>
    </row>
    <row r="47" spans="2:19">
      <c r="B47" s="35"/>
      <c r="C47" s="35"/>
      <c r="D47" s="36"/>
      <c r="E47" s="37" t="s">
        <v>122</v>
      </c>
      <c r="F47" s="37"/>
      <c r="G47" s="34"/>
      <c r="H47" s="34"/>
      <c r="I47" s="34"/>
      <c r="J47" s="38"/>
      <c r="K47" s="34"/>
      <c r="L47" s="34"/>
      <c r="M47" s="34"/>
      <c r="N47" s="34"/>
      <c r="O47" s="34"/>
      <c r="P47" s="163"/>
      <c r="Q47" s="170" t="s">
        <v>141</v>
      </c>
      <c r="R47" s="34"/>
      <c r="S47" s="34"/>
    </row>
    <row r="48" spans="2:19" ht="21" hidden="1" outlineLevel="1">
      <c r="B48" s="39" t="s">
        <v>12</v>
      </c>
      <c r="C48" s="39"/>
      <c r="D48" s="406">
        <f>SUM(P57:P60)-L59</f>
        <v>3933451.888888889</v>
      </c>
      <c r="E48" s="406"/>
      <c r="F48" s="34"/>
      <c r="G48" s="407">
        <f>SUM(P58:P60)</f>
        <v>979012</v>
      </c>
      <c r="H48" s="407"/>
      <c r="I48" s="40"/>
      <c r="J48" s="40" t="s">
        <v>13</v>
      </c>
      <c r="K48" s="40"/>
      <c r="L48" s="34"/>
      <c r="M48" s="34"/>
      <c r="N48" s="34"/>
      <c r="O48" s="34"/>
      <c r="P48" s="163"/>
      <c r="Q48" s="170" t="s">
        <v>142</v>
      </c>
      <c r="R48" s="34"/>
      <c r="S48" s="34"/>
    </row>
    <row r="49" spans="2:19" hidden="1" outlineLevel="1">
      <c r="B49" s="41"/>
      <c r="C49" s="41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163"/>
      <c r="Q49" s="163"/>
      <c r="R49" s="34"/>
      <c r="S49" s="34"/>
    </row>
    <row r="50" spans="2:19" ht="45.75" hidden="1" outlineLevel="1" thickBot="1">
      <c r="B50" s="42" t="s">
        <v>14</v>
      </c>
      <c r="C50" s="111"/>
      <c r="D50" s="43" t="s">
        <v>15</v>
      </c>
      <c r="E50" s="43" t="s">
        <v>16</v>
      </c>
      <c r="F50" s="43" t="s">
        <v>17</v>
      </c>
      <c r="G50" s="43" t="s">
        <v>18</v>
      </c>
      <c r="H50" s="43" t="s">
        <v>19</v>
      </c>
      <c r="I50" s="43" t="s">
        <v>20</v>
      </c>
      <c r="J50" s="44" t="s">
        <v>21</v>
      </c>
      <c r="K50" s="45" t="s">
        <v>22</v>
      </c>
      <c r="L50" s="43" t="s">
        <v>23</v>
      </c>
      <c r="M50" s="45" t="s">
        <v>24</v>
      </c>
      <c r="N50" s="46" t="s">
        <v>25</v>
      </c>
      <c r="O50" s="47" t="s">
        <v>26</v>
      </c>
      <c r="P50" s="171" t="s">
        <v>143</v>
      </c>
      <c r="Q50" s="163"/>
      <c r="R50" s="34"/>
    </row>
    <row r="51" spans="2:19" hidden="1" outlineLevel="1">
      <c r="B51" s="48" t="s">
        <v>27</v>
      </c>
      <c r="C51" s="112"/>
      <c r="D51" s="59">
        <v>5800</v>
      </c>
      <c r="E51" s="59">
        <v>1900</v>
      </c>
      <c r="F51" s="59">
        <v>8920</v>
      </c>
      <c r="G51" s="59">
        <f>F51+3500</f>
        <v>12420</v>
      </c>
      <c r="H51" s="59">
        <v>400</v>
      </c>
      <c r="I51" s="59">
        <v>1453</v>
      </c>
      <c r="J51" s="59"/>
      <c r="K51" s="60">
        <v>1150</v>
      </c>
      <c r="L51" s="60">
        <v>631</v>
      </c>
      <c r="M51" s="60">
        <f>50</f>
        <v>50</v>
      </c>
      <c r="N51" s="60">
        <v>500</v>
      </c>
      <c r="O51" s="61"/>
      <c r="P51" s="172"/>
      <c r="Q51" s="164"/>
      <c r="R51" s="34"/>
    </row>
    <row r="52" spans="2:19" hidden="1" outlineLevel="1">
      <c r="B52" s="48" t="s">
        <v>28</v>
      </c>
      <c r="C52" s="112"/>
      <c r="D52" s="59"/>
      <c r="E52" s="59"/>
      <c r="F52" s="59"/>
      <c r="G52" s="59"/>
      <c r="H52" s="59"/>
      <c r="I52" s="62"/>
      <c r="J52" s="59"/>
      <c r="K52" s="60">
        <v>350</v>
      </c>
      <c r="L52" s="60">
        <v>365</v>
      </c>
      <c r="M52" s="60"/>
      <c r="N52" s="61"/>
      <c r="O52" s="61"/>
      <c r="P52" s="172"/>
      <c r="Q52" s="164"/>
      <c r="R52" s="34"/>
    </row>
    <row r="53" spans="2:19" hidden="1" outlineLevel="1">
      <c r="B53" s="48" t="s">
        <v>29</v>
      </c>
      <c r="C53" s="112"/>
      <c r="D53" s="59"/>
      <c r="E53" s="59"/>
      <c r="F53" s="59"/>
      <c r="G53" s="59"/>
      <c r="H53" s="59"/>
      <c r="I53" s="62"/>
      <c r="J53" s="59"/>
      <c r="K53" s="60"/>
      <c r="L53" s="63">
        <v>80000</v>
      </c>
      <c r="M53" s="60"/>
      <c r="N53" s="61"/>
      <c r="O53" s="61"/>
      <c r="P53" s="172"/>
      <c r="Q53" s="164"/>
      <c r="R53" s="34"/>
    </row>
    <row r="54" spans="2:19" hidden="1" outlineLevel="1">
      <c r="B54" s="48" t="s">
        <v>30</v>
      </c>
      <c r="C54" s="112"/>
      <c r="D54" s="59"/>
      <c r="E54" s="59"/>
      <c r="F54" s="59"/>
      <c r="G54" s="59"/>
      <c r="H54" s="59"/>
      <c r="I54" s="62"/>
      <c r="J54" s="59"/>
      <c r="K54" s="60">
        <v>800</v>
      </c>
      <c r="L54" s="60">
        <v>266</v>
      </c>
      <c r="M54" s="60"/>
      <c r="N54" s="61"/>
      <c r="O54" s="61"/>
      <c r="P54" s="172"/>
      <c r="Q54" s="164"/>
      <c r="R54" s="34"/>
    </row>
    <row r="55" spans="2:19" hidden="1" outlineLevel="1">
      <c r="B55" s="49" t="s">
        <v>31</v>
      </c>
      <c r="C55" s="113"/>
      <c r="D55" s="64">
        <f>D42-F42</f>
        <v>39</v>
      </c>
      <c r="E55" s="64">
        <f>E42-F42</f>
        <v>44.888888888888886</v>
      </c>
      <c r="F55" s="64">
        <f>F42-G42</f>
        <v>28</v>
      </c>
      <c r="G55" s="64">
        <f>G42-H42/32</f>
        <v>102.75</v>
      </c>
      <c r="H55" s="64">
        <f>H42*32-I42</f>
        <v>2862</v>
      </c>
      <c r="I55" s="64"/>
      <c r="J55" s="64"/>
      <c r="K55" s="64"/>
      <c r="L55" s="65"/>
      <c r="M55" s="65"/>
      <c r="N55" s="66"/>
      <c r="O55" s="66"/>
      <c r="P55" s="172"/>
      <c r="Q55" s="165"/>
      <c r="R55" s="34"/>
    </row>
    <row r="56" spans="2:19" hidden="1" outlineLevel="1">
      <c r="B56" s="50" t="s">
        <v>32</v>
      </c>
      <c r="C56" s="114"/>
      <c r="D56" s="67"/>
      <c r="E56" s="67"/>
      <c r="F56" s="67"/>
      <c r="G56" s="67"/>
      <c r="H56" s="68"/>
      <c r="I56" s="64">
        <f>I42</f>
        <v>466</v>
      </c>
      <c r="J56" s="64"/>
      <c r="K56" s="69"/>
      <c r="L56" s="69"/>
      <c r="M56" s="69"/>
      <c r="N56" s="66"/>
      <c r="O56" s="66"/>
      <c r="P56" s="172"/>
      <c r="Q56" s="166"/>
      <c r="R56" s="34"/>
    </row>
    <row r="57" spans="2:19" hidden="1" outlineLevel="1">
      <c r="B57" s="51" t="s">
        <v>33</v>
      </c>
      <c r="C57" s="115"/>
      <c r="D57" s="70">
        <f>D51*D55</f>
        <v>226200</v>
      </c>
      <c r="E57" s="70">
        <f>E51*E55</f>
        <v>85288.888888888876</v>
      </c>
      <c r="F57" s="70">
        <f>F51*F55</f>
        <v>249760</v>
      </c>
      <c r="G57" s="70">
        <f>G51*G55</f>
        <v>1276155</v>
      </c>
      <c r="H57" s="70">
        <f>H51*H55</f>
        <v>1144800</v>
      </c>
      <c r="I57" s="70">
        <f t="shared" ref="I57" si="13">I51*I55</f>
        <v>0</v>
      </c>
      <c r="J57" s="70">
        <f>J51*J55</f>
        <v>0</v>
      </c>
      <c r="K57" s="71" t="s">
        <v>37</v>
      </c>
      <c r="L57" s="71"/>
      <c r="M57" s="71" t="s">
        <v>37</v>
      </c>
      <c r="N57" s="72"/>
      <c r="O57" s="72"/>
      <c r="P57" s="173">
        <f>SUM(D57:N57)</f>
        <v>2982203.888888889</v>
      </c>
      <c r="Q57" s="166"/>
      <c r="R57" s="34"/>
    </row>
    <row r="58" spans="2:19" hidden="1" outlineLevel="1">
      <c r="B58" s="52" t="s">
        <v>34</v>
      </c>
      <c r="C58" s="116"/>
      <c r="D58" s="70">
        <f t="shared" ref="D58:G58" si="14">D51*D56</f>
        <v>0</v>
      </c>
      <c r="E58" s="70">
        <f t="shared" si="14"/>
        <v>0</v>
      </c>
      <c r="F58" s="70">
        <f t="shared" si="14"/>
        <v>0</v>
      </c>
      <c r="G58" s="70">
        <f t="shared" si="14"/>
        <v>0</v>
      </c>
      <c r="H58" s="70">
        <f>H51*H56</f>
        <v>0</v>
      </c>
      <c r="I58" s="70">
        <f>I51*I56</f>
        <v>677098</v>
      </c>
      <c r="J58" s="73">
        <f>J51*J56</f>
        <v>0</v>
      </c>
      <c r="K58" s="73" t="s">
        <v>37</v>
      </c>
      <c r="L58" s="73"/>
      <c r="M58" s="73" t="s">
        <v>37</v>
      </c>
      <c r="N58" s="74"/>
      <c r="O58" s="72"/>
      <c r="P58" s="173">
        <f>SUM(D58:N58)</f>
        <v>677098</v>
      </c>
      <c r="Q58" s="167"/>
      <c r="R58" s="34"/>
    </row>
    <row r="59" spans="2:19" hidden="1" outlineLevel="1">
      <c r="B59" s="52" t="s">
        <v>35</v>
      </c>
      <c r="C59" s="116"/>
      <c r="D59" s="74"/>
      <c r="E59" s="74"/>
      <c r="F59" s="74"/>
      <c r="G59" s="74"/>
      <c r="H59" s="70"/>
      <c r="I59" s="70"/>
      <c r="J59" s="73"/>
      <c r="K59" s="73">
        <f>K42*K52</f>
        <v>74550</v>
      </c>
      <c r="L59" s="73">
        <f>(L42*L51)</f>
        <v>27764</v>
      </c>
      <c r="M59" s="73">
        <f>M51*M42*2</f>
        <v>6700</v>
      </c>
      <c r="N59" s="70">
        <f>N42*N51*1.5</f>
        <v>22500</v>
      </c>
      <c r="O59" s="75"/>
      <c r="P59" s="173">
        <f>SUM(D59:N59)</f>
        <v>131514</v>
      </c>
      <c r="Q59" s="167"/>
      <c r="R59" s="34"/>
    </row>
    <row r="60" spans="2:19" ht="17.25" hidden="1" outlineLevel="1" thickBot="1">
      <c r="B60" s="54" t="s">
        <v>36</v>
      </c>
      <c r="C60" s="117"/>
      <c r="D60" s="76"/>
      <c r="E60" s="76"/>
      <c r="F60" s="76"/>
      <c r="G60" s="76"/>
      <c r="H60" s="77"/>
      <c r="I60" s="77"/>
      <c r="J60" s="78"/>
      <c r="K60" s="78">
        <f>K42*K54</f>
        <v>170400</v>
      </c>
      <c r="L60" s="78"/>
      <c r="M60" s="78"/>
      <c r="N60" s="76"/>
      <c r="O60" s="79"/>
      <c r="P60" s="173">
        <f>SUM(D60:N60)</f>
        <v>170400</v>
      </c>
      <c r="Q60" s="167"/>
      <c r="R60" s="34"/>
    </row>
    <row r="61" spans="2:19" collapsed="1">
      <c r="B61" s="158"/>
      <c r="C61" s="55"/>
      <c r="D61" s="56"/>
      <c r="E61" s="56"/>
      <c r="F61" s="56"/>
      <c r="G61" s="56"/>
      <c r="H61" s="57"/>
      <c r="K61" s="12"/>
      <c r="L61" s="12"/>
      <c r="M61" s="12"/>
      <c r="N61" s="12"/>
      <c r="O61" s="56"/>
      <c r="P61" s="168"/>
      <c r="Q61" s="170" t="s">
        <v>142</v>
      </c>
      <c r="R61" s="53"/>
      <c r="S61" s="34"/>
    </row>
    <row r="62" spans="2:19">
      <c r="B62" s="55"/>
      <c r="C62" s="55"/>
      <c r="D62" s="56"/>
      <c r="E62" s="56"/>
      <c r="F62" s="56"/>
      <c r="G62" s="56"/>
      <c r="H62" s="58"/>
      <c r="I62" s="57"/>
      <c r="J62" s="12"/>
      <c r="K62" s="12"/>
      <c r="L62" s="12"/>
      <c r="M62" s="12"/>
      <c r="N62" s="12"/>
      <c r="O62" s="56"/>
      <c r="P62" s="168"/>
      <c r="Q62" s="169"/>
      <c r="R62" s="53"/>
      <c r="S62" s="34"/>
    </row>
    <row r="63" spans="2:19">
      <c r="D63" s="58"/>
      <c r="E63" s="58"/>
      <c r="F63" s="58"/>
      <c r="G63" s="58"/>
      <c r="H63" s="58"/>
      <c r="I63" s="58"/>
      <c r="J63" s="58"/>
    </row>
    <row r="64" spans="2:19" s="84" customFormat="1" ht="21">
      <c r="B64" s="82" t="s">
        <v>40</v>
      </c>
      <c r="C64" s="82"/>
      <c r="D64" s="83"/>
      <c r="E64" s="83"/>
      <c r="F64" s="83"/>
      <c r="G64" s="83"/>
      <c r="H64" s="83"/>
      <c r="I64" s="83"/>
      <c r="J64" s="83"/>
    </row>
    <row r="65" spans="2:10" s="84" customFormat="1" ht="21">
      <c r="B65" s="82"/>
      <c r="C65" s="82"/>
      <c r="D65" s="85"/>
      <c r="E65" s="85"/>
    </row>
    <row r="66" spans="2:10" s="84" customFormat="1" ht="17.25">
      <c r="B66" s="414" t="s">
        <v>41</v>
      </c>
      <c r="C66" s="414"/>
      <c r="D66" s="414"/>
      <c r="E66" s="121" t="s">
        <v>42</v>
      </c>
      <c r="F66" s="121" t="s">
        <v>43</v>
      </c>
      <c r="G66" s="121" t="s">
        <v>44</v>
      </c>
      <c r="H66" s="121" t="s">
        <v>45</v>
      </c>
      <c r="I66" s="121" t="s">
        <v>46</v>
      </c>
      <c r="J66" s="121" t="s">
        <v>47</v>
      </c>
    </row>
    <row r="67" spans="2:10" s="84" customFormat="1" ht="17.25">
      <c r="B67" s="414" t="s">
        <v>48</v>
      </c>
      <c r="C67" s="121"/>
      <c r="D67" s="87" t="s">
        <v>49</v>
      </c>
      <c r="E67" s="88" t="e">
        <f>J42+#REF!</f>
        <v>#REF!</v>
      </c>
      <c r="F67" s="121">
        <v>2</v>
      </c>
      <c r="G67" s="121" t="e">
        <f>E67*F67</f>
        <v>#REF!</v>
      </c>
      <c r="H67" s="89">
        <v>800</v>
      </c>
      <c r="I67" s="89">
        <v>30</v>
      </c>
      <c r="J67" s="89">
        <f t="shared" ref="J67:J79" si="15">H67*I67</f>
        <v>24000</v>
      </c>
    </row>
    <row r="68" spans="2:10" s="84" customFormat="1" ht="17.25">
      <c r="B68" s="414"/>
      <c r="C68" s="121"/>
      <c r="D68" s="90" t="s">
        <v>50</v>
      </c>
      <c r="E68" s="88" t="e">
        <f>#REF!</f>
        <v>#REF!</v>
      </c>
      <c r="F68" s="121">
        <v>2</v>
      </c>
      <c r="G68" s="121" t="e">
        <f>E68*F68</f>
        <v>#REF!</v>
      </c>
      <c r="H68" s="89">
        <v>800</v>
      </c>
      <c r="I68" s="89">
        <v>30</v>
      </c>
      <c r="J68" s="89">
        <f t="shared" si="15"/>
        <v>24000</v>
      </c>
    </row>
    <row r="69" spans="2:10" s="84" customFormat="1" ht="17.25">
      <c r="B69" s="414"/>
      <c r="C69" s="121"/>
      <c r="D69" s="90" t="s">
        <v>51</v>
      </c>
      <c r="E69" s="88">
        <v>20</v>
      </c>
      <c r="F69" s="91"/>
      <c r="G69" s="121">
        <v>200</v>
      </c>
      <c r="H69" s="89">
        <v>200</v>
      </c>
      <c r="I69" s="89">
        <v>30</v>
      </c>
      <c r="J69" s="89">
        <f t="shared" si="15"/>
        <v>6000</v>
      </c>
    </row>
    <row r="70" spans="2:10" s="84" customFormat="1" ht="17.25">
      <c r="B70" s="414" t="s">
        <v>52</v>
      </c>
      <c r="C70" s="121"/>
      <c r="D70" s="87" t="s">
        <v>53</v>
      </c>
      <c r="E70" s="88" t="e">
        <f>K42+L42+#REF!+#REF!</f>
        <v>#REF!</v>
      </c>
      <c r="F70" s="121">
        <v>2</v>
      </c>
      <c r="G70" s="121" t="e">
        <f t="shared" ref="G70:G81" si="16">E70*F70</f>
        <v>#REF!</v>
      </c>
      <c r="H70" s="92">
        <v>1000</v>
      </c>
      <c r="I70" s="89">
        <v>300</v>
      </c>
      <c r="J70" s="89">
        <f t="shared" si="15"/>
        <v>300000</v>
      </c>
    </row>
    <row r="71" spans="2:10" s="84" customFormat="1" ht="17.25">
      <c r="B71" s="414"/>
      <c r="C71" s="121"/>
      <c r="D71" s="90" t="s">
        <v>50</v>
      </c>
      <c r="E71" s="88" t="e">
        <f>#REF!+#REF!</f>
        <v>#REF!</v>
      </c>
      <c r="F71" s="121">
        <v>2</v>
      </c>
      <c r="G71" s="121" t="e">
        <f t="shared" si="16"/>
        <v>#REF!</v>
      </c>
      <c r="H71" s="92">
        <v>1000</v>
      </c>
      <c r="I71" s="89">
        <v>300</v>
      </c>
      <c r="J71" s="89">
        <f t="shared" si="15"/>
        <v>300000</v>
      </c>
    </row>
    <row r="72" spans="2:10" s="84" customFormat="1" ht="17.25">
      <c r="B72" s="401" t="s">
        <v>54</v>
      </c>
      <c r="C72" s="122"/>
      <c r="D72" s="93" t="s">
        <v>49</v>
      </c>
      <c r="E72" s="88">
        <f>M42</f>
        <v>67</v>
      </c>
      <c r="F72" s="121">
        <v>2</v>
      </c>
      <c r="G72" s="121">
        <f t="shared" si="16"/>
        <v>134</v>
      </c>
      <c r="H72" s="92">
        <v>100</v>
      </c>
      <c r="I72" s="89">
        <v>90</v>
      </c>
      <c r="J72" s="89">
        <f t="shared" si="15"/>
        <v>9000</v>
      </c>
    </row>
    <row r="73" spans="2:10" s="84" customFormat="1" ht="17.25">
      <c r="B73" s="402"/>
      <c r="C73" s="123"/>
      <c r="D73" s="93" t="s">
        <v>55</v>
      </c>
      <c r="E73" s="88" t="e">
        <f>#REF!+#REF!+#REF!+#REF!</f>
        <v>#REF!</v>
      </c>
      <c r="F73" s="121">
        <v>1.2</v>
      </c>
      <c r="G73" s="121" t="e">
        <f t="shared" si="16"/>
        <v>#REF!</v>
      </c>
      <c r="H73" s="92">
        <v>50</v>
      </c>
      <c r="I73" s="89">
        <v>90</v>
      </c>
      <c r="J73" s="89">
        <f t="shared" si="15"/>
        <v>4500</v>
      </c>
    </row>
    <row r="74" spans="2:10" s="84" customFormat="1" ht="17.25">
      <c r="B74" s="402"/>
      <c r="C74" s="123"/>
      <c r="D74" s="93" t="s">
        <v>56</v>
      </c>
      <c r="E74" s="88" t="e">
        <f>#REF!+#REF!+#REF!+#REF!</f>
        <v>#REF!</v>
      </c>
      <c r="F74" s="121">
        <v>1.2</v>
      </c>
      <c r="G74" s="121" t="e">
        <f t="shared" si="16"/>
        <v>#REF!</v>
      </c>
      <c r="H74" s="92">
        <v>50</v>
      </c>
      <c r="I74" s="89">
        <v>90</v>
      </c>
      <c r="J74" s="89">
        <f t="shared" si="15"/>
        <v>4500</v>
      </c>
    </row>
    <row r="75" spans="2:10" s="84" customFormat="1" ht="17.25">
      <c r="B75" s="402"/>
      <c r="C75" s="123"/>
      <c r="D75" s="93" t="s">
        <v>57</v>
      </c>
      <c r="E75" s="88">
        <v>30</v>
      </c>
      <c r="F75" s="121">
        <v>1.2</v>
      </c>
      <c r="G75" s="121">
        <f t="shared" si="16"/>
        <v>36</v>
      </c>
      <c r="H75" s="92">
        <v>50</v>
      </c>
      <c r="I75" s="89">
        <v>90</v>
      </c>
      <c r="J75" s="89">
        <f t="shared" si="15"/>
        <v>4500</v>
      </c>
    </row>
    <row r="76" spans="2:10" s="84" customFormat="1" ht="17.25">
      <c r="B76" s="403"/>
      <c r="C76" s="124"/>
      <c r="D76" s="93" t="s">
        <v>58</v>
      </c>
      <c r="E76" s="88">
        <v>30</v>
      </c>
      <c r="F76" s="121">
        <v>1.2</v>
      </c>
      <c r="G76" s="121">
        <f t="shared" si="16"/>
        <v>36</v>
      </c>
      <c r="H76" s="92">
        <v>50</v>
      </c>
      <c r="I76" s="89">
        <v>90</v>
      </c>
      <c r="J76" s="89">
        <f t="shared" si="15"/>
        <v>4500</v>
      </c>
    </row>
    <row r="77" spans="2:10" s="84" customFormat="1" ht="17.25">
      <c r="B77" s="124" t="s">
        <v>59</v>
      </c>
      <c r="C77" s="124"/>
      <c r="D77" s="93"/>
      <c r="E77" s="88"/>
      <c r="F77" s="121"/>
      <c r="G77" s="121"/>
      <c r="H77" s="92">
        <v>2</v>
      </c>
      <c r="I77" s="89">
        <v>10000</v>
      </c>
      <c r="J77" s="89">
        <f t="shared" si="15"/>
        <v>20000</v>
      </c>
    </row>
    <row r="78" spans="2:10" s="84" customFormat="1" ht="17.25">
      <c r="B78" s="124" t="s">
        <v>60</v>
      </c>
      <c r="C78" s="124"/>
      <c r="D78" s="93"/>
      <c r="E78" s="88"/>
      <c r="F78" s="121"/>
      <c r="G78" s="121"/>
      <c r="H78" s="92">
        <v>400</v>
      </c>
      <c r="I78" s="89">
        <v>12.5</v>
      </c>
      <c r="J78" s="89">
        <f t="shared" si="15"/>
        <v>5000</v>
      </c>
    </row>
    <row r="79" spans="2:10" s="84" customFormat="1" ht="17.25">
      <c r="B79" s="124" t="s">
        <v>61</v>
      </c>
      <c r="C79" s="124"/>
      <c r="D79" s="93"/>
      <c r="E79" s="88"/>
      <c r="F79" s="121"/>
      <c r="G79" s="121"/>
      <c r="H79" s="92">
        <v>2</v>
      </c>
      <c r="I79" s="89">
        <v>10000</v>
      </c>
      <c r="J79" s="89">
        <f t="shared" si="15"/>
        <v>20000</v>
      </c>
    </row>
    <row r="80" spans="2:10" s="84" customFormat="1" ht="17.25">
      <c r="B80" s="124" t="s">
        <v>60</v>
      </c>
      <c r="C80" s="124"/>
      <c r="D80" s="93"/>
      <c r="E80" s="88"/>
      <c r="F80" s="121"/>
      <c r="G80" s="121"/>
      <c r="H80" s="92"/>
      <c r="I80" s="89"/>
      <c r="J80" s="89">
        <v>10000</v>
      </c>
    </row>
    <row r="81" spans="2:10" s="84" customFormat="1" ht="17.25">
      <c r="B81" s="121" t="s">
        <v>62</v>
      </c>
      <c r="C81" s="121"/>
      <c r="D81" s="89"/>
      <c r="E81" s="95">
        <f>N42</f>
        <v>30</v>
      </c>
      <c r="F81" s="89">
        <v>1.5</v>
      </c>
      <c r="G81" s="89">
        <f t="shared" si="16"/>
        <v>45</v>
      </c>
      <c r="H81" s="89">
        <v>20</v>
      </c>
      <c r="I81" s="89">
        <v>0</v>
      </c>
      <c r="J81" s="89">
        <f>H81*I81</f>
        <v>0</v>
      </c>
    </row>
    <row r="82" spans="2:10" s="84" customFormat="1" ht="17.25">
      <c r="B82" s="121" t="s">
        <v>63</v>
      </c>
      <c r="C82" s="121"/>
      <c r="D82" s="89"/>
      <c r="E82" s="95" t="e">
        <f>#REF!</f>
        <v>#REF!</v>
      </c>
      <c r="F82" s="89"/>
      <c r="G82" s="89"/>
      <c r="H82" s="89">
        <v>30</v>
      </c>
      <c r="I82" s="89">
        <v>5000</v>
      </c>
      <c r="J82" s="89">
        <f>H82*I82</f>
        <v>150000</v>
      </c>
    </row>
    <row r="83" spans="2:10" s="84" customFormat="1" ht="17.25">
      <c r="J83" s="89">
        <f>SUM(J67:J82)</f>
        <v>886000</v>
      </c>
    </row>
    <row r="84" spans="2:10" s="84" customFormat="1"/>
    <row r="85" spans="2:10" s="84" customFormat="1">
      <c r="H85" s="84" t="s">
        <v>64</v>
      </c>
      <c r="J85" s="84">
        <v>80000</v>
      </c>
    </row>
    <row r="86" spans="2:10" s="98" customFormat="1"/>
    <row r="87" spans="2:10" s="97" customFormat="1">
      <c r="B87" s="99" t="s">
        <v>65</v>
      </c>
      <c r="C87" s="99"/>
      <c r="E87" s="97">
        <v>20000</v>
      </c>
      <c r="G87" s="97" t="s">
        <v>66</v>
      </c>
    </row>
    <row r="88" spans="2:10" s="97" customFormat="1">
      <c r="B88" s="99" t="s">
        <v>67</v>
      </c>
      <c r="C88" s="99"/>
      <c r="E88" s="97">
        <v>10000</v>
      </c>
      <c r="G88" s="97" t="s">
        <v>68</v>
      </c>
    </row>
    <row r="89" spans="2:10" s="97" customFormat="1"/>
    <row r="90" spans="2:10" s="97" customFormat="1">
      <c r="B90" s="99" t="s">
        <v>69</v>
      </c>
      <c r="C90" s="99"/>
      <c r="E90" s="97">
        <v>10000</v>
      </c>
      <c r="G90" s="97" t="s">
        <v>70</v>
      </c>
    </row>
    <row r="91" spans="2:10" s="97" customFormat="1">
      <c r="B91" s="99" t="s">
        <v>71</v>
      </c>
      <c r="C91" s="99"/>
      <c r="E91" s="97">
        <v>5000</v>
      </c>
      <c r="G91" s="97" t="s">
        <v>72</v>
      </c>
      <c r="H91" s="97">
        <f>5000/400</f>
        <v>12.5</v>
      </c>
    </row>
    <row r="92" spans="2:10" s="97" customFormat="1"/>
    <row r="93" spans="2:10" s="97" customFormat="1"/>
    <row r="94" spans="2:10" s="97" customFormat="1"/>
    <row r="95" spans="2:10" s="97" customFormat="1"/>
    <row r="96" spans="2:10" s="97" customFormat="1"/>
    <row r="97" spans="2:16" s="97" customFormat="1">
      <c r="B97" s="100" t="s">
        <v>73</v>
      </c>
      <c r="C97" s="100"/>
      <c r="D97" s="101" t="s">
        <v>74</v>
      </c>
      <c r="N97" s="97">
        <v>50</v>
      </c>
      <c r="O97" s="102">
        <v>500</v>
      </c>
      <c r="P97" s="97">
        <f>N97*O97</f>
        <v>25000</v>
      </c>
    </row>
    <row r="98" spans="2:16" s="97" customFormat="1">
      <c r="B98" s="100" t="s">
        <v>75</v>
      </c>
      <c r="C98" s="100"/>
      <c r="D98" s="101" t="s">
        <v>76</v>
      </c>
      <c r="N98" s="97">
        <v>50</v>
      </c>
      <c r="O98" s="102">
        <v>3635.4</v>
      </c>
      <c r="P98" s="97">
        <f>N98*O98</f>
        <v>181770</v>
      </c>
    </row>
    <row r="99" spans="2:16" s="97" customFormat="1">
      <c r="P99" s="98">
        <f>SUM(P97:P98)</f>
        <v>206770</v>
      </c>
    </row>
    <row r="100" spans="2:16" s="97" customFormat="1"/>
    <row r="101" spans="2:16" s="97" customFormat="1"/>
  </sheetData>
  <mergeCells count="33">
    <mergeCell ref="B70:B71"/>
    <mergeCell ref="B72:B76"/>
    <mergeCell ref="H36:H40"/>
    <mergeCell ref="B45:B46"/>
    <mergeCell ref="D48:E48"/>
    <mergeCell ref="G48:H48"/>
    <mergeCell ref="B66:D66"/>
    <mergeCell ref="B67:B69"/>
    <mergeCell ref="B36:B41"/>
    <mergeCell ref="C36:C41"/>
    <mergeCell ref="D36:D41"/>
    <mergeCell ref="E36:E41"/>
    <mergeCell ref="F36:F40"/>
    <mergeCell ref="G36:G40"/>
    <mergeCell ref="G8:G19"/>
    <mergeCell ref="H8:H19"/>
    <mergeCell ref="B24:B35"/>
    <mergeCell ref="C24:C35"/>
    <mergeCell ref="D24:D35"/>
    <mergeCell ref="E24:E35"/>
    <mergeCell ref="F24:F35"/>
    <mergeCell ref="G24:G35"/>
    <mergeCell ref="H24:H35"/>
    <mergeCell ref="B8:B23"/>
    <mergeCell ref="C8:C23"/>
    <mergeCell ref="D8:D21"/>
    <mergeCell ref="E8:E20"/>
    <mergeCell ref="F8:F19"/>
    <mergeCell ref="B5:C5"/>
    <mergeCell ref="P5:P7"/>
    <mergeCell ref="Q5:Q7"/>
    <mergeCell ref="B6:C6"/>
    <mergeCell ref="B7:C7"/>
  </mergeCells>
  <phoneticPr fontId="7" type="noConversion"/>
  <pageMargins left="0.31496062992125984" right="0.17" top="0.74803149606299213" bottom="0.74803149606299213" header="0.31496062992125984" footer="0.31496062992125984"/>
  <pageSetup paperSize="9" scale="45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2"/>
  <sheetViews>
    <sheetView showGridLines="0" topLeftCell="A19" zoomScale="115" zoomScaleNormal="115" workbookViewId="0">
      <selection activeCell="K16" sqref="K16"/>
    </sheetView>
  </sheetViews>
  <sheetFormatPr defaultRowHeight="12.75"/>
  <cols>
    <col min="1" max="1" width="1.75" style="4" customWidth="1"/>
    <col min="2" max="2" width="3.375" style="5" customWidth="1"/>
    <col min="3" max="3" width="8.875" style="6" customWidth="1"/>
    <col min="4" max="4" width="12.375" style="6" customWidth="1"/>
    <col min="5" max="5" width="77.625" style="6" customWidth="1"/>
    <col min="6" max="6" width="9.125" style="5" customWidth="1"/>
    <col min="7" max="7" width="11.875" style="5" customWidth="1"/>
    <col min="8" max="8" width="12.75" style="7" bestFit="1" customWidth="1"/>
    <col min="9" max="9" width="13.125" style="5" customWidth="1"/>
    <col min="10" max="10" width="2" style="4" customWidth="1"/>
    <col min="11" max="11" width="9.875" style="4" customWidth="1"/>
    <col min="12" max="12" width="34.75" style="4" customWidth="1"/>
    <col min="13" max="16384" width="9" style="4"/>
  </cols>
  <sheetData>
    <row r="1" spans="2:12" ht="6" customHeight="1" thickBot="1">
      <c r="B1" s="1"/>
      <c r="C1" s="2"/>
      <c r="D1" s="2"/>
      <c r="E1" s="2"/>
      <c r="F1" s="1"/>
      <c r="G1" s="1"/>
      <c r="H1" s="3"/>
      <c r="I1" s="1"/>
    </row>
    <row r="2" spans="2:12" ht="30.75" customHeight="1">
      <c r="B2" s="375"/>
      <c r="C2" s="375"/>
      <c r="D2" s="375"/>
      <c r="E2" s="377" t="s">
        <v>163</v>
      </c>
      <c r="F2" s="377"/>
      <c r="G2" s="377"/>
      <c r="H2" s="377"/>
      <c r="I2" s="377"/>
    </row>
    <row r="3" spans="2:12" ht="30.75" customHeight="1" thickBot="1">
      <c r="B3" s="376"/>
      <c r="C3" s="376"/>
      <c r="D3" s="376"/>
      <c r="E3" s="378" t="s">
        <v>162</v>
      </c>
      <c r="F3" s="378"/>
      <c r="G3" s="378"/>
      <c r="H3" s="378"/>
      <c r="I3" s="378"/>
    </row>
    <row r="4" spans="2:12" s="276" customFormat="1" ht="15">
      <c r="B4" s="379" t="s">
        <v>169</v>
      </c>
      <c r="C4" s="380"/>
      <c r="D4" s="381" t="s">
        <v>208</v>
      </c>
      <c r="E4" s="382"/>
      <c r="F4" s="382"/>
      <c r="G4" s="382"/>
      <c r="H4" s="382"/>
      <c r="I4" s="383"/>
      <c r="K4" s="277"/>
      <c r="L4" s="278" t="s">
        <v>170</v>
      </c>
    </row>
    <row r="5" spans="2:12" s="276" customFormat="1" ht="47.25">
      <c r="B5" s="357" t="s">
        <v>171</v>
      </c>
      <c r="C5" s="358"/>
      <c r="D5" s="359" t="s">
        <v>165</v>
      </c>
      <c r="E5" s="360"/>
      <c r="F5" s="360"/>
      <c r="G5" s="360"/>
      <c r="H5" s="360"/>
      <c r="I5" s="361"/>
      <c r="K5" s="277"/>
      <c r="L5" s="279" t="s">
        <v>172</v>
      </c>
    </row>
    <row r="6" spans="2:12" s="276" customFormat="1" ht="15.75">
      <c r="B6" s="384" t="s">
        <v>173</v>
      </c>
      <c r="C6" s="385"/>
      <c r="D6" s="386">
        <v>44391</v>
      </c>
      <c r="E6" s="387"/>
      <c r="F6" s="387"/>
      <c r="G6" s="387"/>
      <c r="H6" s="387"/>
      <c r="I6" s="388"/>
      <c r="L6" s="280"/>
    </row>
    <row r="7" spans="2:12" s="276" customFormat="1" ht="15.75">
      <c r="B7" s="384" t="s">
        <v>174</v>
      </c>
      <c r="C7" s="385"/>
      <c r="D7" s="386" t="s">
        <v>166</v>
      </c>
      <c r="E7" s="387"/>
      <c r="F7" s="387"/>
      <c r="G7" s="387"/>
      <c r="H7" s="387"/>
      <c r="I7" s="388"/>
      <c r="L7" s="280"/>
    </row>
    <row r="8" spans="2:12" s="276" customFormat="1" ht="16.5" thickBot="1">
      <c r="B8" s="367" t="s">
        <v>175</v>
      </c>
      <c r="C8" s="368"/>
      <c r="D8" s="369" t="s">
        <v>167</v>
      </c>
      <c r="E8" s="369"/>
      <c r="F8" s="369"/>
      <c r="G8" s="369"/>
      <c r="H8" s="369"/>
      <c r="I8" s="370"/>
      <c r="L8" s="281"/>
    </row>
    <row r="9" spans="2:12" s="276" customFormat="1" ht="14.25" thickTop="1">
      <c r="B9" s="365" t="s">
        <v>161</v>
      </c>
      <c r="C9" s="366"/>
      <c r="D9" s="366"/>
      <c r="E9" s="366"/>
      <c r="F9" s="282" t="s">
        <v>176</v>
      </c>
      <c r="G9" s="283" t="s">
        <v>177</v>
      </c>
      <c r="H9" s="284" t="s">
        <v>178</v>
      </c>
      <c r="I9" s="285" t="s">
        <v>179</v>
      </c>
    </row>
    <row r="10" spans="2:12" s="276" customFormat="1" ht="13.5">
      <c r="B10" s="286">
        <v>1</v>
      </c>
      <c r="C10" s="351" t="s">
        <v>168</v>
      </c>
      <c r="D10" s="371"/>
      <c r="E10" s="372"/>
      <c r="F10" s="287"/>
      <c r="G10" s="288" t="s">
        <v>164</v>
      </c>
      <c r="H10" s="289"/>
      <c r="I10" s="290"/>
    </row>
    <row r="11" spans="2:12" s="276" customFormat="1" ht="13.5">
      <c r="B11" s="286">
        <v>2</v>
      </c>
      <c r="C11" s="351" t="s">
        <v>184</v>
      </c>
      <c r="D11" s="352"/>
      <c r="E11" s="353"/>
      <c r="F11" s="291"/>
      <c r="G11" s="288" t="s">
        <v>164</v>
      </c>
      <c r="H11" s="289">
        <v>44384</v>
      </c>
      <c r="I11" s="300" t="s">
        <v>185</v>
      </c>
    </row>
    <row r="12" spans="2:12" s="276" customFormat="1" ht="13.5">
      <c r="B12" s="286">
        <v>3</v>
      </c>
      <c r="C12" s="351" t="s">
        <v>189</v>
      </c>
      <c r="D12" s="352"/>
      <c r="E12" s="353"/>
      <c r="F12" s="293"/>
      <c r="G12" s="288" t="s">
        <v>164</v>
      </c>
      <c r="H12" s="301"/>
      <c r="I12" s="300"/>
    </row>
    <row r="13" spans="2:12" s="276" customFormat="1" ht="13.5">
      <c r="B13" s="365" t="s">
        <v>180</v>
      </c>
      <c r="C13" s="366"/>
      <c r="D13" s="366"/>
      <c r="E13" s="366"/>
      <c r="F13" s="282" t="s">
        <v>176</v>
      </c>
      <c r="G13" s="283" t="s">
        <v>177</v>
      </c>
      <c r="H13" s="284" t="s">
        <v>178</v>
      </c>
      <c r="I13" s="285" t="s">
        <v>179</v>
      </c>
    </row>
    <row r="14" spans="2:12" s="276" customFormat="1" ht="13.5">
      <c r="B14" s="286">
        <v>1</v>
      </c>
      <c r="C14" s="351" t="s">
        <v>200</v>
      </c>
      <c r="D14" s="352"/>
      <c r="E14" s="353"/>
      <c r="F14" s="294" t="s">
        <v>188</v>
      </c>
      <c r="G14" s="288" t="s">
        <v>164</v>
      </c>
      <c r="H14" s="289">
        <v>44398</v>
      </c>
      <c r="I14" s="290"/>
    </row>
    <row r="15" spans="2:12" s="276" customFormat="1" ht="13.5">
      <c r="B15" s="286">
        <v>2</v>
      </c>
      <c r="C15" s="351" t="s">
        <v>201</v>
      </c>
      <c r="D15" s="352"/>
      <c r="E15" s="353"/>
      <c r="F15" s="294" t="s">
        <v>188</v>
      </c>
      <c r="G15" s="288" t="s">
        <v>164</v>
      </c>
      <c r="H15" s="289">
        <v>44398</v>
      </c>
      <c r="I15" s="290"/>
    </row>
    <row r="16" spans="2:12" s="276" customFormat="1" ht="13.5">
      <c r="B16" s="286">
        <v>3</v>
      </c>
      <c r="C16" s="351" t="s">
        <v>202</v>
      </c>
      <c r="D16" s="352"/>
      <c r="E16" s="353"/>
      <c r="F16" s="294" t="s">
        <v>188</v>
      </c>
      <c r="G16" s="288" t="s">
        <v>164</v>
      </c>
      <c r="H16" s="289">
        <v>44405</v>
      </c>
      <c r="I16" s="290"/>
    </row>
    <row r="17" spans="2:9" s="276" customFormat="1" ht="13.5">
      <c r="B17" s="286">
        <v>4</v>
      </c>
      <c r="C17" s="351" t="s">
        <v>203</v>
      </c>
      <c r="D17" s="352"/>
      <c r="E17" s="353"/>
      <c r="F17" s="294" t="s">
        <v>188</v>
      </c>
      <c r="G17" s="288" t="s">
        <v>164</v>
      </c>
      <c r="H17" s="289">
        <v>44405</v>
      </c>
      <c r="I17" s="290"/>
    </row>
    <row r="18" spans="2:9" s="276" customFormat="1" ht="13.5">
      <c r="B18" s="286">
        <v>5</v>
      </c>
      <c r="C18" s="351" t="s">
        <v>204</v>
      </c>
      <c r="D18" s="352"/>
      <c r="E18" s="353"/>
      <c r="F18" s="294" t="s">
        <v>188</v>
      </c>
      <c r="G18" s="288" t="s">
        <v>164</v>
      </c>
      <c r="H18" s="289">
        <v>44405</v>
      </c>
      <c r="I18" s="290"/>
    </row>
    <row r="19" spans="2:9" s="276" customFormat="1" ht="13.5">
      <c r="B19" s="286">
        <v>6</v>
      </c>
      <c r="C19" s="351" t="s">
        <v>205</v>
      </c>
      <c r="D19" s="352"/>
      <c r="E19" s="353"/>
      <c r="F19" s="294" t="s">
        <v>188</v>
      </c>
      <c r="G19" s="288" t="s">
        <v>164</v>
      </c>
      <c r="H19" s="289">
        <v>44405</v>
      </c>
      <c r="I19" s="290"/>
    </row>
    <row r="20" spans="2:9" s="276" customFormat="1" ht="13.5">
      <c r="B20" s="286">
        <v>7</v>
      </c>
      <c r="C20" s="351" t="s">
        <v>206</v>
      </c>
      <c r="D20" s="352"/>
      <c r="E20" s="353"/>
      <c r="F20" s="294" t="s">
        <v>188</v>
      </c>
      <c r="G20" s="288" t="s">
        <v>164</v>
      </c>
      <c r="H20" s="289" t="s">
        <v>207</v>
      </c>
      <c r="I20" s="290"/>
    </row>
    <row r="21" spans="2:9" s="276" customFormat="1" ht="13.5">
      <c r="B21" s="286">
        <v>8</v>
      </c>
      <c r="C21" s="351"/>
      <c r="D21" s="352"/>
      <c r="E21" s="353"/>
      <c r="F21" s="294"/>
      <c r="G21" s="288"/>
      <c r="H21" s="289"/>
      <c r="I21" s="290"/>
    </row>
    <row r="22" spans="2:9" s="276" customFormat="1" ht="13.5">
      <c r="B22" s="362" t="s">
        <v>181</v>
      </c>
      <c r="C22" s="363"/>
      <c r="D22" s="363"/>
      <c r="E22" s="364"/>
      <c r="F22" s="295" t="s">
        <v>176</v>
      </c>
      <c r="G22" s="296" t="s">
        <v>177</v>
      </c>
      <c r="H22" s="297" t="s">
        <v>178</v>
      </c>
      <c r="I22" s="298" t="s">
        <v>179</v>
      </c>
    </row>
    <row r="23" spans="2:9" s="276" customFormat="1" ht="13.5">
      <c r="B23" s="286">
        <v>1</v>
      </c>
      <c r="C23" s="351" t="s">
        <v>192</v>
      </c>
      <c r="D23" s="352"/>
      <c r="E23" s="353"/>
      <c r="F23" s="294" t="s">
        <v>188</v>
      </c>
      <c r="G23" s="288" t="s">
        <v>164</v>
      </c>
      <c r="H23" s="289">
        <v>44398</v>
      </c>
      <c r="I23" s="290"/>
    </row>
    <row r="24" spans="2:9" s="276" customFormat="1" ht="13.5">
      <c r="B24" s="286">
        <v>2</v>
      </c>
      <c r="C24" s="351" t="s">
        <v>193</v>
      </c>
      <c r="D24" s="352"/>
      <c r="E24" s="353"/>
      <c r="F24" s="294" t="s">
        <v>188</v>
      </c>
      <c r="G24" s="288" t="s">
        <v>164</v>
      </c>
      <c r="H24" s="289">
        <v>44412</v>
      </c>
      <c r="I24" s="290"/>
    </row>
    <row r="25" spans="2:9" s="276" customFormat="1" ht="13.5">
      <c r="B25" s="373" t="s">
        <v>182</v>
      </c>
      <c r="C25" s="374"/>
      <c r="D25" s="374"/>
      <c r="E25" s="374"/>
      <c r="F25" s="295" t="s">
        <v>176</v>
      </c>
      <c r="G25" s="296" t="s">
        <v>177</v>
      </c>
      <c r="H25" s="297" t="s">
        <v>178</v>
      </c>
      <c r="I25" s="298" t="s">
        <v>179</v>
      </c>
    </row>
    <row r="26" spans="2:9" s="276" customFormat="1" ht="13.5">
      <c r="B26" s="308">
        <v>1</v>
      </c>
      <c r="C26" s="354" t="s">
        <v>187</v>
      </c>
      <c r="D26" s="355"/>
      <c r="E26" s="356"/>
      <c r="F26" s="302" t="s">
        <v>194</v>
      </c>
      <c r="G26" s="303" t="s">
        <v>164</v>
      </c>
      <c r="H26" s="304">
        <v>44391</v>
      </c>
      <c r="I26" s="290" t="s">
        <v>197</v>
      </c>
    </row>
    <row r="27" spans="2:9" s="276" customFormat="1" ht="13.5">
      <c r="B27" s="286">
        <v>2</v>
      </c>
      <c r="C27" s="354" t="s">
        <v>198</v>
      </c>
      <c r="D27" s="355"/>
      <c r="E27" s="356"/>
      <c r="F27" s="302" t="s">
        <v>194</v>
      </c>
      <c r="G27" s="303" t="s">
        <v>164</v>
      </c>
      <c r="H27" s="304">
        <v>44391</v>
      </c>
      <c r="I27" s="290"/>
    </row>
    <row r="28" spans="2:9" s="276" customFormat="1" ht="13.5">
      <c r="B28" s="308">
        <v>3</v>
      </c>
      <c r="C28" s="354" t="s">
        <v>190</v>
      </c>
      <c r="D28" s="355"/>
      <c r="E28" s="356"/>
      <c r="F28" s="302" t="s">
        <v>194</v>
      </c>
      <c r="G28" s="303" t="s">
        <v>164</v>
      </c>
      <c r="H28" s="304">
        <v>44391</v>
      </c>
      <c r="I28" s="290"/>
    </row>
    <row r="29" spans="2:9" s="276" customFormat="1" ht="29.25" customHeight="1">
      <c r="B29" s="286">
        <v>4</v>
      </c>
      <c r="C29" s="354" t="s">
        <v>199</v>
      </c>
      <c r="D29" s="355"/>
      <c r="E29" s="356"/>
      <c r="F29" s="302" t="s">
        <v>194</v>
      </c>
      <c r="G29" s="303" t="s">
        <v>164</v>
      </c>
      <c r="H29" s="304">
        <v>44391</v>
      </c>
      <c r="I29" s="290"/>
    </row>
    <row r="30" spans="2:9" s="276" customFormat="1" ht="13.5">
      <c r="B30" s="308">
        <v>5</v>
      </c>
      <c r="C30" s="351"/>
      <c r="D30" s="352"/>
      <c r="E30" s="353"/>
      <c r="F30" s="293"/>
      <c r="G30" s="288"/>
      <c r="H30" s="289"/>
      <c r="I30" s="290"/>
    </row>
    <row r="31" spans="2:9" s="276" customFormat="1" ht="13.5">
      <c r="B31" s="362" t="s">
        <v>183</v>
      </c>
      <c r="C31" s="363"/>
      <c r="D31" s="363"/>
      <c r="E31" s="364"/>
      <c r="F31" s="295" t="s">
        <v>176</v>
      </c>
      <c r="G31" s="296" t="s">
        <v>177</v>
      </c>
      <c r="H31" s="297" t="s">
        <v>178</v>
      </c>
      <c r="I31" s="298" t="s">
        <v>179</v>
      </c>
    </row>
    <row r="32" spans="2:9" s="276" customFormat="1" ht="13.5">
      <c r="B32" s="286">
        <v>1</v>
      </c>
      <c r="C32" s="354" t="s">
        <v>186</v>
      </c>
      <c r="D32" s="355"/>
      <c r="E32" s="356"/>
      <c r="F32" s="302" t="s">
        <v>194</v>
      </c>
      <c r="G32" s="303" t="s">
        <v>164</v>
      </c>
      <c r="H32" s="304">
        <v>44384</v>
      </c>
      <c r="I32" s="290"/>
    </row>
  </sheetData>
  <mergeCells count="37">
    <mergeCell ref="C32:E32"/>
    <mergeCell ref="C21:E21"/>
    <mergeCell ref="B22:E22"/>
    <mergeCell ref="C23:E23"/>
    <mergeCell ref="C24:E24"/>
    <mergeCell ref="B25:E25"/>
    <mergeCell ref="C26:E26"/>
    <mergeCell ref="C27:E27"/>
    <mergeCell ref="C28:E28"/>
    <mergeCell ref="C29:E29"/>
    <mergeCell ref="C30:E30"/>
    <mergeCell ref="B31:E31"/>
    <mergeCell ref="C20:E20"/>
    <mergeCell ref="B9:E9"/>
    <mergeCell ref="C10:E10"/>
    <mergeCell ref="C11:E11"/>
    <mergeCell ref="C12:E12"/>
    <mergeCell ref="B13:E13"/>
    <mergeCell ref="C14:E14"/>
    <mergeCell ref="C15:E15"/>
    <mergeCell ref="C16:E16"/>
    <mergeCell ref="C17:E17"/>
    <mergeCell ref="C18:E18"/>
    <mergeCell ref="C19:E19"/>
    <mergeCell ref="B6:C6"/>
    <mergeCell ref="D6:I6"/>
    <mergeCell ref="B7:C7"/>
    <mergeCell ref="D7:I7"/>
    <mergeCell ref="B8:C8"/>
    <mergeCell ref="D8:I8"/>
    <mergeCell ref="B5:C5"/>
    <mergeCell ref="D5:I5"/>
    <mergeCell ref="B2:D3"/>
    <mergeCell ref="E2:I2"/>
    <mergeCell ref="E3:I3"/>
    <mergeCell ref="B4:C4"/>
    <mergeCell ref="D4:I4"/>
  </mergeCells>
  <phoneticPr fontId="7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4"/>
  <sheetViews>
    <sheetView showGridLines="0" topLeftCell="A28" zoomScale="115" zoomScaleNormal="115" workbookViewId="0">
      <selection activeCell="I15" sqref="I15"/>
    </sheetView>
  </sheetViews>
  <sheetFormatPr defaultRowHeight="12.75"/>
  <cols>
    <col min="1" max="1" width="1.75" style="4" customWidth="1"/>
    <col min="2" max="2" width="3.375" style="5" customWidth="1"/>
    <col min="3" max="3" width="8.875" style="6" customWidth="1"/>
    <col min="4" max="4" width="12.375" style="6" customWidth="1"/>
    <col min="5" max="5" width="77.625" style="6" customWidth="1"/>
    <col min="6" max="6" width="9.125" style="5" customWidth="1"/>
    <col min="7" max="7" width="11.875" style="5" customWidth="1"/>
    <col min="8" max="8" width="12.75" style="7" bestFit="1" customWidth="1"/>
    <col min="9" max="9" width="13.125" style="5" customWidth="1"/>
    <col min="10" max="10" width="2" style="4" customWidth="1"/>
    <col min="11" max="11" width="9.875" style="4" customWidth="1"/>
    <col min="12" max="12" width="34.75" style="4" customWidth="1"/>
    <col min="13" max="16384" width="9" style="4"/>
  </cols>
  <sheetData>
    <row r="1" spans="2:12" ht="6" customHeight="1" thickBot="1">
      <c r="B1" s="1"/>
      <c r="C1" s="2"/>
      <c r="D1" s="2"/>
      <c r="E1" s="2"/>
      <c r="F1" s="1"/>
      <c r="G1" s="1"/>
      <c r="H1" s="3"/>
      <c r="I1" s="1"/>
    </row>
    <row r="2" spans="2:12" ht="30.75" customHeight="1">
      <c r="B2" s="375"/>
      <c r="C2" s="375"/>
      <c r="D2" s="375"/>
      <c r="E2" s="377" t="s">
        <v>163</v>
      </c>
      <c r="F2" s="377"/>
      <c r="G2" s="377"/>
      <c r="H2" s="377"/>
      <c r="I2" s="377"/>
    </row>
    <row r="3" spans="2:12" ht="30.75" customHeight="1" thickBot="1">
      <c r="B3" s="376"/>
      <c r="C3" s="376"/>
      <c r="D3" s="376"/>
      <c r="E3" s="378" t="s">
        <v>162</v>
      </c>
      <c r="F3" s="378"/>
      <c r="G3" s="378"/>
      <c r="H3" s="378"/>
      <c r="I3" s="378"/>
    </row>
    <row r="4" spans="2:12" s="276" customFormat="1" ht="15">
      <c r="B4" s="379" t="s">
        <v>169</v>
      </c>
      <c r="C4" s="380"/>
      <c r="D4" s="381" t="s">
        <v>208</v>
      </c>
      <c r="E4" s="382"/>
      <c r="F4" s="382"/>
      <c r="G4" s="382"/>
      <c r="H4" s="382"/>
      <c r="I4" s="383"/>
      <c r="K4" s="277"/>
      <c r="L4" s="278" t="s">
        <v>170</v>
      </c>
    </row>
    <row r="5" spans="2:12" s="276" customFormat="1" ht="47.25">
      <c r="B5" s="357" t="s">
        <v>171</v>
      </c>
      <c r="C5" s="358"/>
      <c r="D5" s="359" t="s">
        <v>165</v>
      </c>
      <c r="E5" s="360"/>
      <c r="F5" s="360"/>
      <c r="G5" s="360"/>
      <c r="H5" s="360"/>
      <c r="I5" s="361"/>
      <c r="K5" s="277"/>
      <c r="L5" s="279" t="s">
        <v>172</v>
      </c>
    </row>
    <row r="6" spans="2:12" s="276" customFormat="1" ht="15.75">
      <c r="B6" s="384" t="s">
        <v>173</v>
      </c>
      <c r="C6" s="385"/>
      <c r="D6" s="386">
        <v>44399</v>
      </c>
      <c r="E6" s="387"/>
      <c r="F6" s="387"/>
      <c r="G6" s="387"/>
      <c r="H6" s="387"/>
      <c r="I6" s="388"/>
      <c r="L6" s="280"/>
    </row>
    <row r="7" spans="2:12" s="276" customFormat="1" ht="15.75">
      <c r="B7" s="384" t="s">
        <v>174</v>
      </c>
      <c r="C7" s="385"/>
      <c r="D7" s="386" t="s">
        <v>219</v>
      </c>
      <c r="E7" s="387"/>
      <c r="F7" s="387"/>
      <c r="G7" s="387"/>
      <c r="H7" s="387"/>
      <c r="I7" s="388"/>
      <c r="L7" s="280"/>
    </row>
    <row r="8" spans="2:12" s="276" customFormat="1" ht="16.5" thickBot="1">
      <c r="B8" s="367" t="s">
        <v>175</v>
      </c>
      <c r="C8" s="368"/>
      <c r="D8" s="369" t="s">
        <v>167</v>
      </c>
      <c r="E8" s="369"/>
      <c r="F8" s="369"/>
      <c r="G8" s="369"/>
      <c r="H8" s="369"/>
      <c r="I8" s="370"/>
      <c r="L8" s="281"/>
    </row>
    <row r="9" spans="2:12" s="276" customFormat="1" ht="14.25" thickTop="1">
      <c r="B9" s="365" t="s">
        <v>161</v>
      </c>
      <c r="C9" s="366"/>
      <c r="D9" s="366"/>
      <c r="E9" s="366"/>
      <c r="F9" s="282" t="s">
        <v>176</v>
      </c>
      <c r="G9" s="283" t="s">
        <v>177</v>
      </c>
      <c r="H9" s="284" t="s">
        <v>178</v>
      </c>
      <c r="I9" s="285" t="s">
        <v>179</v>
      </c>
    </row>
    <row r="10" spans="2:12" s="276" customFormat="1" ht="13.5">
      <c r="B10" s="286">
        <v>1</v>
      </c>
      <c r="C10" s="351" t="s">
        <v>168</v>
      </c>
      <c r="D10" s="371"/>
      <c r="E10" s="372"/>
      <c r="F10" s="287"/>
      <c r="G10" s="288" t="s">
        <v>164</v>
      </c>
      <c r="H10" s="289"/>
      <c r="I10" s="290"/>
    </row>
    <row r="11" spans="2:12" s="276" customFormat="1" ht="13.5">
      <c r="B11" s="286">
        <v>2</v>
      </c>
      <c r="C11" s="351" t="s">
        <v>184</v>
      </c>
      <c r="D11" s="352"/>
      <c r="E11" s="353"/>
      <c r="F11" s="291"/>
      <c r="G11" s="288" t="s">
        <v>164</v>
      </c>
      <c r="H11" s="289">
        <v>44384</v>
      </c>
      <c r="I11" s="300" t="s">
        <v>185</v>
      </c>
    </row>
    <row r="12" spans="2:12" s="276" customFormat="1" ht="13.5">
      <c r="B12" s="286">
        <v>3</v>
      </c>
      <c r="C12" s="351" t="s">
        <v>189</v>
      </c>
      <c r="D12" s="352"/>
      <c r="E12" s="353"/>
      <c r="F12" s="293"/>
      <c r="G12" s="288" t="s">
        <v>164</v>
      </c>
      <c r="H12" s="301"/>
      <c r="I12" s="300"/>
    </row>
    <row r="13" spans="2:12" s="276" customFormat="1" ht="13.5">
      <c r="B13" s="365" t="s">
        <v>180</v>
      </c>
      <c r="C13" s="366"/>
      <c r="D13" s="366"/>
      <c r="E13" s="366"/>
      <c r="F13" s="282" t="s">
        <v>176</v>
      </c>
      <c r="G13" s="283" t="s">
        <v>177</v>
      </c>
      <c r="H13" s="284" t="s">
        <v>178</v>
      </c>
      <c r="I13" s="285" t="s">
        <v>179</v>
      </c>
    </row>
    <row r="14" spans="2:12" s="276" customFormat="1" ht="40.5" customHeight="1">
      <c r="B14" s="286">
        <v>1</v>
      </c>
      <c r="C14" s="436" t="s">
        <v>221</v>
      </c>
      <c r="D14" s="437"/>
      <c r="E14" s="438"/>
      <c r="F14" s="294" t="s">
        <v>188</v>
      </c>
      <c r="G14" s="288" t="s">
        <v>164</v>
      </c>
      <c r="H14" s="289">
        <v>44405</v>
      </c>
      <c r="I14" s="290"/>
    </row>
    <row r="15" spans="2:12" s="276" customFormat="1" ht="13.5">
      <c r="B15" s="286">
        <v>2</v>
      </c>
      <c r="C15" s="436" t="s">
        <v>214</v>
      </c>
      <c r="D15" s="437"/>
      <c r="E15" s="438"/>
      <c r="F15" s="294" t="s">
        <v>188</v>
      </c>
      <c r="G15" s="288" t="s">
        <v>164</v>
      </c>
      <c r="H15" s="289">
        <v>44405</v>
      </c>
      <c r="I15" s="290"/>
    </row>
    <row r="16" spans="2:12" s="276" customFormat="1" ht="13.5">
      <c r="B16" s="286">
        <v>3</v>
      </c>
      <c r="C16" s="351" t="s">
        <v>215</v>
      </c>
      <c r="D16" s="352"/>
      <c r="E16" s="353"/>
      <c r="F16" s="294" t="s">
        <v>188</v>
      </c>
      <c r="G16" s="288" t="s">
        <v>164</v>
      </c>
      <c r="H16" s="289" t="s">
        <v>207</v>
      </c>
      <c r="I16" s="290"/>
    </row>
    <row r="17" spans="2:9" s="276" customFormat="1" ht="13.5" customHeight="1">
      <c r="B17" s="286">
        <v>4</v>
      </c>
      <c r="C17" s="351" t="s">
        <v>216</v>
      </c>
      <c r="D17" s="352"/>
      <c r="E17" s="353"/>
      <c r="F17" s="294" t="s">
        <v>188</v>
      </c>
      <c r="G17" s="288" t="s">
        <v>164</v>
      </c>
      <c r="H17" s="289">
        <v>44412</v>
      </c>
      <c r="I17" s="289">
        <v>44388</v>
      </c>
    </row>
    <row r="18" spans="2:9" s="276" customFormat="1" ht="13.5">
      <c r="B18" s="286">
        <v>5</v>
      </c>
      <c r="C18" s="351" t="s">
        <v>217</v>
      </c>
      <c r="D18" s="352"/>
      <c r="E18" s="353"/>
      <c r="F18" s="294" t="s">
        <v>188</v>
      </c>
      <c r="G18" s="288" t="s">
        <v>164</v>
      </c>
      <c r="H18" s="289">
        <v>44412</v>
      </c>
      <c r="I18" s="289">
        <v>44388</v>
      </c>
    </row>
    <row r="19" spans="2:9" s="276" customFormat="1" ht="13.5">
      <c r="B19" s="286">
        <v>6</v>
      </c>
      <c r="C19" s="351" t="s">
        <v>218</v>
      </c>
      <c r="D19" s="352"/>
      <c r="E19" s="353"/>
      <c r="F19" s="294" t="s">
        <v>188</v>
      </c>
      <c r="G19" s="288" t="s">
        <v>164</v>
      </c>
      <c r="H19" s="289">
        <v>44412</v>
      </c>
      <c r="I19" s="289">
        <v>44388</v>
      </c>
    </row>
    <row r="20" spans="2:9" s="276" customFormat="1" ht="13.5" customHeight="1">
      <c r="B20" s="286">
        <v>7</v>
      </c>
      <c r="C20" s="351"/>
      <c r="D20" s="352"/>
      <c r="E20" s="353"/>
      <c r="F20" s="294"/>
      <c r="G20" s="288"/>
      <c r="H20" s="289"/>
      <c r="I20" s="290"/>
    </row>
    <row r="21" spans="2:9" s="276" customFormat="1" ht="13.5" customHeight="1">
      <c r="B21" s="362" t="s">
        <v>181</v>
      </c>
      <c r="C21" s="363"/>
      <c r="D21" s="363"/>
      <c r="E21" s="364"/>
      <c r="F21" s="295" t="s">
        <v>176</v>
      </c>
      <c r="G21" s="296" t="s">
        <v>177</v>
      </c>
      <c r="H21" s="297" t="s">
        <v>178</v>
      </c>
      <c r="I21" s="298" t="s">
        <v>179</v>
      </c>
    </row>
    <row r="22" spans="2:9" s="276" customFormat="1" ht="13.5" customHeight="1">
      <c r="B22" s="286">
        <v>1</v>
      </c>
      <c r="C22" s="351" t="s">
        <v>193</v>
      </c>
      <c r="D22" s="352"/>
      <c r="E22" s="353"/>
      <c r="F22" s="294" t="s">
        <v>188</v>
      </c>
      <c r="G22" s="288" t="s">
        <v>164</v>
      </c>
      <c r="H22" s="289">
        <v>44412</v>
      </c>
      <c r="I22" s="289">
        <v>44388</v>
      </c>
    </row>
    <row r="23" spans="2:9" s="276" customFormat="1" ht="13.5" customHeight="1">
      <c r="B23" s="286">
        <v>2</v>
      </c>
      <c r="C23" s="433" t="s">
        <v>203</v>
      </c>
      <c r="D23" s="434"/>
      <c r="E23" s="435"/>
      <c r="F23" s="294" t="s">
        <v>188</v>
      </c>
      <c r="G23" s="288" t="s">
        <v>164</v>
      </c>
      <c r="H23" s="289">
        <v>44405</v>
      </c>
      <c r="I23" s="289">
        <v>44412</v>
      </c>
    </row>
    <row r="24" spans="2:9" s="276" customFormat="1" ht="13.5" customHeight="1">
      <c r="B24" s="286">
        <v>3</v>
      </c>
      <c r="C24" s="436" t="s">
        <v>220</v>
      </c>
      <c r="D24" s="437"/>
      <c r="E24" s="438"/>
      <c r="F24" s="294" t="s">
        <v>188</v>
      </c>
      <c r="G24" s="288" t="s">
        <v>164</v>
      </c>
      <c r="H24" s="289">
        <v>44405</v>
      </c>
      <c r="I24" s="290"/>
    </row>
    <row r="25" spans="2:9" s="276" customFormat="1" ht="13.5" customHeight="1">
      <c r="B25" s="286">
        <v>4</v>
      </c>
      <c r="C25" s="436" t="s">
        <v>205</v>
      </c>
      <c r="D25" s="437"/>
      <c r="E25" s="438"/>
      <c r="F25" s="294" t="s">
        <v>188</v>
      </c>
      <c r="G25" s="288" t="s">
        <v>164</v>
      </c>
      <c r="H25" s="289">
        <v>44405</v>
      </c>
      <c r="I25" s="290"/>
    </row>
    <row r="26" spans="2:9" s="276" customFormat="1" ht="13.5">
      <c r="B26" s="286">
        <v>5</v>
      </c>
      <c r="C26" s="351" t="s">
        <v>206</v>
      </c>
      <c r="D26" s="352"/>
      <c r="E26" s="353"/>
      <c r="F26" s="294" t="s">
        <v>188</v>
      </c>
      <c r="G26" s="288" t="s">
        <v>164</v>
      </c>
      <c r="H26" s="289" t="s">
        <v>207</v>
      </c>
      <c r="I26" s="290"/>
    </row>
    <row r="27" spans="2:9" s="276" customFormat="1" ht="13.5">
      <c r="B27" s="286">
        <v>6</v>
      </c>
      <c r="C27" s="305"/>
      <c r="D27" s="306"/>
      <c r="E27" s="307"/>
      <c r="F27" s="294"/>
      <c r="G27" s="288"/>
      <c r="H27" s="289"/>
      <c r="I27" s="290"/>
    </row>
    <row r="28" spans="2:9" s="276" customFormat="1" ht="13.5">
      <c r="B28" s="373" t="s">
        <v>182</v>
      </c>
      <c r="C28" s="374"/>
      <c r="D28" s="374"/>
      <c r="E28" s="374"/>
      <c r="F28" s="295" t="s">
        <v>176</v>
      </c>
      <c r="G28" s="296" t="s">
        <v>177</v>
      </c>
      <c r="H28" s="297" t="s">
        <v>178</v>
      </c>
      <c r="I28" s="298" t="s">
        <v>179</v>
      </c>
    </row>
    <row r="29" spans="2:9" s="276" customFormat="1" ht="29.25" customHeight="1">
      <c r="B29" s="308">
        <v>1</v>
      </c>
      <c r="C29" s="354" t="s">
        <v>209</v>
      </c>
      <c r="D29" s="355"/>
      <c r="E29" s="356"/>
      <c r="F29" s="302" t="s">
        <v>194</v>
      </c>
      <c r="G29" s="303" t="s">
        <v>164</v>
      </c>
      <c r="H29" s="304">
        <v>44398</v>
      </c>
      <c r="I29" s="315" t="s">
        <v>213</v>
      </c>
    </row>
    <row r="30" spans="2:9" s="276" customFormat="1" ht="29.25" customHeight="1">
      <c r="B30" s="286">
        <v>2</v>
      </c>
      <c r="C30" s="354" t="s">
        <v>210</v>
      </c>
      <c r="D30" s="355"/>
      <c r="E30" s="356"/>
      <c r="F30" s="302" t="s">
        <v>194</v>
      </c>
      <c r="G30" s="303" t="s">
        <v>164</v>
      </c>
      <c r="H30" s="304">
        <v>44398</v>
      </c>
      <c r="I30" s="290"/>
    </row>
    <row r="31" spans="2:9" s="276" customFormat="1" ht="29.25" customHeight="1">
      <c r="B31" s="308">
        <v>3</v>
      </c>
      <c r="C31" s="354" t="s">
        <v>211</v>
      </c>
      <c r="D31" s="355"/>
      <c r="E31" s="356"/>
      <c r="F31" s="302" t="s">
        <v>194</v>
      </c>
      <c r="G31" s="303" t="s">
        <v>164</v>
      </c>
      <c r="H31" s="304">
        <v>44405</v>
      </c>
      <c r="I31" s="290"/>
    </row>
    <row r="32" spans="2:9" s="276" customFormat="1" ht="29.25" customHeight="1">
      <c r="B32" s="286">
        <v>4</v>
      </c>
      <c r="C32" s="354" t="s">
        <v>212</v>
      </c>
      <c r="D32" s="355"/>
      <c r="E32" s="356"/>
      <c r="F32" s="302" t="s">
        <v>194</v>
      </c>
      <c r="G32" s="303" t="s">
        <v>164</v>
      </c>
      <c r="H32" s="304">
        <v>44398</v>
      </c>
      <c r="I32" s="290"/>
    </row>
    <row r="33" spans="2:9" s="276" customFormat="1" ht="15" customHeight="1">
      <c r="B33" s="308">
        <v>5</v>
      </c>
      <c r="C33" s="305"/>
      <c r="D33" s="306"/>
      <c r="E33" s="307"/>
      <c r="F33" s="294"/>
      <c r="G33" s="288"/>
      <c r="H33" s="289"/>
      <c r="I33" s="290"/>
    </row>
    <row r="34" spans="2:9" s="276" customFormat="1" ht="13.5">
      <c r="B34" s="362" t="s">
        <v>183</v>
      </c>
      <c r="C34" s="363"/>
      <c r="D34" s="363"/>
      <c r="E34" s="364"/>
      <c r="F34" s="295" t="s">
        <v>176</v>
      </c>
      <c r="G34" s="296" t="s">
        <v>177</v>
      </c>
      <c r="H34" s="297" t="s">
        <v>178</v>
      </c>
      <c r="I34" s="298" t="s">
        <v>179</v>
      </c>
    </row>
    <row r="35" spans="2:9" s="276" customFormat="1" ht="13.5">
      <c r="B35" s="286">
        <v>1</v>
      </c>
      <c r="C35" s="354" t="s">
        <v>186</v>
      </c>
      <c r="D35" s="355"/>
      <c r="E35" s="356"/>
      <c r="F35" s="302" t="s">
        <v>194</v>
      </c>
      <c r="G35" s="303" t="s">
        <v>164</v>
      </c>
      <c r="H35" s="304">
        <v>44384</v>
      </c>
      <c r="I35" s="290"/>
    </row>
    <row r="36" spans="2:9" s="276" customFormat="1" ht="13.5">
      <c r="B36" s="308">
        <v>2</v>
      </c>
      <c r="C36" s="354" t="s">
        <v>187</v>
      </c>
      <c r="D36" s="355"/>
      <c r="E36" s="356"/>
      <c r="F36" s="302" t="s">
        <v>194</v>
      </c>
      <c r="G36" s="303" t="s">
        <v>164</v>
      </c>
      <c r="H36" s="304">
        <v>44391</v>
      </c>
      <c r="I36" s="290"/>
    </row>
    <row r="37" spans="2:9" s="276" customFormat="1" ht="13.5">
      <c r="B37" s="286">
        <v>3</v>
      </c>
      <c r="C37" s="354" t="s">
        <v>198</v>
      </c>
      <c r="D37" s="355"/>
      <c r="E37" s="356"/>
      <c r="F37" s="302" t="s">
        <v>194</v>
      </c>
      <c r="G37" s="303" t="s">
        <v>164</v>
      </c>
      <c r="H37" s="304">
        <v>44391</v>
      </c>
      <c r="I37" s="290"/>
    </row>
    <row r="38" spans="2:9" s="276" customFormat="1" ht="13.5">
      <c r="B38" s="308">
        <v>4</v>
      </c>
      <c r="C38" s="354" t="s">
        <v>190</v>
      </c>
      <c r="D38" s="355"/>
      <c r="E38" s="356"/>
      <c r="F38" s="302" t="s">
        <v>194</v>
      </c>
      <c r="G38" s="303" t="s">
        <v>164</v>
      </c>
      <c r="H38" s="304">
        <v>44391</v>
      </c>
      <c r="I38" s="290"/>
    </row>
    <row r="39" spans="2:9" s="276" customFormat="1" ht="29.25" customHeight="1">
      <c r="B39" s="286">
        <v>5</v>
      </c>
      <c r="C39" s="354" t="s">
        <v>199</v>
      </c>
      <c r="D39" s="355"/>
      <c r="E39" s="356"/>
      <c r="F39" s="302" t="s">
        <v>194</v>
      </c>
      <c r="G39" s="303" t="s">
        <v>164</v>
      </c>
      <c r="H39" s="304">
        <v>44391</v>
      </c>
      <c r="I39" s="290"/>
    </row>
    <row r="40" spans="2:9" s="276" customFormat="1" ht="13.5">
      <c r="B40" s="309"/>
      <c r="C40" s="310"/>
      <c r="D40" s="310"/>
      <c r="E40" s="310"/>
      <c r="F40" s="311"/>
      <c r="G40" s="312"/>
      <c r="H40" s="313"/>
      <c r="I40" s="314"/>
    </row>
    <row r="41" spans="2:9" s="276" customFormat="1" ht="13.5">
      <c r="B41" s="309"/>
      <c r="C41" s="310"/>
      <c r="D41" s="310"/>
      <c r="E41" s="310"/>
      <c r="F41" s="311"/>
      <c r="G41" s="312"/>
      <c r="H41" s="313"/>
      <c r="I41" s="314"/>
    </row>
    <row r="42" spans="2:9" s="276" customFormat="1" ht="13.5">
      <c r="B42" s="309"/>
      <c r="C42" s="310"/>
      <c r="D42" s="310"/>
      <c r="E42" s="310"/>
      <c r="F42" s="311"/>
      <c r="G42" s="312"/>
      <c r="H42" s="313"/>
      <c r="I42" s="314"/>
    </row>
    <row r="43" spans="2:9" s="276" customFormat="1" ht="13.5">
      <c r="B43" s="309"/>
      <c r="C43" s="310"/>
      <c r="D43" s="310"/>
      <c r="E43" s="310"/>
      <c r="F43" s="311"/>
      <c r="G43" s="312"/>
      <c r="H43" s="313"/>
      <c r="I43" s="314"/>
    </row>
    <row r="44" spans="2:9" s="276" customFormat="1" ht="13.5">
      <c r="B44" s="309"/>
      <c r="C44" s="310"/>
      <c r="D44" s="310"/>
      <c r="E44" s="310"/>
      <c r="F44" s="311"/>
      <c r="G44" s="312"/>
      <c r="H44" s="313"/>
      <c r="I44" s="314"/>
    </row>
  </sheetData>
  <mergeCells count="42">
    <mergeCell ref="B5:C5"/>
    <mergeCell ref="D5:I5"/>
    <mergeCell ref="C14:E14"/>
    <mergeCell ref="C15:E15"/>
    <mergeCell ref="C16:E16"/>
    <mergeCell ref="B6:C6"/>
    <mergeCell ref="D6:I6"/>
    <mergeCell ref="B7:C7"/>
    <mergeCell ref="D7:I7"/>
    <mergeCell ref="B8:C8"/>
    <mergeCell ref="D8:I8"/>
    <mergeCell ref="B9:E9"/>
    <mergeCell ref="C10:E10"/>
    <mergeCell ref="C11:E11"/>
    <mergeCell ref="C12:E12"/>
    <mergeCell ref="B13:E13"/>
    <mergeCell ref="B2:D3"/>
    <mergeCell ref="E2:I2"/>
    <mergeCell ref="E3:I3"/>
    <mergeCell ref="B4:C4"/>
    <mergeCell ref="D4:I4"/>
    <mergeCell ref="C17:E17"/>
    <mergeCell ref="C26:E26"/>
    <mergeCell ref="C25:E25"/>
    <mergeCell ref="C24:E24"/>
    <mergeCell ref="B21:E21"/>
    <mergeCell ref="C18:E18"/>
    <mergeCell ref="C19:E19"/>
    <mergeCell ref="C20:E20"/>
    <mergeCell ref="C22:E22"/>
    <mergeCell ref="B28:E28"/>
    <mergeCell ref="C39:E39"/>
    <mergeCell ref="C36:E36"/>
    <mergeCell ref="C32:E32"/>
    <mergeCell ref="C23:E23"/>
    <mergeCell ref="C35:E35"/>
    <mergeCell ref="B34:E34"/>
    <mergeCell ref="C37:E37"/>
    <mergeCell ref="C38:E38"/>
    <mergeCell ref="C29:E29"/>
    <mergeCell ref="C30:E30"/>
    <mergeCell ref="C31:E31"/>
  </mergeCells>
  <phoneticPr fontId="7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5"/>
  <sheetViews>
    <sheetView showGridLines="0" topLeftCell="A13" zoomScale="85" zoomScaleNormal="85" workbookViewId="0">
      <selection activeCell="E2" sqref="E2:I3"/>
    </sheetView>
  </sheetViews>
  <sheetFormatPr defaultRowHeight="12.75"/>
  <cols>
    <col min="1" max="1" width="1.75" style="4" customWidth="1"/>
    <col min="2" max="2" width="3.375" style="5" customWidth="1"/>
    <col min="3" max="3" width="8.875" style="6" customWidth="1"/>
    <col min="4" max="4" width="12.375" style="6" customWidth="1"/>
    <col min="5" max="5" width="77.625" style="6" customWidth="1"/>
    <col min="6" max="6" width="9.125" style="5" customWidth="1"/>
    <col min="7" max="7" width="11.875" style="5" customWidth="1"/>
    <col min="8" max="8" width="12.75" style="7" bestFit="1" customWidth="1"/>
    <col min="9" max="9" width="13.125" style="5" customWidth="1"/>
    <col min="10" max="10" width="2" style="4" customWidth="1"/>
    <col min="11" max="11" width="9.875" style="4" customWidth="1"/>
    <col min="12" max="12" width="34.75" style="4" customWidth="1"/>
    <col min="13" max="16384" width="9" style="4"/>
  </cols>
  <sheetData>
    <row r="1" spans="2:12" ht="6" customHeight="1" thickBot="1">
      <c r="B1" s="1"/>
      <c r="C1" s="2"/>
      <c r="D1" s="2"/>
      <c r="E1" s="2"/>
      <c r="F1" s="1"/>
      <c r="G1" s="1"/>
      <c r="H1" s="3"/>
      <c r="I1" s="1"/>
    </row>
    <row r="2" spans="2:12" ht="30.75" customHeight="1">
      <c r="B2" s="375"/>
      <c r="C2" s="375"/>
      <c r="D2" s="375"/>
      <c r="E2" s="377" t="s">
        <v>163</v>
      </c>
      <c r="F2" s="377"/>
      <c r="G2" s="377"/>
      <c r="H2" s="377"/>
      <c r="I2" s="377"/>
    </row>
    <row r="3" spans="2:12" ht="30.75" customHeight="1" thickBot="1">
      <c r="B3" s="376"/>
      <c r="C3" s="376"/>
      <c r="D3" s="376"/>
      <c r="E3" s="378" t="s">
        <v>162</v>
      </c>
      <c r="F3" s="378"/>
      <c r="G3" s="378"/>
      <c r="H3" s="378"/>
      <c r="I3" s="378"/>
    </row>
    <row r="4" spans="2:12" s="276" customFormat="1" ht="15">
      <c r="B4" s="379" t="s">
        <v>169</v>
      </c>
      <c r="C4" s="380"/>
      <c r="D4" s="381" t="s">
        <v>208</v>
      </c>
      <c r="E4" s="382"/>
      <c r="F4" s="382"/>
      <c r="G4" s="382"/>
      <c r="H4" s="382"/>
      <c r="I4" s="383"/>
      <c r="K4" s="277"/>
      <c r="L4" s="278" t="s">
        <v>170</v>
      </c>
    </row>
    <row r="5" spans="2:12" s="276" customFormat="1" ht="47.25">
      <c r="B5" s="357" t="s">
        <v>171</v>
      </c>
      <c r="C5" s="358"/>
      <c r="D5" s="359" t="s">
        <v>165</v>
      </c>
      <c r="E5" s="360"/>
      <c r="F5" s="360"/>
      <c r="G5" s="360"/>
      <c r="H5" s="360"/>
      <c r="I5" s="361"/>
      <c r="K5" s="277"/>
      <c r="L5" s="279" t="s">
        <v>172</v>
      </c>
    </row>
    <row r="6" spans="2:12" s="276" customFormat="1" ht="15.75">
      <c r="B6" s="384" t="s">
        <v>173</v>
      </c>
      <c r="C6" s="385"/>
      <c r="D6" s="386">
        <v>44405</v>
      </c>
      <c r="E6" s="387"/>
      <c r="F6" s="387"/>
      <c r="G6" s="387"/>
      <c r="H6" s="387"/>
      <c r="I6" s="388"/>
      <c r="L6" s="280"/>
    </row>
    <row r="7" spans="2:12" s="276" customFormat="1" ht="15.75">
      <c r="B7" s="384" t="s">
        <v>174</v>
      </c>
      <c r="C7" s="385"/>
      <c r="D7" s="386" t="s">
        <v>228</v>
      </c>
      <c r="E7" s="387"/>
      <c r="F7" s="387"/>
      <c r="G7" s="387"/>
      <c r="H7" s="387"/>
      <c r="I7" s="388"/>
      <c r="L7" s="280"/>
    </row>
    <row r="8" spans="2:12" s="276" customFormat="1" ht="16.5" thickBot="1">
      <c r="B8" s="367" t="s">
        <v>175</v>
      </c>
      <c r="C8" s="368"/>
      <c r="D8" s="369" t="s">
        <v>167</v>
      </c>
      <c r="E8" s="369"/>
      <c r="F8" s="369"/>
      <c r="G8" s="369"/>
      <c r="H8" s="369"/>
      <c r="I8" s="370"/>
      <c r="L8" s="281"/>
    </row>
    <row r="9" spans="2:12" s="276" customFormat="1" ht="14.25" thickTop="1">
      <c r="B9" s="365" t="s">
        <v>161</v>
      </c>
      <c r="C9" s="366"/>
      <c r="D9" s="366"/>
      <c r="E9" s="366"/>
      <c r="F9" s="282" t="s">
        <v>176</v>
      </c>
      <c r="G9" s="283" t="s">
        <v>177</v>
      </c>
      <c r="H9" s="284" t="s">
        <v>178</v>
      </c>
      <c r="I9" s="285" t="s">
        <v>179</v>
      </c>
    </row>
    <row r="10" spans="2:12" s="276" customFormat="1" ht="13.5">
      <c r="B10" s="286">
        <v>1</v>
      </c>
      <c r="C10" s="351" t="s">
        <v>168</v>
      </c>
      <c r="D10" s="371"/>
      <c r="E10" s="372"/>
      <c r="F10" s="287"/>
      <c r="G10" s="288" t="s">
        <v>164</v>
      </c>
      <c r="H10" s="289"/>
      <c r="I10" s="290"/>
    </row>
    <row r="11" spans="2:12" s="276" customFormat="1" ht="13.5">
      <c r="B11" s="286">
        <v>2</v>
      </c>
      <c r="C11" s="351" t="s">
        <v>184</v>
      </c>
      <c r="D11" s="352"/>
      <c r="E11" s="353"/>
      <c r="F11" s="291"/>
      <c r="G11" s="288" t="s">
        <v>164</v>
      </c>
      <c r="H11" s="289">
        <v>44384</v>
      </c>
      <c r="I11" s="300" t="s">
        <v>185</v>
      </c>
    </row>
    <row r="12" spans="2:12" s="276" customFormat="1" ht="13.5">
      <c r="B12" s="286">
        <v>3</v>
      </c>
      <c r="C12" s="351" t="s">
        <v>189</v>
      </c>
      <c r="D12" s="352"/>
      <c r="E12" s="353"/>
      <c r="F12" s="293"/>
      <c r="G12" s="288" t="s">
        <v>164</v>
      </c>
      <c r="H12" s="301"/>
      <c r="I12" s="300"/>
    </row>
    <row r="13" spans="2:12" s="276" customFormat="1" ht="13.5">
      <c r="B13" s="365" t="s">
        <v>180</v>
      </c>
      <c r="C13" s="366"/>
      <c r="D13" s="366"/>
      <c r="E13" s="366"/>
      <c r="F13" s="282" t="s">
        <v>176</v>
      </c>
      <c r="G13" s="283" t="s">
        <v>177</v>
      </c>
      <c r="H13" s="284" t="s">
        <v>178</v>
      </c>
      <c r="I13" s="285" t="s">
        <v>179</v>
      </c>
    </row>
    <row r="14" spans="2:12" s="276" customFormat="1" ht="13.5" customHeight="1">
      <c r="B14" s="286">
        <v>7</v>
      </c>
      <c r="C14" s="351" t="s">
        <v>227</v>
      </c>
      <c r="D14" s="352"/>
      <c r="E14" s="353"/>
      <c r="F14" s="294" t="s">
        <v>188</v>
      </c>
      <c r="G14" s="288" t="s">
        <v>164</v>
      </c>
      <c r="H14" s="289">
        <v>44405</v>
      </c>
      <c r="I14" s="290"/>
    </row>
    <row r="15" spans="2:12" s="276" customFormat="1" ht="13.5">
      <c r="B15" s="286">
        <v>10</v>
      </c>
      <c r="C15" s="351" t="s">
        <v>226</v>
      </c>
      <c r="D15" s="352"/>
      <c r="E15" s="353"/>
      <c r="F15" s="294" t="s">
        <v>188</v>
      </c>
      <c r="G15" s="288" t="s">
        <v>164</v>
      </c>
      <c r="H15" s="289">
        <v>44405</v>
      </c>
      <c r="I15" s="290"/>
    </row>
    <row r="16" spans="2:12" s="276" customFormat="1" ht="13.5" customHeight="1">
      <c r="B16" s="362" t="s">
        <v>181</v>
      </c>
      <c r="C16" s="363"/>
      <c r="D16" s="363"/>
      <c r="E16" s="364"/>
      <c r="F16" s="295" t="s">
        <v>176</v>
      </c>
      <c r="G16" s="296" t="s">
        <v>177</v>
      </c>
      <c r="H16" s="297" t="s">
        <v>178</v>
      </c>
      <c r="I16" s="298" t="s">
        <v>179</v>
      </c>
    </row>
    <row r="17" spans="2:9" s="276" customFormat="1" ht="13.5" customHeight="1">
      <c r="B17" s="286">
        <v>1</v>
      </c>
      <c r="C17" s="351" t="s">
        <v>193</v>
      </c>
      <c r="D17" s="352"/>
      <c r="E17" s="353"/>
      <c r="F17" s="294" t="s">
        <v>188</v>
      </c>
      <c r="G17" s="288" t="s">
        <v>164</v>
      </c>
      <c r="H17" s="289">
        <v>44419</v>
      </c>
      <c r="I17" s="289" t="s">
        <v>222</v>
      </c>
    </row>
    <row r="18" spans="2:9" s="276" customFormat="1" ht="13.5" customHeight="1">
      <c r="B18" s="286">
        <v>2</v>
      </c>
      <c r="C18" s="433" t="s">
        <v>203</v>
      </c>
      <c r="D18" s="434"/>
      <c r="E18" s="435"/>
      <c r="F18" s="294" t="s">
        <v>188</v>
      </c>
      <c r="G18" s="288" t="s">
        <v>164</v>
      </c>
      <c r="H18" s="289">
        <v>44412</v>
      </c>
      <c r="I18" s="289" t="s">
        <v>222</v>
      </c>
    </row>
    <row r="19" spans="2:9" s="276" customFormat="1" ht="13.5">
      <c r="B19" s="286">
        <v>5</v>
      </c>
      <c r="C19" s="351" t="s">
        <v>206</v>
      </c>
      <c r="D19" s="352"/>
      <c r="E19" s="353"/>
      <c r="F19" s="294" t="s">
        <v>188</v>
      </c>
      <c r="G19" s="288" t="s">
        <v>164</v>
      </c>
      <c r="H19" s="289" t="s">
        <v>207</v>
      </c>
      <c r="I19" s="290"/>
    </row>
    <row r="20" spans="2:9" s="276" customFormat="1" ht="13.5" customHeight="1">
      <c r="B20" s="286">
        <v>6</v>
      </c>
      <c r="C20" s="351" t="s">
        <v>216</v>
      </c>
      <c r="D20" s="352"/>
      <c r="E20" s="353"/>
      <c r="F20" s="294" t="s">
        <v>188</v>
      </c>
      <c r="G20" s="288" t="s">
        <v>164</v>
      </c>
      <c r="H20" s="289">
        <v>44419</v>
      </c>
      <c r="I20" s="289" t="s">
        <v>222</v>
      </c>
    </row>
    <row r="21" spans="2:9" s="276" customFormat="1" ht="13.5">
      <c r="B21" s="286">
        <v>7</v>
      </c>
      <c r="C21" s="351" t="s">
        <v>217</v>
      </c>
      <c r="D21" s="352"/>
      <c r="E21" s="353"/>
      <c r="F21" s="294" t="s">
        <v>188</v>
      </c>
      <c r="G21" s="288" t="s">
        <v>164</v>
      </c>
      <c r="H21" s="289">
        <v>44419</v>
      </c>
      <c r="I21" s="289" t="s">
        <v>222</v>
      </c>
    </row>
    <row r="22" spans="2:9" s="276" customFormat="1" ht="13.5">
      <c r="B22" s="286">
        <v>8</v>
      </c>
      <c r="C22" s="351" t="s">
        <v>218</v>
      </c>
      <c r="D22" s="352"/>
      <c r="E22" s="353"/>
      <c r="F22" s="294" t="s">
        <v>188</v>
      </c>
      <c r="G22" s="288" t="s">
        <v>164</v>
      </c>
      <c r="H22" s="289">
        <v>44419</v>
      </c>
      <c r="I22" s="289" t="s">
        <v>222</v>
      </c>
    </row>
    <row r="23" spans="2:9" s="276" customFormat="1" ht="13.5">
      <c r="B23" s="286">
        <v>9</v>
      </c>
      <c r="C23" s="351" t="s">
        <v>215</v>
      </c>
      <c r="D23" s="352"/>
      <c r="E23" s="353"/>
      <c r="F23" s="294" t="s">
        <v>188</v>
      </c>
      <c r="G23" s="288" t="s">
        <v>164</v>
      </c>
      <c r="H23" s="289" t="s">
        <v>207</v>
      </c>
      <c r="I23" s="290"/>
    </row>
    <row r="24" spans="2:9" s="276" customFormat="1" ht="29.25" customHeight="1">
      <c r="B24" s="286">
        <v>4</v>
      </c>
      <c r="C24" s="439" t="s">
        <v>212</v>
      </c>
      <c r="D24" s="371"/>
      <c r="E24" s="372"/>
      <c r="F24" s="294" t="s">
        <v>188</v>
      </c>
      <c r="G24" s="288" t="s">
        <v>164</v>
      </c>
      <c r="H24" s="289">
        <v>44419</v>
      </c>
      <c r="I24" s="290"/>
    </row>
    <row r="25" spans="2:9" s="276" customFormat="1" ht="13.5">
      <c r="B25" s="286">
        <v>10</v>
      </c>
      <c r="C25" s="316"/>
      <c r="D25" s="317"/>
      <c r="E25" s="318"/>
      <c r="F25" s="294"/>
      <c r="G25" s="288"/>
      <c r="H25" s="289"/>
      <c r="I25" s="290"/>
    </row>
    <row r="26" spans="2:9" s="276" customFormat="1" ht="13.5">
      <c r="B26" s="373" t="s">
        <v>182</v>
      </c>
      <c r="C26" s="374"/>
      <c r="D26" s="374"/>
      <c r="E26" s="374"/>
      <c r="F26" s="295" t="s">
        <v>176</v>
      </c>
      <c r="G26" s="296" t="s">
        <v>177</v>
      </c>
      <c r="H26" s="297" t="s">
        <v>178</v>
      </c>
      <c r="I26" s="298" t="s">
        <v>179</v>
      </c>
    </row>
    <row r="27" spans="2:9" s="276" customFormat="1" ht="40.5" customHeight="1">
      <c r="B27" s="286">
        <v>1</v>
      </c>
      <c r="C27" s="440" t="s">
        <v>221</v>
      </c>
      <c r="D27" s="441"/>
      <c r="E27" s="442"/>
      <c r="F27" s="302" t="s">
        <v>224</v>
      </c>
      <c r="G27" s="303" t="s">
        <v>164</v>
      </c>
      <c r="H27" s="304">
        <v>44405</v>
      </c>
      <c r="I27" s="290" t="s">
        <v>225</v>
      </c>
    </row>
    <row r="28" spans="2:9" s="276" customFormat="1" ht="13.5">
      <c r="B28" s="286">
        <v>2</v>
      </c>
      <c r="C28" s="440" t="s">
        <v>214</v>
      </c>
      <c r="D28" s="441"/>
      <c r="E28" s="442"/>
      <c r="F28" s="302" t="s">
        <v>224</v>
      </c>
      <c r="G28" s="303" t="s">
        <v>164</v>
      </c>
      <c r="H28" s="304">
        <v>44405</v>
      </c>
      <c r="I28" s="290"/>
    </row>
    <row r="29" spans="2:9" s="276" customFormat="1" ht="41.25" customHeight="1">
      <c r="B29" s="308">
        <v>1</v>
      </c>
      <c r="C29" s="354" t="s">
        <v>223</v>
      </c>
      <c r="D29" s="355"/>
      <c r="E29" s="356"/>
      <c r="F29" s="302" t="s">
        <v>194</v>
      </c>
      <c r="G29" s="303" t="s">
        <v>164</v>
      </c>
      <c r="H29" s="304">
        <v>44398</v>
      </c>
      <c r="I29" s="315"/>
    </row>
    <row r="30" spans="2:9" s="276" customFormat="1" ht="13.5" customHeight="1">
      <c r="B30" s="286">
        <v>3</v>
      </c>
      <c r="C30" s="436" t="s">
        <v>220</v>
      </c>
      <c r="D30" s="437"/>
      <c r="E30" s="438"/>
      <c r="F30" s="294" t="s">
        <v>224</v>
      </c>
      <c r="G30" s="288" t="s">
        <v>164</v>
      </c>
      <c r="H30" s="289">
        <v>44405</v>
      </c>
      <c r="I30" s="290"/>
    </row>
    <row r="31" spans="2:9" s="276" customFormat="1" ht="13.5" customHeight="1">
      <c r="B31" s="286">
        <v>4</v>
      </c>
      <c r="C31" s="436" t="s">
        <v>205</v>
      </c>
      <c r="D31" s="437"/>
      <c r="E31" s="438"/>
      <c r="F31" s="294" t="s">
        <v>224</v>
      </c>
      <c r="G31" s="288" t="s">
        <v>164</v>
      </c>
      <c r="H31" s="289">
        <v>44405</v>
      </c>
      <c r="I31" s="290"/>
    </row>
    <row r="32" spans="2:9" s="276" customFormat="1" ht="15" customHeight="1">
      <c r="B32" s="308">
        <v>5</v>
      </c>
      <c r="C32" s="316"/>
      <c r="D32" s="317"/>
      <c r="E32" s="318"/>
      <c r="F32" s="294"/>
      <c r="G32" s="288"/>
      <c r="H32" s="289"/>
      <c r="I32" s="290"/>
    </row>
    <row r="33" spans="2:9" s="276" customFormat="1" ht="13.5">
      <c r="B33" s="362" t="s">
        <v>183</v>
      </c>
      <c r="C33" s="363"/>
      <c r="D33" s="363"/>
      <c r="E33" s="364"/>
      <c r="F33" s="295" t="s">
        <v>176</v>
      </c>
      <c r="G33" s="296" t="s">
        <v>177</v>
      </c>
      <c r="H33" s="297" t="s">
        <v>178</v>
      </c>
      <c r="I33" s="298" t="s">
        <v>179</v>
      </c>
    </row>
    <row r="34" spans="2:9" s="276" customFormat="1" ht="29.25" customHeight="1">
      <c r="B34" s="286">
        <v>1</v>
      </c>
      <c r="C34" s="354" t="s">
        <v>210</v>
      </c>
      <c r="D34" s="355"/>
      <c r="E34" s="356"/>
      <c r="F34" s="302" t="s">
        <v>194</v>
      </c>
      <c r="G34" s="303" t="s">
        <v>164</v>
      </c>
      <c r="H34" s="304">
        <v>44398</v>
      </c>
      <c r="I34" s="290"/>
    </row>
    <row r="35" spans="2:9" s="276" customFormat="1" ht="29.25" customHeight="1">
      <c r="B35" s="308">
        <v>2</v>
      </c>
      <c r="C35" s="354" t="s">
        <v>211</v>
      </c>
      <c r="D35" s="355"/>
      <c r="E35" s="356"/>
      <c r="F35" s="302" t="s">
        <v>194</v>
      </c>
      <c r="G35" s="303" t="s">
        <v>164</v>
      </c>
      <c r="H35" s="304">
        <v>44405</v>
      </c>
      <c r="I35" s="290"/>
    </row>
    <row r="36" spans="2:9" s="276" customFormat="1" ht="13.5">
      <c r="B36" s="286">
        <v>3</v>
      </c>
      <c r="C36" s="354" t="s">
        <v>186</v>
      </c>
      <c r="D36" s="355"/>
      <c r="E36" s="356"/>
      <c r="F36" s="302" t="s">
        <v>194</v>
      </c>
      <c r="G36" s="303" t="s">
        <v>164</v>
      </c>
      <c r="H36" s="304">
        <v>44384</v>
      </c>
      <c r="I36" s="290"/>
    </row>
    <row r="37" spans="2:9" s="276" customFormat="1" ht="13.5">
      <c r="B37" s="308">
        <v>4</v>
      </c>
      <c r="C37" s="354" t="s">
        <v>187</v>
      </c>
      <c r="D37" s="355"/>
      <c r="E37" s="356"/>
      <c r="F37" s="302" t="s">
        <v>194</v>
      </c>
      <c r="G37" s="303" t="s">
        <v>164</v>
      </c>
      <c r="H37" s="304">
        <v>44391</v>
      </c>
      <c r="I37" s="290"/>
    </row>
    <row r="38" spans="2:9" s="276" customFormat="1" ht="13.5">
      <c r="B38" s="286">
        <v>5</v>
      </c>
      <c r="C38" s="354" t="s">
        <v>198</v>
      </c>
      <c r="D38" s="355"/>
      <c r="E38" s="356"/>
      <c r="F38" s="302" t="s">
        <v>194</v>
      </c>
      <c r="G38" s="303" t="s">
        <v>164</v>
      </c>
      <c r="H38" s="304">
        <v>44391</v>
      </c>
      <c r="I38" s="290"/>
    </row>
    <row r="39" spans="2:9" s="276" customFormat="1" ht="13.5">
      <c r="B39" s="308">
        <v>6</v>
      </c>
      <c r="C39" s="354" t="s">
        <v>190</v>
      </c>
      <c r="D39" s="355"/>
      <c r="E39" s="356"/>
      <c r="F39" s="302" t="s">
        <v>194</v>
      </c>
      <c r="G39" s="303" t="s">
        <v>164</v>
      </c>
      <c r="H39" s="304">
        <v>44391</v>
      </c>
      <c r="I39" s="290"/>
    </row>
    <row r="40" spans="2:9" s="276" customFormat="1" ht="29.25" customHeight="1">
      <c r="B40" s="286">
        <v>7</v>
      </c>
      <c r="C40" s="354" t="s">
        <v>199</v>
      </c>
      <c r="D40" s="355"/>
      <c r="E40" s="356"/>
      <c r="F40" s="302" t="s">
        <v>194</v>
      </c>
      <c r="G40" s="303" t="s">
        <v>164</v>
      </c>
      <c r="H40" s="304">
        <v>44391</v>
      </c>
      <c r="I40" s="290"/>
    </row>
    <row r="41" spans="2:9" s="276" customFormat="1" ht="13.5">
      <c r="B41" s="309"/>
      <c r="C41" s="310"/>
      <c r="D41" s="310"/>
      <c r="E41" s="310"/>
      <c r="F41" s="311"/>
      <c r="G41" s="312"/>
      <c r="H41" s="313"/>
      <c r="I41" s="314"/>
    </row>
    <row r="42" spans="2:9" s="276" customFormat="1" ht="13.5">
      <c r="B42" s="309"/>
      <c r="C42" s="310"/>
      <c r="D42" s="310"/>
      <c r="E42" s="310"/>
      <c r="F42" s="311"/>
      <c r="G42" s="312"/>
      <c r="H42" s="313"/>
      <c r="I42" s="314"/>
    </row>
    <row r="43" spans="2:9" s="276" customFormat="1" ht="13.5">
      <c r="B43" s="309"/>
      <c r="C43" s="310"/>
      <c r="D43" s="310"/>
      <c r="E43" s="310"/>
      <c r="F43" s="311"/>
      <c r="G43" s="312"/>
      <c r="H43" s="313"/>
      <c r="I43" s="314"/>
    </row>
    <row r="44" spans="2:9" s="276" customFormat="1" ht="13.5">
      <c r="B44" s="309"/>
      <c r="C44" s="310"/>
      <c r="D44" s="310"/>
      <c r="E44" s="310"/>
      <c r="F44" s="311"/>
      <c r="G44" s="312"/>
      <c r="H44" s="313"/>
      <c r="I44" s="314"/>
    </row>
    <row r="45" spans="2:9" s="276" customFormat="1" ht="13.5">
      <c r="B45" s="309"/>
      <c r="C45" s="310"/>
      <c r="D45" s="310"/>
      <c r="E45" s="310"/>
      <c r="F45" s="311"/>
      <c r="G45" s="312"/>
      <c r="H45" s="313"/>
      <c r="I45" s="314"/>
    </row>
  </sheetData>
  <mergeCells count="43">
    <mergeCell ref="C36:E36"/>
    <mergeCell ref="C37:E37"/>
    <mergeCell ref="C38:E38"/>
    <mergeCell ref="C39:E39"/>
    <mergeCell ref="C40:E40"/>
    <mergeCell ref="C35:E35"/>
    <mergeCell ref="C24:E24"/>
    <mergeCell ref="B33:E33"/>
    <mergeCell ref="C27:E27"/>
    <mergeCell ref="B16:E16"/>
    <mergeCell ref="C17:E17"/>
    <mergeCell ref="C18:E18"/>
    <mergeCell ref="C30:E30"/>
    <mergeCell ref="C31:E31"/>
    <mergeCell ref="C19:E19"/>
    <mergeCell ref="C28:E28"/>
    <mergeCell ref="C23:E23"/>
    <mergeCell ref="C20:E20"/>
    <mergeCell ref="B26:E26"/>
    <mergeCell ref="C29:E29"/>
    <mergeCell ref="C21:E21"/>
    <mergeCell ref="B7:C7"/>
    <mergeCell ref="D7:I7"/>
    <mergeCell ref="B8:C8"/>
    <mergeCell ref="D8:I8"/>
    <mergeCell ref="C34:E34"/>
    <mergeCell ref="C22:E22"/>
    <mergeCell ref="C15:E15"/>
    <mergeCell ref="C14:E14"/>
    <mergeCell ref="B9:E9"/>
    <mergeCell ref="C10:E10"/>
    <mergeCell ref="C11:E11"/>
    <mergeCell ref="C12:E12"/>
    <mergeCell ref="B13:E13"/>
    <mergeCell ref="B6:C6"/>
    <mergeCell ref="D6:I6"/>
    <mergeCell ref="B5:C5"/>
    <mergeCell ref="D5:I5"/>
    <mergeCell ref="B2:D3"/>
    <mergeCell ref="E2:I2"/>
    <mergeCell ref="E3:I3"/>
    <mergeCell ref="B4:C4"/>
    <mergeCell ref="D4:I4"/>
  </mergeCells>
  <phoneticPr fontId="7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4"/>
  <sheetViews>
    <sheetView showGridLines="0" zoomScale="85" zoomScaleNormal="85" workbookViewId="0">
      <selection activeCell="D7" sqref="D7:I7"/>
    </sheetView>
  </sheetViews>
  <sheetFormatPr defaultRowHeight="12.75"/>
  <cols>
    <col min="1" max="1" width="1.75" style="4" customWidth="1"/>
    <col min="2" max="2" width="3.375" style="5" customWidth="1"/>
    <col min="3" max="3" width="8.875" style="6" customWidth="1"/>
    <col min="4" max="4" width="12.375" style="6" customWidth="1"/>
    <col min="5" max="5" width="77.625" style="6" customWidth="1"/>
    <col min="6" max="6" width="9.125" style="5" customWidth="1"/>
    <col min="7" max="7" width="11.875" style="5" customWidth="1"/>
    <col min="8" max="8" width="12.75" style="7" bestFit="1" customWidth="1"/>
    <col min="9" max="9" width="13.125" style="5" customWidth="1"/>
    <col min="10" max="10" width="2" style="4" customWidth="1"/>
    <col min="11" max="11" width="9.875" style="4" customWidth="1"/>
    <col min="12" max="12" width="34.75" style="4" customWidth="1"/>
    <col min="13" max="16384" width="9" style="4"/>
  </cols>
  <sheetData>
    <row r="1" spans="2:12" ht="6" customHeight="1" thickBot="1">
      <c r="B1" s="1"/>
      <c r="C1" s="2"/>
      <c r="D1" s="2"/>
      <c r="E1" s="2"/>
      <c r="F1" s="1"/>
      <c r="G1" s="1"/>
      <c r="H1" s="3"/>
      <c r="I1" s="1"/>
    </row>
    <row r="2" spans="2:12" ht="30.75" customHeight="1">
      <c r="B2" s="375"/>
      <c r="C2" s="375"/>
      <c r="D2" s="375"/>
      <c r="E2" s="377" t="s">
        <v>163</v>
      </c>
      <c r="F2" s="377"/>
      <c r="G2" s="377"/>
      <c r="H2" s="377"/>
      <c r="I2" s="377"/>
    </row>
    <row r="3" spans="2:12" ht="30.75" customHeight="1" thickBot="1">
      <c r="B3" s="376"/>
      <c r="C3" s="376"/>
      <c r="D3" s="376"/>
      <c r="E3" s="378" t="s">
        <v>162</v>
      </c>
      <c r="F3" s="378"/>
      <c r="G3" s="378"/>
      <c r="H3" s="378"/>
      <c r="I3" s="378"/>
    </row>
    <row r="4" spans="2:12" s="276" customFormat="1" ht="15">
      <c r="B4" s="379" t="s">
        <v>169</v>
      </c>
      <c r="C4" s="380"/>
      <c r="D4" s="381" t="s">
        <v>208</v>
      </c>
      <c r="E4" s="382"/>
      <c r="F4" s="382"/>
      <c r="G4" s="382"/>
      <c r="H4" s="382"/>
      <c r="I4" s="383"/>
      <c r="K4" s="277"/>
      <c r="L4" s="278" t="s">
        <v>170</v>
      </c>
    </row>
    <row r="5" spans="2:12" s="276" customFormat="1" ht="47.25">
      <c r="B5" s="357" t="s">
        <v>171</v>
      </c>
      <c r="C5" s="358"/>
      <c r="D5" s="359" t="s">
        <v>165</v>
      </c>
      <c r="E5" s="360"/>
      <c r="F5" s="360"/>
      <c r="G5" s="360"/>
      <c r="H5" s="360"/>
      <c r="I5" s="361"/>
      <c r="K5" s="277"/>
      <c r="L5" s="279" t="s">
        <v>172</v>
      </c>
    </row>
    <row r="6" spans="2:12" s="276" customFormat="1" ht="15.75">
      <c r="B6" s="384" t="s">
        <v>173</v>
      </c>
      <c r="C6" s="385"/>
      <c r="D6" s="386">
        <v>44413</v>
      </c>
      <c r="E6" s="387"/>
      <c r="F6" s="387"/>
      <c r="G6" s="387"/>
      <c r="H6" s="387"/>
      <c r="I6" s="388"/>
      <c r="L6" s="280"/>
    </row>
    <row r="7" spans="2:12" s="276" customFormat="1" ht="15.75">
      <c r="B7" s="384" t="s">
        <v>174</v>
      </c>
      <c r="C7" s="385"/>
      <c r="D7" s="386" t="s">
        <v>228</v>
      </c>
      <c r="E7" s="387"/>
      <c r="F7" s="387"/>
      <c r="G7" s="387"/>
      <c r="H7" s="387"/>
      <c r="I7" s="388"/>
      <c r="L7" s="280"/>
    </row>
    <row r="8" spans="2:12" s="276" customFormat="1" ht="16.5" thickBot="1">
      <c r="B8" s="367" t="s">
        <v>175</v>
      </c>
      <c r="C8" s="368"/>
      <c r="D8" s="369" t="s">
        <v>167</v>
      </c>
      <c r="E8" s="369"/>
      <c r="F8" s="369"/>
      <c r="G8" s="369"/>
      <c r="H8" s="369"/>
      <c r="I8" s="370"/>
      <c r="L8" s="281"/>
    </row>
    <row r="9" spans="2:12" s="276" customFormat="1" ht="14.25" thickTop="1">
      <c r="B9" s="365" t="s">
        <v>161</v>
      </c>
      <c r="C9" s="366"/>
      <c r="D9" s="366"/>
      <c r="E9" s="366"/>
      <c r="F9" s="282" t="s">
        <v>176</v>
      </c>
      <c r="G9" s="283" t="s">
        <v>177</v>
      </c>
      <c r="H9" s="284" t="s">
        <v>178</v>
      </c>
      <c r="I9" s="285" t="s">
        <v>179</v>
      </c>
    </row>
    <row r="10" spans="2:12" s="276" customFormat="1" ht="13.5">
      <c r="B10" s="286">
        <v>1</v>
      </c>
      <c r="C10" s="351" t="s">
        <v>168</v>
      </c>
      <c r="D10" s="371"/>
      <c r="E10" s="372"/>
      <c r="F10" s="287"/>
      <c r="G10" s="288" t="s">
        <v>164</v>
      </c>
      <c r="H10" s="289"/>
      <c r="I10" s="290"/>
    </row>
    <row r="11" spans="2:12" s="276" customFormat="1" ht="13.5">
      <c r="B11" s="286">
        <v>2</v>
      </c>
      <c r="C11" s="351" t="s">
        <v>184</v>
      </c>
      <c r="D11" s="352"/>
      <c r="E11" s="353"/>
      <c r="F11" s="291"/>
      <c r="G11" s="288" t="s">
        <v>164</v>
      </c>
      <c r="H11" s="289">
        <v>44384</v>
      </c>
      <c r="I11" s="300" t="s">
        <v>185</v>
      </c>
    </row>
    <row r="12" spans="2:12" s="276" customFormat="1" ht="13.5">
      <c r="B12" s="286">
        <v>3</v>
      </c>
      <c r="C12" s="351" t="s">
        <v>189</v>
      </c>
      <c r="D12" s="352"/>
      <c r="E12" s="353"/>
      <c r="F12" s="293"/>
      <c r="G12" s="288" t="s">
        <v>164</v>
      </c>
      <c r="H12" s="301"/>
      <c r="I12" s="300"/>
    </row>
    <row r="13" spans="2:12" s="276" customFormat="1" ht="13.5">
      <c r="B13" s="365" t="s">
        <v>180</v>
      </c>
      <c r="C13" s="366"/>
      <c r="D13" s="366"/>
      <c r="E13" s="366"/>
      <c r="F13" s="282" t="s">
        <v>176</v>
      </c>
      <c r="G13" s="283" t="s">
        <v>177</v>
      </c>
      <c r="H13" s="284" t="s">
        <v>178</v>
      </c>
      <c r="I13" s="285" t="s">
        <v>179</v>
      </c>
    </row>
    <row r="14" spans="2:12" s="276" customFormat="1" ht="13.5" customHeight="1">
      <c r="B14" s="286">
        <v>1</v>
      </c>
      <c r="C14" s="351" t="s">
        <v>232</v>
      </c>
      <c r="D14" s="352"/>
      <c r="E14" s="353"/>
      <c r="F14" s="294" t="s">
        <v>188</v>
      </c>
      <c r="G14" s="288" t="s">
        <v>164</v>
      </c>
      <c r="H14" s="289">
        <v>44419</v>
      </c>
      <c r="I14" s="290"/>
    </row>
    <row r="15" spans="2:12" s="276" customFormat="1" ht="13.5" customHeight="1">
      <c r="B15" s="286">
        <v>2</v>
      </c>
      <c r="C15" s="443" t="s">
        <v>203</v>
      </c>
      <c r="D15" s="444"/>
      <c r="E15" s="445"/>
      <c r="F15" s="294" t="s">
        <v>188</v>
      </c>
      <c r="G15" s="288" t="s">
        <v>164</v>
      </c>
      <c r="H15" s="289">
        <v>44419</v>
      </c>
      <c r="I15" s="290"/>
    </row>
    <row r="16" spans="2:12" s="276" customFormat="1" ht="13.5">
      <c r="B16" s="286">
        <v>3</v>
      </c>
      <c r="C16" s="351" t="s">
        <v>231</v>
      </c>
      <c r="D16" s="352"/>
      <c r="E16" s="353"/>
      <c r="F16" s="294" t="s">
        <v>188</v>
      </c>
      <c r="G16" s="288" t="s">
        <v>164</v>
      </c>
      <c r="H16" s="289">
        <v>44419</v>
      </c>
      <c r="I16" s="290"/>
    </row>
    <row r="17" spans="2:9" s="276" customFormat="1" ht="13.5">
      <c r="B17" s="286">
        <v>4</v>
      </c>
      <c r="C17" s="351" t="s">
        <v>233</v>
      </c>
      <c r="D17" s="352"/>
      <c r="E17" s="353"/>
      <c r="F17" s="294" t="s">
        <v>188</v>
      </c>
      <c r="G17" s="288" t="s">
        <v>164</v>
      </c>
      <c r="H17" s="289" t="s">
        <v>207</v>
      </c>
      <c r="I17" s="290"/>
    </row>
    <row r="18" spans="2:9" s="276" customFormat="1" ht="13.5">
      <c r="B18" s="286">
        <v>5</v>
      </c>
      <c r="C18" s="351"/>
      <c r="D18" s="352"/>
      <c r="E18" s="353"/>
      <c r="F18" s="294"/>
      <c r="G18" s="288"/>
      <c r="H18" s="289"/>
      <c r="I18" s="290"/>
    </row>
    <row r="19" spans="2:9" s="276" customFormat="1" ht="13.5" customHeight="1">
      <c r="B19" s="362" t="s">
        <v>181</v>
      </c>
      <c r="C19" s="363"/>
      <c r="D19" s="363"/>
      <c r="E19" s="364"/>
      <c r="F19" s="295" t="s">
        <v>176</v>
      </c>
      <c r="G19" s="296" t="s">
        <v>177</v>
      </c>
      <c r="H19" s="297"/>
      <c r="I19" s="298" t="s">
        <v>179</v>
      </c>
    </row>
    <row r="20" spans="2:9" s="276" customFormat="1" ht="13.5" customHeight="1">
      <c r="B20" s="286">
        <v>1</v>
      </c>
      <c r="C20" s="351" t="s">
        <v>193</v>
      </c>
      <c r="D20" s="352"/>
      <c r="E20" s="353"/>
      <c r="F20" s="294" t="s">
        <v>188</v>
      </c>
      <c r="G20" s="288" t="s">
        <v>164</v>
      </c>
      <c r="H20" s="289" t="s">
        <v>207</v>
      </c>
      <c r="I20" s="289" t="s">
        <v>229</v>
      </c>
    </row>
    <row r="21" spans="2:9" s="276" customFormat="1" ht="13.5">
      <c r="B21" s="286">
        <v>2</v>
      </c>
      <c r="C21" s="351" t="s">
        <v>206</v>
      </c>
      <c r="D21" s="352"/>
      <c r="E21" s="353"/>
      <c r="F21" s="294" t="s">
        <v>188</v>
      </c>
      <c r="G21" s="288" t="s">
        <v>164</v>
      </c>
      <c r="H21" s="289" t="s">
        <v>207</v>
      </c>
      <c r="I21" s="290"/>
    </row>
    <row r="22" spans="2:9" s="276" customFormat="1" ht="13.5" customHeight="1">
      <c r="B22" s="286">
        <v>3</v>
      </c>
      <c r="C22" s="351" t="s">
        <v>216</v>
      </c>
      <c r="D22" s="352"/>
      <c r="E22" s="353"/>
      <c r="F22" s="294" t="s">
        <v>188</v>
      </c>
      <c r="G22" s="288" t="s">
        <v>164</v>
      </c>
      <c r="H22" s="289" t="s">
        <v>207</v>
      </c>
      <c r="I22" s="289"/>
    </row>
    <row r="23" spans="2:9" s="276" customFormat="1" ht="13.5">
      <c r="B23" s="286">
        <v>4</v>
      </c>
      <c r="C23" s="351" t="s">
        <v>217</v>
      </c>
      <c r="D23" s="352"/>
      <c r="E23" s="353"/>
      <c r="F23" s="294" t="s">
        <v>188</v>
      </c>
      <c r="G23" s="288" t="s">
        <v>164</v>
      </c>
      <c r="H23" s="289" t="s">
        <v>207</v>
      </c>
      <c r="I23" s="289"/>
    </row>
    <row r="24" spans="2:9" s="276" customFormat="1" ht="13.5">
      <c r="B24" s="286">
        <v>5</v>
      </c>
      <c r="C24" s="351" t="s">
        <v>218</v>
      </c>
      <c r="D24" s="352"/>
      <c r="E24" s="353"/>
      <c r="F24" s="294" t="s">
        <v>188</v>
      </c>
      <c r="G24" s="288" t="s">
        <v>164</v>
      </c>
      <c r="H24" s="289" t="s">
        <v>207</v>
      </c>
      <c r="I24" s="289"/>
    </row>
    <row r="25" spans="2:9" s="276" customFormat="1" ht="29.25" customHeight="1">
      <c r="B25" s="286">
        <v>6</v>
      </c>
      <c r="C25" s="439" t="s">
        <v>212</v>
      </c>
      <c r="D25" s="371"/>
      <c r="E25" s="372"/>
      <c r="F25" s="294" t="s">
        <v>188</v>
      </c>
      <c r="G25" s="288" t="s">
        <v>164</v>
      </c>
      <c r="H25" s="289" t="s">
        <v>207</v>
      </c>
      <c r="I25" s="290"/>
    </row>
    <row r="26" spans="2:9" s="276" customFormat="1" ht="13.5">
      <c r="B26" s="286">
        <v>7</v>
      </c>
      <c r="C26" s="351" t="s">
        <v>215</v>
      </c>
      <c r="D26" s="352"/>
      <c r="E26" s="353"/>
      <c r="F26" s="294" t="s">
        <v>188</v>
      </c>
      <c r="G26" s="288" t="s">
        <v>164</v>
      </c>
      <c r="H26" s="289" t="s">
        <v>207</v>
      </c>
      <c r="I26" s="290"/>
    </row>
    <row r="27" spans="2:9" s="276" customFormat="1" ht="13.5">
      <c r="B27" s="286">
        <v>8</v>
      </c>
      <c r="C27" s="319"/>
      <c r="D27" s="320"/>
      <c r="E27" s="321"/>
      <c r="F27" s="294"/>
      <c r="G27" s="288"/>
      <c r="H27" s="289"/>
      <c r="I27" s="290"/>
    </row>
    <row r="28" spans="2:9" s="276" customFormat="1" ht="13.5">
      <c r="B28" s="373" t="s">
        <v>182</v>
      </c>
      <c r="C28" s="374"/>
      <c r="D28" s="374"/>
      <c r="E28" s="374"/>
      <c r="F28" s="295" t="s">
        <v>176</v>
      </c>
      <c r="G28" s="296" t="s">
        <v>177</v>
      </c>
      <c r="H28" s="297" t="s">
        <v>178</v>
      </c>
      <c r="I28" s="298" t="s">
        <v>179</v>
      </c>
    </row>
    <row r="29" spans="2:9" s="276" customFormat="1" ht="13.5">
      <c r="B29" s="286">
        <v>1</v>
      </c>
      <c r="C29" s="351" t="s">
        <v>227</v>
      </c>
      <c r="D29" s="352"/>
      <c r="E29" s="353"/>
      <c r="F29" s="294" t="s">
        <v>194</v>
      </c>
      <c r="G29" s="288" t="s">
        <v>164</v>
      </c>
      <c r="H29" s="289">
        <v>44412</v>
      </c>
      <c r="I29" s="290" t="s">
        <v>230</v>
      </c>
    </row>
    <row r="30" spans="2:9" s="276" customFormat="1" ht="13.5" customHeight="1">
      <c r="B30" s="286">
        <v>2</v>
      </c>
      <c r="C30" s="351" t="s">
        <v>226</v>
      </c>
      <c r="D30" s="352"/>
      <c r="E30" s="353"/>
      <c r="F30" s="294" t="s">
        <v>194</v>
      </c>
      <c r="G30" s="288" t="s">
        <v>164</v>
      </c>
      <c r="H30" s="289">
        <v>44412</v>
      </c>
      <c r="I30" s="290"/>
    </row>
    <row r="31" spans="2:9" s="276" customFormat="1" ht="15" customHeight="1">
      <c r="B31" s="286">
        <v>3</v>
      </c>
      <c r="C31" s="319"/>
      <c r="D31" s="320"/>
      <c r="E31" s="321"/>
      <c r="F31" s="294"/>
      <c r="G31" s="288"/>
      <c r="H31" s="289"/>
      <c r="I31" s="290"/>
    </row>
    <row r="32" spans="2:9" s="276" customFormat="1" ht="13.5">
      <c r="B32" s="362" t="s">
        <v>183</v>
      </c>
      <c r="C32" s="363"/>
      <c r="D32" s="363"/>
      <c r="E32" s="364"/>
      <c r="F32" s="295" t="s">
        <v>176</v>
      </c>
      <c r="G32" s="296" t="s">
        <v>177</v>
      </c>
      <c r="H32" s="297" t="s">
        <v>178</v>
      </c>
      <c r="I32" s="298" t="s">
        <v>179</v>
      </c>
    </row>
    <row r="33" spans="2:9" s="276" customFormat="1" ht="29.25" customHeight="1">
      <c r="B33" s="286">
        <v>1</v>
      </c>
      <c r="C33" s="354" t="s">
        <v>210</v>
      </c>
      <c r="D33" s="355"/>
      <c r="E33" s="356"/>
      <c r="F33" s="302" t="s">
        <v>194</v>
      </c>
      <c r="G33" s="303" t="s">
        <v>164</v>
      </c>
      <c r="H33" s="304">
        <v>44398</v>
      </c>
      <c r="I33" s="290"/>
    </row>
    <row r="34" spans="2:9" s="276" customFormat="1" ht="29.25" customHeight="1">
      <c r="B34" s="308">
        <v>2</v>
      </c>
      <c r="C34" s="354" t="s">
        <v>211</v>
      </c>
      <c r="D34" s="355"/>
      <c r="E34" s="356"/>
      <c r="F34" s="302" t="s">
        <v>194</v>
      </c>
      <c r="G34" s="303" t="s">
        <v>164</v>
      </c>
      <c r="H34" s="304">
        <v>44405</v>
      </c>
      <c r="I34" s="290"/>
    </row>
    <row r="35" spans="2:9" s="276" customFormat="1" ht="13.5">
      <c r="B35" s="286">
        <v>3</v>
      </c>
      <c r="C35" s="354" t="s">
        <v>186</v>
      </c>
      <c r="D35" s="355"/>
      <c r="E35" s="356"/>
      <c r="F35" s="302" t="s">
        <v>194</v>
      </c>
      <c r="G35" s="303" t="s">
        <v>164</v>
      </c>
      <c r="H35" s="304">
        <v>44384</v>
      </c>
      <c r="I35" s="290"/>
    </row>
    <row r="36" spans="2:9" s="276" customFormat="1" ht="13.5">
      <c r="B36" s="308">
        <v>4</v>
      </c>
      <c r="C36" s="354" t="s">
        <v>187</v>
      </c>
      <c r="D36" s="355"/>
      <c r="E36" s="356"/>
      <c r="F36" s="302" t="s">
        <v>194</v>
      </c>
      <c r="G36" s="303" t="s">
        <v>164</v>
      </c>
      <c r="H36" s="304">
        <v>44391</v>
      </c>
      <c r="I36" s="290"/>
    </row>
    <row r="37" spans="2:9" s="276" customFormat="1" ht="13.5">
      <c r="B37" s="286">
        <v>5</v>
      </c>
      <c r="C37" s="354" t="s">
        <v>198</v>
      </c>
      <c r="D37" s="355"/>
      <c r="E37" s="356"/>
      <c r="F37" s="302" t="s">
        <v>194</v>
      </c>
      <c r="G37" s="303" t="s">
        <v>164</v>
      </c>
      <c r="H37" s="304">
        <v>44391</v>
      </c>
      <c r="I37" s="290"/>
    </row>
    <row r="38" spans="2:9" s="276" customFormat="1" ht="13.5">
      <c r="B38" s="308">
        <v>6</v>
      </c>
      <c r="C38" s="354" t="s">
        <v>190</v>
      </c>
      <c r="D38" s="355"/>
      <c r="E38" s="356"/>
      <c r="F38" s="302" t="s">
        <v>194</v>
      </c>
      <c r="G38" s="303" t="s">
        <v>164</v>
      </c>
      <c r="H38" s="304">
        <v>44391</v>
      </c>
      <c r="I38" s="290"/>
    </row>
    <row r="39" spans="2:9" s="276" customFormat="1" ht="29.25" customHeight="1">
      <c r="B39" s="286">
        <v>7</v>
      </c>
      <c r="C39" s="354" t="s">
        <v>199</v>
      </c>
      <c r="D39" s="355"/>
      <c r="E39" s="356"/>
      <c r="F39" s="302" t="s">
        <v>194</v>
      </c>
      <c r="G39" s="303" t="s">
        <v>164</v>
      </c>
      <c r="H39" s="304">
        <v>44391</v>
      </c>
      <c r="I39" s="290"/>
    </row>
    <row r="40" spans="2:9" s="276" customFormat="1" ht="13.5">
      <c r="B40" s="308">
        <v>8</v>
      </c>
      <c r="C40" s="440" t="s">
        <v>221</v>
      </c>
      <c r="D40" s="441"/>
      <c r="E40" s="442"/>
      <c r="F40" s="302" t="s">
        <v>194</v>
      </c>
      <c r="G40" s="303" t="s">
        <v>164</v>
      </c>
      <c r="H40" s="304">
        <v>44405</v>
      </c>
      <c r="I40" s="290" t="s">
        <v>225</v>
      </c>
    </row>
    <row r="41" spans="2:9" s="276" customFormat="1" ht="13.5">
      <c r="B41" s="286">
        <v>9</v>
      </c>
      <c r="C41" s="440" t="s">
        <v>214</v>
      </c>
      <c r="D41" s="441"/>
      <c r="E41" s="442"/>
      <c r="F41" s="302" t="s">
        <v>194</v>
      </c>
      <c r="G41" s="303" t="s">
        <v>164</v>
      </c>
      <c r="H41" s="304">
        <v>44405</v>
      </c>
      <c r="I41" s="290"/>
    </row>
    <row r="42" spans="2:9" s="276" customFormat="1" ht="13.5">
      <c r="B42" s="308">
        <v>10</v>
      </c>
      <c r="C42" s="354" t="s">
        <v>223</v>
      </c>
      <c r="D42" s="355"/>
      <c r="E42" s="356"/>
      <c r="F42" s="302" t="s">
        <v>194</v>
      </c>
      <c r="G42" s="303" t="s">
        <v>164</v>
      </c>
      <c r="H42" s="304">
        <v>44398</v>
      </c>
      <c r="I42" s="315"/>
    </row>
    <row r="43" spans="2:9" s="276" customFormat="1" ht="13.5">
      <c r="B43" s="286">
        <v>11</v>
      </c>
      <c r="C43" s="443" t="s">
        <v>220</v>
      </c>
      <c r="D43" s="444"/>
      <c r="E43" s="445"/>
      <c r="F43" s="302" t="s">
        <v>194</v>
      </c>
      <c r="G43" s="288" t="s">
        <v>164</v>
      </c>
      <c r="H43" s="289">
        <v>44405</v>
      </c>
      <c r="I43" s="290"/>
    </row>
    <row r="44" spans="2:9" s="276" customFormat="1" ht="13.5">
      <c r="B44" s="308">
        <v>12</v>
      </c>
      <c r="C44" s="443" t="s">
        <v>205</v>
      </c>
      <c r="D44" s="444"/>
      <c r="E44" s="445"/>
      <c r="F44" s="302" t="s">
        <v>194</v>
      </c>
      <c r="G44" s="288" t="s">
        <v>164</v>
      </c>
      <c r="H44" s="289">
        <v>44405</v>
      </c>
      <c r="I44" s="290"/>
    </row>
  </sheetData>
  <mergeCells count="47">
    <mergeCell ref="C42:E42"/>
    <mergeCell ref="C43:E43"/>
    <mergeCell ref="C44:E44"/>
    <mergeCell ref="C29:E29"/>
    <mergeCell ref="B19:E19"/>
    <mergeCell ref="C20:E20"/>
    <mergeCell ref="C40:E40"/>
    <mergeCell ref="C41:E41"/>
    <mergeCell ref="C23:E23"/>
    <mergeCell ref="C24:E24"/>
    <mergeCell ref="C26:E26"/>
    <mergeCell ref="C25:E25"/>
    <mergeCell ref="B28:E28"/>
    <mergeCell ref="C36:E36"/>
    <mergeCell ref="C37:E37"/>
    <mergeCell ref="C38:E38"/>
    <mergeCell ref="C39:E39"/>
    <mergeCell ref="C30:E30"/>
    <mergeCell ref="B32:E32"/>
    <mergeCell ref="C33:E33"/>
    <mergeCell ref="C34:E34"/>
    <mergeCell ref="C35:E35"/>
    <mergeCell ref="C15:E15"/>
    <mergeCell ref="C21:E21"/>
    <mergeCell ref="C22:E22"/>
    <mergeCell ref="B9:E9"/>
    <mergeCell ref="C10:E10"/>
    <mergeCell ref="C11:E11"/>
    <mergeCell ref="C12:E12"/>
    <mergeCell ref="B13:E13"/>
    <mergeCell ref="C14:E14"/>
    <mergeCell ref="C16:E16"/>
    <mergeCell ref="C18:E18"/>
    <mergeCell ref="C17:E17"/>
    <mergeCell ref="B6:C6"/>
    <mergeCell ref="D6:I6"/>
    <mergeCell ref="B7:C7"/>
    <mergeCell ref="D7:I7"/>
    <mergeCell ref="B8:C8"/>
    <mergeCell ref="D8:I8"/>
    <mergeCell ref="B5:C5"/>
    <mergeCell ref="D5:I5"/>
    <mergeCell ref="B2:D3"/>
    <mergeCell ref="E2:I2"/>
    <mergeCell ref="E3:I3"/>
    <mergeCell ref="B4:C4"/>
    <mergeCell ref="D4:I4"/>
  </mergeCells>
  <phoneticPr fontId="7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6"/>
  <sheetViews>
    <sheetView showGridLines="0" topLeftCell="A10" zoomScale="85" zoomScaleNormal="85" workbookViewId="0">
      <selection activeCell="G29" sqref="G29"/>
    </sheetView>
  </sheetViews>
  <sheetFormatPr defaultRowHeight="12.75"/>
  <cols>
    <col min="1" max="1" width="1.75" style="4" customWidth="1"/>
    <col min="2" max="2" width="3.375" style="5" customWidth="1"/>
    <col min="3" max="3" width="8.875" style="6" customWidth="1"/>
    <col min="4" max="4" width="12.375" style="6" customWidth="1"/>
    <col min="5" max="5" width="77.625" style="6" customWidth="1"/>
    <col min="6" max="6" width="9.125" style="5" customWidth="1"/>
    <col min="7" max="7" width="11.875" style="5" customWidth="1"/>
    <col min="8" max="8" width="12.75" style="7" bestFit="1" customWidth="1"/>
    <col min="9" max="9" width="13.125" style="5" customWidth="1"/>
    <col min="10" max="10" width="2" style="4" customWidth="1"/>
    <col min="11" max="11" width="9.875" style="4" customWidth="1"/>
    <col min="12" max="12" width="34.75" style="4" customWidth="1"/>
    <col min="13" max="16384" width="9" style="4"/>
  </cols>
  <sheetData>
    <row r="1" spans="2:12" ht="6" customHeight="1" thickBot="1">
      <c r="B1" s="1"/>
      <c r="C1" s="2"/>
      <c r="D1" s="2"/>
      <c r="E1" s="2"/>
      <c r="F1" s="1"/>
      <c r="G1" s="1"/>
      <c r="H1" s="3"/>
      <c r="I1" s="1"/>
    </row>
    <row r="2" spans="2:12" ht="30.75" customHeight="1">
      <c r="B2" s="375"/>
      <c r="C2" s="375"/>
      <c r="D2" s="375"/>
      <c r="E2" s="377" t="s">
        <v>163</v>
      </c>
      <c r="F2" s="377"/>
      <c r="G2" s="377"/>
      <c r="H2" s="377"/>
      <c r="I2" s="377"/>
    </row>
    <row r="3" spans="2:12" ht="30.75" customHeight="1" thickBot="1">
      <c r="B3" s="376"/>
      <c r="C3" s="376"/>
      <c r="D3" s="376"/>
      <c r="E3" s="378" t="s">
        <v>162</v>
      </c>
      <c r="F3" s="378"/>
      <c r="G3" s="378"/>
      <c r="H3" s="378"/>
      <c r="I3" s="378"/>
    </row>
    <row r="4" spans="2:12" s="276" customFormat="1" ht="15">
      <c r="B4" s="379" t="s">
        <v>169</v>
      </c>
      <c r="C4" s="380"/>
      <c r="D4" s="381" t="s">
        <v>208</v>
      </c>
      <c r="E4" s="382"/>
      <c r="F4" s="382"/>
      <c r="G4" s="382"/>
      <c r="H4" s="382"/>
      <c r="I4" s="383"/>
      <c r="K4" s="277"/>
      <c r="L4" s="278" t="s">
        <v>170</v>
      </c>
    </row>
    <row r="5" spans="2:12" s="276" customFormat="1" ht="47.25">
      <c r="B5" s="357" t="s">
        <v>171</v>
      </c>
      <c r="C5" s="358"/>
      <c r="D5" s="359" t="s">
        <v>165</v>
      </c>
      <c r="E5" s="360"/>
      <c r="F5" s="360"/>
      <c r="G5" s="360"/>
      <c r="H5" s="360"/>
      <c r="I5" s="361"/>
      <c r="K5" s="277"/>
      <c r="L5" s="279" t="s">
        <v>172</v>
      </c>
    </row>
    <row r="6" spans="2:12" s="276" customFormat="1" ht="15.75">
      <c r="B6" s="384" t="s">
        <v>173</v>
      </c>
      <c r="C6" s="385"/>
      <c r="D6" s="386">
        <v>44419</v>
      </c>
      <c r="E6" s="387"/>
      <c r="F6" s="387"/>
      <c r="G6" s="387"/>
      <c r="H6" s="387"/>
      <c r="I6" s="388"/>
      <c r="L6" s="280"/>
    </row>
    <row r="7" spans="2:12" s="276" customFormat="1" ht="15.75">
      <c r="B7" s="384" t="s">
        <v>174</v>
      </c>
      <c r="C7" s="385"/>
      <c r="D7" s="386" t="s">
        <v>228</v>
      </c>
      <c r="E7" s="387"/>
      <c r="F7" s="387"/>
      <c r="G7" s="387"/>
      <c r="H7" s="387"/>
      <c r="I7" s="388"/>
      <c r="L7" s="280"/>
    </row>
    <row r="8" spans="2:12" s="276" customFormat="1" ht="16.5" thickBot="1">
      <c r="B8" s="367" t="s">
        <v>175</v>
      </c>
      <c r="C8" s="368"/>
      <c r="D8" s="369" t="s">
        <v>167</v>
      </c>
      <c r="E8" s="369"/>
      <c r="F8" s="369"/>
      <c r="G8" s="369"/>
      <c r="H8" s="369"/>
      <c r="I8" s="370"/>
      <c r="L8" s="281"/>
    </row>
    <row r="9" spans="2:12" s="276" customFormat="1" ht="14.25" thickTop="1">
      <c r="B9" s="365" t="s">
        <v>161</v>
      </c>
      <c r="C9" s="366"/>
      <c r="D9" s="366"/>
      <c r="E9" s="366"/>
      <c r="F9" s="282" t="s">
        <v>176</v>
      </c>
      <c r="G9" s="283" t="s">
        <v>177</v>
      </c>
      <c r="H9" s="284" t="s">
        <v>178</v>
      </c>
      <c r="I9" s="285" t="s">
        <v>179</v>
      </c>
    </row>
    <row r="10" spans="2:12" s="276" customFormat="1" ht="13.5">
      <c r="B10" s="286">
        <v>1</v>
      </c>
      <c r="C10" s="351" t="s">
        <v>168</v>
      </c>
      <c r="D10" s="371"/>
      <c r="E10" s="372"/>
      <c r="F10" s="287"/>
      <c r="G10" s="288" t="s">
        <v>164</v>
      </c>
      <c r="H10" s="289"/>
      <c r="I10" s="290"/>
    </row>
    <row r="11" spans="2:12" s="276" customFormat="1" ht="13.5">
      <c r="B11" s="286">
        <v>2</v>
      </c>
      <c r="C11" s="351" t="s">
        <v>184</v>
      </c>
      <c r="D11" s="352"/>
      <c r="E11" s="353"/>
      <c r="F11" s="291"/>
      <c r="G11" s="288" t="s">
        <v>164</v>
      </c>
      <c r="H11" s="289">
        <v>44384</v>
      </c>
      <c r="I11" s="300" t="s">
        <v>185</v>
      </c>
    </row>
    <row r="12" spans="2:12" s="276" customFormat="1" ht="13.5">
      <c r="B12" s="286">
        <v>3</v>
      </c>
      <c r="C12" s="351" t="s">
        <v>189</v>
      </c>
      <c r="D12" s="352"/>
      <c r="E12" s="353"/>
      <c r="F12" s="293"/>
      <c r="G12" s="288" t="s">
        <v>164</v>
      </c>
      <c r="H12" s="301"/>
      <c r="I12" s="300"/>
    </row>
    <row r="13" spans="2:12" s="276" customFormat="1" ht="13.5">
      <c r="B13" s="365" t="s">
        <v>180</v>
      </c>
      <c r="C13" s="366"/>
      <c r="D13" s="366"/>
      <c r="E13" s="366"/>
      <c r="F13" s="282" t="s">
        <v>176</v>
      </c>
      <c r="G13" s="283" t="s">
        <v>177</v>
      </c>
      <c r="H13" s="284" t="s">
        <v>178</v>
      </c>
      <c r="I13" s="285" t="s">
        <v>179</v>
      </c>
    </row>
    <row r="14" spans="2:12" s="276" customFormat="1" ht="13.5">
      <c r="B14" s="286">
        <v>1</v>
      </c>
      <c r="C14" s="351" t="s">
        <v>234</v>
      </c>
      <c r="D14" s="352"/>
      <c r="E14" s="353"/>
      <c r="F14" s="294" t="s">
        <v>194</v>
      </c>
      <c r="G14" s="288" t="s">
        <v>164</v>
      </c>
      <c r="H14" s="289">
        <v>44421</v>
      </c>
      <c r="I14" s="328" t="s">
        <v>224</v>
      </c>
    </row>
    <row r="15" spans="2:12" s="276" customFormat="1" ht="13.5">
      <c r="B15" s="286">
        <v>2</v>
      </c>
      <c r="C15" s="351" t="s">
        <v>235</v>
      </c>
      <c r="D15" s="352"/>
      <c r="E15" s="353"/>
      <c r="F15" s="294" t="s">
        <v>188</v>
      </c>
      <c r="G15" s="288" t="s">
        <v>164</v>
      </c>
      <c r="H15" s="289">
        <v>44421</v>
      </c>
      <c r="I15" s="328" t="s">
        <v>224</v>
      </c>
    </row>
    <row r="16" spans="2:12" s="276" customFormat="1" ht="13.5">
      <c r="B16" s="286">
        <v>3</v>
      </c>
      <c r="C16" s="351" t="s">
        <v>236</v>
      </c>
      <c r="D16" s="352"/>
      <c r="E16" s="353"/>
      <c r="F16" s="294" t="s">
        <v>188</v>
      </c>
      <c r="G16" s="288" t="s">
        <v>164</v>
      </c>
      <c r="H16" s="289">
        <v>44421</v>
      </c>
      <c r="I16" s="328"/>
    </row>
    <row r="17" spans="2:9" s="276" customFormat="1" ht="13.5">
      <c r="B17" s="286">
        <v>4</v>
      </c>
      <c r="C17" s="351" t="s">
        <v>240</v>
      </c>
      <c r="D17" s="352"/>
      <c r="E17" s="353"/>
      <c r="F17" s="294" t="s">
        <v>188</v>
      </c>
      <c r="G17" s="288" t="s">
        <v>164</v>
      </c>
      <c r="H17" s="289" t="s">
        <v>207</v>
      </c>
      <c r="I17" s="328"/>
    </row>
    <row r="18" spans="2:9" s="276" customFormat="1" ht="13.5" customHeight="1">
      <c r="B18" s="362" t="s">
        <v>181</v>
      </c>
      <c r="C18" s="363"/>
      <c r="D18" s="363"/>
      <c r="E18" s="364"/>
      <c r="F18" s="295" t="s">
        <v>176</v>
      </c>
      <c r="G18" s="296" t="s">
        <v>177</v>
      </c>
      <c r="H18" s="297"/>
      <c r="I18" s="298" t="s">
        <v>179</v>
      </c>
    </row>
    <row r="19" spans="2:9" s="276" customFormat="1" ht="13.5" customHeight="1">
      <c r="B19" s="286">
        <v>1</v>
      </c>
      <c r="C19" s="351" t="s">
        <v>193</v>
      </c>
      <c r="D19" s="352"/>
      <c r="E19" s="353"/>
      <c r="F19" s="294" t="s">
        <v>188</v>
      </c>
      <c r="G19" s="288" t="s">
        <v>164</v>
      </c>
      <c r="H19" s="289" t="s">
        <v>207</v>
      </c>
      <c r="I19" s="289" t="s">
        <v>229</v>
      </c>
    </row>
    <row r="20" spans="2:9" s="276" customFormat="1" ht="13.5">
      <c r="B20" s="286">
        <v>2</v>
      </c>
      <c r="C20" s="351" t="s">
        <v>206</v>
      </c>
      <c r="D20" s="352"/>
      <c r="E20" s="353"/>
      <c r="F20" s="294" t="s">
        <v>188</v>
      </c>
      <c r="G20" s="288" t="s">
        <v>164</v>
      </c>
      <c r="H20" s="289" t="s">
        <v>207</v>
      </c>
      <c r="I20" s="290"/>
    </row>
    <row r="21" spans="2:9" s="276" customFormat="1" ht="13.5" customHeight="1">
      <c r="B21" s="286">
        <v>3</v>
      </c>
      <c r="C21" s="351" t="s">
        <v>216</v>
      </c>
      <c r="D21" s="352"/>
      <c r="E21" s="353"/>
      <c r="F21" s="294" t="s">
        <v>188</v>
      </c>
      <c r="G21" s="288" t="s">
        <v>164</v>
      </c>
      <c r="H21" s="289" t="s">
        <v>207</v>
      </c>
      <c r="I21" s="289"/>
    </row>
    <row r="22" spans="2:9" s="276" customFormat="1" ht="13.5">
      <c r="B22" s="286">
        <v>4</v>
      </c>
      <c r="C22" s="351" t="s">
        <v>217</v>
      </c>
      <c r="D22" s="352"/>
      <c r="E22" s="353"/>
      <c r="F22" s="294" t="s">
        <v>188</v>
      </c>
      <c r="G22" s="288" t="s">
        <v>164</v>
      </c>
      <c r="H22" s="289" t="s">
        <v>207</v>
      </c>
      <c r="I22" s="289"/>
    </row>
    <row r="23" spans="2:9" s="276" customFormat="1" ht="13.5">
      <c r="B23" s="286">
        <v>5</v>
      </c>
      <c r="C23" s="351" t="s">
        <v>218</v>
      </c>
      <c r="D23" s="352"/>
      <c r="E23" s="353"/>
      <c r="F23" s="294" t="s">
        <v>188</v>
      </c>
      <c r="G23" s="288" t="s">
        <v>164</v>
      </c>
      <c r="H23" s="289" t="s">
        <v>207</v>
      </c>
      <c r="I23" s="289"/>
    </row>
    <row r="24" spans="2:9" s="276" customFormat="1" ht="29.25" customHeight="1">
      <c r="B24" s="286">
        <v>6</v>
      </c>
      <c r="C24" s="439" t="s">
        <v>212</v>
      </c>
      <c r="D24" s="371"/>
      <c r="E24" s="372"/>
      <c r="F24" s="294" t="s">
        <v>188</v>
      </c>
      <c r="G24" s="288" t="s">
        <v>164</v>
      </c>
      <c r="H24" s="289" t="s">
        <v>207</v>
      </c>
      <c r="I24" s="290"/>
    </row>
    <row r="25" spans="2:9" s="276" customFormat="1" ht="13.5">
      <c r="B25" s="286">
        <v>7</v>
      </c>
      <c r="C25" s="351" t="s">
        <v>215</v>
      </c>
      <c r="D25" s="352"/>
      <c r="E25" s="353"/>
      <c r="F25" s="294" t="s">
        <v>188</v>
      </c>
      <c r="G25" s="288" t="s">
        <v>164</v>
      </c>
      <c r="H25" s="289" t="s">
        <v>207</v>
      </c>
      <c r="I25" s="290"/>
    </row>
    <row r="26" spans="2:9" s="276" customFormat="1" ht="13.5">
      <c r="B26" s="286">
        <v>8</v>
      </c>
      <c r="C26" s="319"/>
      <c r="D26" s="320"/>
      <c r="E26" s="321"/>
      <c r="F26" s="294"/>
      <c r="G26" s="288"/>
      <c r="H26" s="289"/>
      <c r="I26" s="290"/>
    </row>
    <row r="27" spans="2:9" s="276" customFormat="1" ht="13.5">
      <c r="B27" s="373" t="s">
        <v>182</v>
      </c>
      <c r="C27" s="374"/>
      <c r="D27" s="374"/>
      <c r="E27" s="374"/>
      <c r="F27" s="295" t="s">
        <v>176</v>
      </c>
      <c r="G27" s="296" t="s">
        <v>177</v>
      </c>
      <c r="H27" s="297" t="s">
        <v>178</v>
      </c>
      <c r="I27" s="298" t="s">
        <v>179</v>
      </c>
    </row>
    <row r="28" spans="2:9" s="276" customFormat="1" ht="13.5">
      <c r="B28" s="286">
        <v>1</v>
      </c>
      <c r="C28" s="351" t="s">
        <v>227</v>
      </c>
      <c r="D28" s="352"/>
      <c r="E28" s="353"/>
      <c r="F28" s="294" t="s">
        <v>194</v>
      </c>
      <c r="G28" s="288" t="s">
        <v>164</v>
      </c>
      <c r="H28" s="289">
        <v>44419</v>
      </c>
      <c r="I28" s="290" t="s">
        <v>230</v>
      </c>
    </row>
    <row r="29" spans="2:9" s="276" customFormat="1" ht="13.5" customHeight="1">
      <c r="B29" s="286">
        <v>2</v>
      </c>
      <c r="C29" s="351" t="s">
        <v>226</v>
      </c>
      <c r="D29" s="352"/>
      <c r="E29" s="353"/>
      <c r="F29" s="294" t="s">
        <v>194</v>
      </c>
      <c r="G29" s="288" t="s">
        <v>164</v>
      </c>
      <c r="H29" s="289">
        <v>44419</v>
      </c>
      <c r="I29" s="290"/>
    </row>
    <row r="30" spans="2:9" s="276" customFormat="1" ht="15" customHeight="1">
      <c r="B30" s="286">
        <v>3</v>
      </c>
      <c r="C30" s="319"/>
      <c r="D30" s="320"/>
      <c r="E30" s="321"/>
      <c r="F30" s="294"/>
      <c r="G30" s="288"/>
      <c r="H30" s="289"/>
      <c r="I30" s="290"/>
    </row>
    <row r="31" spans="2:9" s="276" customFormat="1" ht="13.5">
      <c r="B31" s="362" t="s">
        <v>183</v>
      </c>
      <c r="C31" s="363"/>
      <c r="D31" s="363"/>
      <c r="E31" s="364"/>
      <c r="F31" s="295" t="s">
        <v>176</v>
      </c>
      <c r="G31" s="296" t="s">
        <v>177</v>
      </c>
      <c r="H31" s="297" t="s">
        <v>178</v>
      </c>
      <c r="I31" s="298" t="s">
        <v>179</v>
      </c>
    </row>
    <row r="32" spans="2:9" s="276" customFormat="1" ht="29.25" customHeight="1">
      <c r="B32" s="286">
        <v>1</v>
      </c>
      <c r="C32" s="354" t="s">
        <v>210</v>
      </c>
      <c r="D32" s="355"/>
      <c r="E32" s="356"/>
      <c r="F32" s="302" t="s">
        <v>194</v>
      </c>
      <c r="G32" s="303" t="s">
        <v>164</v>
      </c>
      <c r="H32" s="304">
        <v>44398</v>
      </c>
      <c r="I32" s="290"/>
    </row>
    <row r="33" spans="2:9" s="276" customFormat="1" ht="29.25" customHeight="1">
      <c r="B33" s="308">
        <v>2</v>
      </c>
      <c r="C33" s="354" t="s">
        <v>211</v>
      </c>
      <c r="D33" s="355"/>
      <c r="E33" s="356"/>
      <c r="F33" s="302" t="s">
        <v>194</v>
      </c>
      <c r="G33" s="303" t="s">
        <v>164</v>
      </c>
      <c r="H33" s="304">
        <v>44405</v>
      </c>
      <c r="I33" s="290"/>
    </row>
    <row r="34" spans="2:9" s="276" customFormat="1" ht="13.5">
      <c r="B34" s="286">
        <v>3</v>
      </c>
      <c r="C34" s="354" t="s">
        <v>186</v>
      </c>
      <c r="D34" s="355"/>
      <c r="E34" s="356"/>
      <c r="F34" s="302" t="s">
        <v>194</v>
      </c>
      <c r="G34" s="303" t="s">
        <v>164</v>
      </c>
      <c r="H34" s="304">
        <v>44384</v>
      </c>
      <c r="I34" s="290"/>
    </row>
    <row r="35" spans="2:9" s="276" customFormat="1" ht="13.5">
      <c r="B35" s="308">
        <v>4</v>
      </c>
      <c r="C35" s="354" t="s">
        <v>187</v>
      </c>
      <c r="D35" s="355"/>
      <c r="E35" s="356"/>
      <c r="F35" s="302" t="s">
        <v>194</v>
      </c>
      <c r="G35" s="303" t="s">
        <v>164</v>
      </c>
      <c r="H35" s="304">
        <v>44391</v>
      </c>
      <c r="I35" s="290"/>
    </row>
    <row r="36" spans="2:9" s="276" customFormat="1" ht="13.5">
      <c r="B36" s="286">
        <v>5</v>
      </c>
      <c r="C36" s="354" t="s">
        <v>198</v>
      </c>
      <c r="D36" s="355"/>
      <c r="E36" s="356"/>
      <c r="F36" s="302" t="s">
        <v>194</v>
      </c>
      <c r="G36" s="303" t="s">
        <v>164</v>
      </c>
      <c r="H36" s="304">
        <v>44391</v>
      </c>
      <c r="I36" s="290"/>
    </row>
    <row r="37" spans="2:9" s="276" customFormat="1" ht="13.5">
      <c r="B37" s="308">
        <v>6</v>
      </c>
      <c r="C37" s="354" t="s">
        <v>190</v>
      </c>
      <c r="D37" s="355"/>
      <c r="E37" s="356"/>
      <c r="F37" s="302" t="s">
        <v>194</v>
      </c>
      <c r="G37" s="303" t="s">
        <v>164</v>
      </c>
      <c r="H37" s="304">
        <v>44391</v>
      </c>
      <c r="I37" s="290"/>
    </row>
    <row r="38" spans="2:9" s="276" customFormat="1" ht="29.25" customHeight="1">
      <c r="B38" s="286">
        <v>7</v>
      </c>
      <c r="C38" s="354" t="s">
        <v>199</v>
      </c>
      <c r="D38" s="355"/>
      <c r="E38" s="356"/>
      <c r="F38" s="302" t="s">
        <v>194</v>
      </c>
      <c r="G38" s="303" t="s">
        <v>164</v>
      </c>
      <c r="H38" s="304">
        <v>44391</v>
      </c>
      <c r="I38" s="290"/>
    </row>
    <row r="39" spans="2:9" s="276" customFormat="1" ht="13.5">
      <c r="B39" s="308">
        <v>8</v>
      </c>
      <c r="C39" s="440" t="s">
        <v>221</v>
      </c>
      <c r="D39" s="441"/>
      <c r="E39" s="442"/>
      <c r="F39" s="302" t="s">
        <v>194</v>
      </c>
      <c r="G39" s="303" t="s">
        <v>164</v>
      </c>
      <c r="H39" s="304">
        <v>44405</v>
      </c>
      <c r="I39" s="290" t="s">
        <v>225</v>
      </c>
    </row>
    <row r="40" spans="2:9" s="276" customFormat="1" ht="13.5">
      <c r="B40" s="286">
        <v>9</v>
      </c>
      <c r="C40" s="440" t="s">
        <v>214</v>
      </c>
      <c r="D40" s="441"/>
      <c r="E40" s="442"/>
      <c r="F40" s="302" t="s">
        <v>194</v>
      </c>
      <c r="G40" s="303" t="s">
        <v>164</v>
      </c>
      <c r="H40" s="304">
        <v>44405</v>
      </c>
      <c r="I40" s="290"/>
    </row>
    <row r="41" spans="2:9" s="276" customFormat="1" ht="13.5">
      <c r="B41" s="308">
        <v>10</v>
      </c>
      <c r="C41" s="354" t="s">
        <v>223</v>
      </c>
      <c r="D41" s="355"/>
      <c r="E41" s="356"/>
      <c r="F41" s="302" t="s">
        <v>194</v>
      </c>
      <c r="G41" s="303" t="s">
        <v>164</v>
      </c>
      <c r="H41" s="304">
        <v>44398</v>
      </c>
      <c r="I41" s="315"/>
    </row>
    <row r="42" spans="2:9" s="276" customFormat="1" ht="13.5">
      <c r="B42" s="286">
        <v>11</v>
      </c>
      <c r="C42" s="440" t="s">
        <v>220</v>
      </c>
      <c r="D42" s="441"/>
      <c r="E42" s="442"/>
      <c r="F42" s="302" t="s">
        <v>194</v>
      </c>
      <c r="G42" s="303" t="s">
        <v>164</v>
      </c>
      <c r="H42" s="304">
        <v>44405</v>
      </c>
      <c r="I42" s="290"/>
    </row>
    <row r="43" spans="2:9" s="276" customFormat="1" ht="13.5">
      <c r="B43" s="308">
        <v>12</v>
      </c>
      <c r="C43" s="440" t="s">
        <v>205</v>
      </c>
      <c r="D43" s="441"/>
      <c r="E43" s="442"/>
      <c r="F43" s="302" t="s">
        <v>194</v>
      </c>
      <c r="G43" s="303" t="s">
        <v>164</v>
      </c>
      <c r="H43" s="304">
        <v>44405</v>
      </c>
      <c r="I43" s="290"/>
    </row>
    <row r="44" spans="2:9" s="276" customFormat="1" ht="13.5" customHeight="1">
      <c r="B44" s="286">
        <v>13</v>
      </c>
      <c r="C44" s="354" t="s">
        <v>232</v>
      </c>
      <c r="D44" s="355"/>
      <c r="E44" s="356"/>
      <c r="F44" s="302" t="s">
        <v>194</v>
      </c>
      <c r="G44" s="303" t="s">
        <v>164</v>
      </c>
      <c r="H44" s="304">
        <v>44419</v>
      </c>
      <c r="I44" s="290"/>
    </row>
    <row r="45" spans="2:9" s="276" customFormat="1" ht="13.5" customHeight="1">
      <c r="B45" s="308">
        <v>14</v>
      </c>
      <c r="C45" s="440" t="s">
        <v>203</v>
      </c>
      <c r="D45" s="441"/>
      <c r="E45" s="442"/>
      <c r="F45" s="302" t="s">
        <v>194</v>
      </c>
      <c r="G45" s="303" t="s">
        <v>164</v>
      </c>
      <c r="H45" s="304">
        <v>44419</v>
      </c>
      <c r="I45" s="290"/>
    </row>
    <row r="46" spans="2:9" s="276" customFormat="1" ht="13.5">
      <c r="B46" s="286">
        <v>15</v>
      </c>
      <c r="C46" s="354" t="s">
        <v>231</v>
      </c>
      <c r="D46" s="355"/>
      <c r="E46" s="356"/>
      <c r="F46" s="302" t="s">
        <v>194</v>
      </c>
      <c r="G46" s="303" t="s">
        <v>164</v>
      </c>
      <c r="H46" s="304">
        <v>44419</v>
      </c>
      <c r="I46" s="290"/>
    </row>
  </sheetData>
  <mergeCells count="49">
    <mergeCell ref="C14:E14"/>
    <mergeCell ref="C15:E15"/>
    <mergeCell ref="C16:E16"/>
    <mergeCell ref="C17:E17"/>
    <mergeCell ref="C34:E34"/>
    <mergeCell ref="B27:E27"/>
    <mergeCell ref="C28:E28"/>
    <mergeCell ref="C22:E22"/>
    <mergeCell ref="C24:E24"/>
    <mergeCell ref="C25:E25"/>
    <mergeCell ref="C40:E40"/>
    <mergeCell ref="C45:E45"/>
    <mergeCell ref="C41:E41"/>
    <mergeCell ref="C42:E42"/>
    <mergeCell ref="C43:E43"/>
    <mergeCell ref="C35:E35"/>
    <mergeCell ref="C36:E36"/>
    <mergeCell ref="C37:E37"/>
    <mergeCell ref="C38:E38"/>
    <mergeCell ref="C39:E39"/>
    <mergeCell ref="C46:E46"/>
    <mergeCell ref="B18:E18"/>
    <mergeCell ref="C19:E19"/>
    <mergeCell ref="B9:E9"/>
    <mergeCell ref="C10:E10"/>
    <mergeCell ref="C11:E11"/>
    <mergeCell ref="C12:E12"/>
    <mergeCell ref="B13:E13"/>
    <mergeCell ref="C44:E44"/>
    <mergeCell ref="C29:E29"/>
    <mergeCell ref="B31:E31"/>
    <mergeCell ref="C32:E32"/>
    <mergeCell ref="C33:E33"/>
    <mergeCell ref="C20:E20"/>
    <mergeCell ref="C21:E21"/>
    <mergeCell ref="C23:E23"/>
    <mergeCell ref="B6:C6"/>
    <mergeCell ref="D6:I6"/>
    <mergeCell ref="B7:C7"/>
    <mergeCell ref="D7:I7"/>
    <mergeCell ref="B8:C8"/>
    <mergeCell ref="D8:I8"/>
    <mergeCell ref="B5:C5"/>
    <mergeCell ref="D5:I5"/>
    <mergeCell ref="B2:D3"/>
    <mergeCell ref="E2:I2"/>
    <mergeCell ref="E3:I3"/>
    <mergeCell ref="B4:C4"/>
    <mergeCell ref="D4:I4"/>
  </mergeCells>
  <phoneticPr fontId="7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1"/>
  <sheetViews>
    <sheetView showGridLines="0" topLeftCell="A10" zoomScale="85" zoomScaleNormal="85" workbookViewId="0">
      <selection activeCell="K15" sqref="K15"/>
    </sheetView>
  </sheetViews>
  <sheetFormatPr defaultRowHeight="12.75"/>
  <cols>
    <col min="1" max="1" width="1.75" style="4" customWidth="1"/>
    <col min="2" max="2" width="3.375" style="5" customWidth="1"/>
    <col min="3" max="3" width="8.875" style="6" customWidth="1"/>
    <col min="4" max="4" width="12.375" style="6" customWidth="1"/>
    <col min="5" max="5" width="77.625" style="6" customWidth="1"/>
    <col min="6" max="6" width="9.125" style="5" customWidth="1"/>
    <col min="7" max="7" width="11.875" style="5" customWidth="1"/>
    <col min="8" max="8" width="12.75" style="7" bestFit="1" customWidth="1"/>
    <col min="9" max="9" width="13.125" style="5" customWidth="1"/>
    <col min="10" max="10" width="2" style="4" customWidth="1"/>
    <col min="11" max="11" width="9.875" style="4" customWidth="1"/>
    <col min="12" max="12" width="34.75" style="4" customWidth="1"/>
    <col min="13" max="16384" width="9" style="4"/>
  </cols>
  <sheetData>
    <row r="1" spans="2:12" ht="6" customHeight="1" thickBot="1">
      <c r="B1" s="1"/>
      <c r="C1" s="2"/>
      <c r="D1" s="2"/>
      <c r="E1" s="2"/>
      <c r="F1" s="1"/>
      <c r="G1" s="1"/>
      <c r="H1" s="3"/>
      <c r="I1" s="1"/>
    </row>
    <row r="2" spans="2:12" ht="30.75" customHeight="1">
      <c r="B2" s="375"/>
      <c r="C2" s="375"/>
      <c r="D2" s="375"/>
      <c r="E2" s="377" t="s">
        <v>163</v>
      </c>
      <c r="F2" s="377"/>
      <c r="G2" s="377"/>
      <c r="H2" s="377"/>
      <c r="I2" s="377"/>
    </row>
    <row r="3" spans="2:12" ht="30.75" customHeight="1" thickBot="1">
      <c r="B3" s="376"/>
      <c r="C3" s="376"/>
      <c r="D3" s="376"/>
      <c r="E3" s="378" t="s">
        <v>162</v>
      </c>
      <c r="F3" s="378"/>
      <c r="G3" s="378"/>
      <c r="H3" s="378"/>
      <c r="I3" s="378"/>
    </row>
    <row r="4" spans="2:12" s="276" customFormat="1" ht="15">
      <c r="B4" s="379" t="s">
        <v>169</v>
      </c>
      <c r="C4" s="380"/>
      <c r="D4" s="381" t="s">
        <v>237</v>
      </c>
      <c r="E4" s="382"/>
      <c r="F4" s="382"/>
      <c r="G4" s="382"/>
      <c r="H4" s="382"/>
      <c r="I4" s="383"/>
      <c r="K4" s="277"/>
      <c r="L4" s="278" t="s">
        <v>170</v>
      </c>
    </row>
    <row r="5" spans="2:12" s="276" customFormat="1" ht="47.25">
      <c r="B5" s="357" t="s">
        <v>171</v>
      </c>
      <c r="C5" s="358"/>
      <c r="D5" s="359" t="s">
        <v>239</v>
      </c>
      <c r="E5" s="360"/>
      <c r="F5" s="360"/>
      <c r="G5" s="360"/>
      <c r="H5" s="360"/>
      <c r="I5" s="361"/>
      <c r="K5" s="277"/>
      <c r="L5" s="279" t="s">
        <v>172</v>
      </c>
    </row>
    <row r="6" spans="2:12" s="276" customFormat="1" ht="15.75">
      <c r="B6" s="384" t="s">
        <v>173</v>
      </c>
      <c r="C6" s="385"/>
      <c r="D6" s="386">
        <v>44421</v>
      </c>
      <c r="E6" s="387"/>
      <c r="F6" s="387"/>
      <c r="G6" s="387"/>
      <c r="H6" s="387"/>
      <c r="I6" s="388"/>
      <c r="L6" s="280"/>
    </row>
    <row r="7" spans="2:12" s="276" customFormat="1" ht="15.75">
      <c r="B7" s="384" t="s">
        <v>174</v>
      </c>
      <c r="C7" s="385"/>
      <c r="D7" s="386" t="s">
        <v>238</v>
      </c>
      <c r="E7" s="387"/>
      <c r="F7" s="387"/>
      <c r="G7" s="387"/>
      <c r="H7" s="387"/>
      <c r="I7" s="388"/>
      <c r="L7" s="280"/>
    </row>
    <row r="8" spans="2:12" s="276" customFormat="1" ht="16.5" thickBot="1">
      <c r="B8" s="367" t="s">
        <v>175</v>
      </c>
      <c r="C8" s="368"/>
      <c r="D8" s="369" t="s">
        <v>167</v>
      </c>
      <c r="E8" s="369"/>
      <c r="F8" s="369"/>
      <c r="G8" s="369"/>
      <c r="H8" s="369"/>
      <c r="I8" s="370"/>
      <c r="L8" s="281"/>
    </row>
    <row r="9" spans="2:12" s="276" customFormat="1" ht="14.25" thickTop="1">
      <c r="B9" s="365" t="s">
        <v>161</v>
      </c>
      <c r="C9" s="366"/>
      <c r="D9" s="366"/>
      <c r="E9" s="366"/>
      <c r="F9" s="282" t="s">
        <v>176</v>
      </c>
      <c r="G9" s="283" t="s">
        <v>177</v>
      </c>
      <c r="H9" s="284" t="s">
        <v>178</v>
      </c>
      <c r="I9" s="285" t="s">
        <v>179</v>
      </c>
    </row>
    <row r="10" spans="2:12" s="276" customFormat="1" ht="13.5">
      <c r="B10" s="286">
        <v>1</v>
      </c>
      <c r="C10" s="351" t="s">
        <v>168</v>
      </c>
      <c r="D10" s="371"/>
      <c r="E10" s="372"/>
      <c r="F10" s="287"/>
      <c r="G10" s="288" t="s">
        <v>164</v>
      </c>
      <c r="H10" s="289"/>
      <c r="I10" s="290"/>
    </row>
    <row r="11" spans="2:12" s="276" customFormat="1" ht="13.5">
      <c r="B11" s="286">
        <v>2</v>
      </c>
      <c r="C11" s="351" t="s">
        <v>184</v>
      </c>
      <c r="D11" s="352"/>
      <c r="E11" s="353"/>
      <c r="F11" s="291"/>
      <c r="G11" s="288" t="s">
        <v>164</v>
      </c>
      <c r="H11" s="289">
        <v>44384</v>
      </c>
      <c r="I11" s="300" t="s">
        <v>185</v>
      </c>
    </row>
    <row r="12" spans="2:12" s="276" customFormat="1" ht="13.5">
      <c r="B12" s="286">
        <v>3</v>
      </c>
      <c r="C12" s="351" t="s">
        <v>189</v>
      </c>
      <c r="D12" s="352"/>
      <c r="E12" s="353"/>
      <c r="F12" s="293"/>
      <c r="G12" s="288" t="s">
        <v>164</v>
      </c>
      <c r="H12" s="301"/>
      <c r="I12" s="300"/>
    </row>
    <row r="13" spans="2:12" s="276" customFormat="1" ht="13.5">
      <c r="B13" s="365" t="s">
        <v>180</v>
      </c>
      <c r="C13" s="366"/>
      <c r="D13" s="366"/>
      <c r="E13" s="366"/>
      <c r="F13" s="282" t="s">
        <v>176</v>
      </c>
      <c r="G13" s="283" t="s">
        <v>177</v>
      </c>
      <c r="H13" s="284" t="s">
        <v>178</v>
      </c>
      <c r="I13" s="285" t="s">
        <v>179</v>
      </c>
    </row>
    <row r="14" spans="2:12" s="276" customFormat="1" ht="13.5">
      <c r="B14" s="286">
        <v>1</v>
      </c>
      <c r="C14" s="351" t="s">
        <v>241</v>
      </c>
      <c r="D14" s="352"/>
      <c r="E14" s="353"/>
      <c r="F14" s="294" t="s">
        <v>188</v>
      </c>
      <c r="G14" s="288" t="s">
        <v>164</v>
      </c>
      <c r="H14" s="289" t="s">
        <v>207</v>
      </c>
      <c r="I14" s="328"/>
    </row>
    <row r="15" spans="2:12" s="276" customFormat="1" ht="13.5">
      <c r="B15" s="286">
        <v>2</v>
      </c>
      <c r="C15" s="351" t="s">
        <v>242</v>
      </c>
      <c r="D15" s="352"/>
      <c r="E15" s="353"/>
      <c r="F15" s="294" t="s">
        <v>188</v>
      </c>
      <c r="G15" s="288" t="s">
        <v>164</v>
      </c>
      <c r="H15" s="289" t="s">
        <v>207</v>
      </c>
      <c r="I15" s="328"/>
    </row>
    <row r="16" spans="2:12" s="276" customFormat="1" ht="13.5">
      <c r="B16" s="286">
        <v>3</v>
      </c>
      <c r="C16" s="351"/>
      <c r="D16" s="352"/>
      <c r="E16" s="353"/>
      <c r="F16" s="294" t="s">
        <v>188</v>
      </c>
      <c r="G16" s="288" t="s">
        <v>164</v>
      </c>
      <c r="H16" s="289" t="s">
        <v>207</v>
      </c>
      <c r="I16" s="328"/>
    </row>
    <row r="17" spans="2:9" s="276" customFormat="1" ht="13.5">
      <c r="B17" s="286">
        <v>4</v>
      </c>
      <c r="C17" s="351"/>
      <c r="D17" s="352"/>
      <c r="E17" s="353"/>
      <c r="F17" s="294" t="s">
        <v>188</v>
      </c>
      <c r="G17" s="288" t="s">
        <v>164</v>
      </c>
      <c r="H17" s="289" t="s">
        <v>207</v>
      </c>
      <c r="I17" s="328"/>
    </row>
    <row r="18" spans="2:9" s="276" customFormat="1" ht="13.5">
      <c r="B18" s="286"/>
      <c r="C18" s="319"/>
      <c r="D18" s="320"/>
      <c r="E18" s="321"/>
      <c r="F18" s="325"/>
      <c r="G18" s="326"/>
      <c r="H18" s="327"/>
      <c r="I18" s="328"/>
    </row>
    <row r="19" spans="2:9" s="276" customFormat="1" ht="13.5" customHeight="1">
      <c r="B19" s="362" t="s">
        <v>181</v>
      </c>
      <c r="C19" s="363"/>
      <c r="D19" s="363"/>
      <c r="E19" s="364"/>
      <c r="F19" s="295" t="s">
        <v>176</v>
      </c>
      <c r="G19" s="296" t="s">
        <v>177</v>
      </c>
      <c r="H19" s="297"/>
      <c r="I19" s="298" t="s">
        <v>179</v>
      </c>
    </row>
    <row r="20" spans="2:9" s="276" customFormat="1" ht="13.5" customHeight="1">
      <c r="B20" s="286">
        <v>1</v>
      </c>
      <c r="C20" s="351" t="s">
        <v>193</v>
      </c>
      <c r="D20" s="352"/>
      <c r="E20" s="353"/>
      <c r="F20" s="294" t="s">
        <v>188</v>
      </c>
      <c r="G20" s="288" t="s">
        <v>164</v>
      </c>
      <c r="H20" s="289" t="s">
        <v>207</v>
      </c>
      <c r="I20" s="289" t="s">
        <v>229</v>
      </c>
    </row>
    <row r="21" spans="2:9" s="276" customFormat="1" ht="13.5">
      <c r="B21" s="286">
        <v>2</v>
      </c>
      <c r="C21" s="351" t="s">
        <v>206</v>
      </c>
      <c r="D21" s="352"/>
      <c r="E21" s="353"/>
      <c r="F21" s="294" t="s">
        <v>188</v>
      </c>
      <c r="G21" s="288" t="s">
        <v>164</v>
      </c>
      <c r="H21" s="289" t="s">
        <v>207</v>
      </c>
      <c r="I21" s="290"/>
    </row>
    <row r="22" spans="2:9" s="276" customFormat="1" ht="13.5" customHeight="1">
      <c r="B22" s="286">
        <v>3</v>
      </c>
      <c r="C22" s="351" t="s">
        <v>216</v>
      </c>
      <c r="D22" s="352"/>
      <c r="E22" s="353"/>
      <c r="F22" s="294" t="s">
        <v>188</v>
      </c>
      <c r="G22" s="288" t="s">
        <v>164</v>
      </c>
      <c r="H22" s="289" t="s">
        <v>207</v>
      </c>
      <c r="I22" s="289"/>
    </row>
    <row r="23" spans="2:9" s="276" customFormat="1" ht="13.5">
      <c r="B23" s="286">
        <v>4</v>
      </c>
      <c r="C23" s="351" t="s">
        <v>217</v>
      </c>
      <c r="D23" s="352"/>
      <c r="E23" s="353"/>
      <c r="F23" s="294" t="s">
        <v>188</v>
      </c>
      <c r="G23" s="288" t="s">
        <v>164</v>
      </c>
      <c r="H23" s="289" t="s">
        <v>207</v>
      </c>
      <c r="I23" s="289"/>
    </row>
    <row r="24" spans="2:9" s="276" customFormat="1" ht="13.5">
      <c r="B24" s="286">
        <v>5</v>
      </c>
      <c r="C24" s="351" t="s">
        <v>218</v>
      </c>
      <c r="D24" s="352"/>
      <c r="E24" s="353"/>
      <c r="F24" s="294" t="s">
        <v>188</v>
      </c>
      <c r="G24" s="288" t="s">
        <v>164</v>
      </c>
      <c r="H24" s="289" t="s">
        <v>207</v>
      </c>
      <c r="I24" s="289"/>
    </row>
    <row r="25" spans="2:9" s="276" customFormat="1" ht="29.25" customHeight="1">
      <c r="B25" s="286">
        <v>6</v>
      </c>
      <c r="C25" s="439" t="s">
        <v>212</v>
      </c>
      <c r="D25" s="371"/>
      <c r="E25" s="372"/>
      <c r="F25" s="294" t="s">
        <v>188</v>
      </c>
      <c r="G25" s="288" t="s">
        <v>164</v>
      </c>
      <c r="H25" s="289" t="s">
        <v>207</v>
      </c>
      <c r="I25" s="290"/>
    </row>
    <row r="26" spans="2:9" s="276" customFormat="1" ht="13.5">
      <c r="B26" s="286">
        <v>7</v>
      </c>
      <c r="C26" s="351" t="s">
        <v>215</v>
      </c>
      <c r="D26" s="352"/>
      <c r="E26" s="353"/>
      <c r="F26" s="294" t="s">
        <v>188</v>
      </c>
      <c r="G26" s="288" t="s">
        <v>164</v>
      </c>
      <c r="H26" s="289" t="s">
        <v>207</v>
      </c>
      <c r="I26" s="290"/>
    </row>
    <row r="27" spans="2:9" s="276" customFormat="1" ht="13.5">
      <c r="B27" s="286">
        <v>8</v>
      </c>
      <c r="C27" s="319"/>
      <c r="D27" s="320"/>
      <c r="E27" s="321"/>
      <c r="F27" s="294"/>
      <c r="G27" s="288"/>
      <c r="H27" s="289"/>
      <c r="I27" s="290"/>
    </row>
    <row r="28" spans="2:9" s="276" customFormat="1" ht="13.5">
      <c r="B28" s="373" t="s">
        <v>182</v>
      </c>
      <c r="C28" s="374"/>
      <c r="D28" s="374"/>
      <c r="E28" s="374"/>
      <c r="F28" s="295" t="s">
        <v>176</v>
      </c>
      <c r="G28" s="296" t="s">
        <v>177</v>
      </c>
      <c r="H28" s="297" t="s">
        <v>178</v>
      </c>
      <c r="I28" s="298" t="s">
        <v>179</v>
      </c>
    </row>
    <row r="29" spans="2:9" s="276" customFormat="1" ht="13.5">
      <c r="B29" s="286">
        <v>1</v>
      </c>
      <c r="C29" s="351" t="s">
        <v>227</v>
      </c>
      <c r="D29" s="352"/>
      <c r="E29" s="353"/>
      <c r="F29" s="294" t="s">
        <v>194</v>
      </c>
      <c r="G29" s="288" t="s">
        <v>164</v>
      </c>
      <c r="H29" s="289">
        <v>44419</v>
      </c>
      <c r="I29" s="290" t="s">
        <v>230</v>
      </c>
    </row>
    <row r="30" spans="2:9" s="276" customFormat="1" ht="13.5" customHeight="1">
      <c r="B30" s="286">
        <v>2</v>
      </c>
      <c r="C30" s="351" t="s">
        <v>226</v>
      </c>
      <c r="D30" s="352"/>
      <c r="E30" s="353"/>
      <c r="F30" s="294" t="s">
        <v>194</v>
      </c>
      <c r="G30" s="288" t="s">
        <v>164</v>
      </c>
      <c r="H30" s="289">
        <v>44419</v>
      </c>
      <c r="I30" s="290"/>
    </row>
    <row r="31" spans="2:9" s="276" customFormat="1" ht="13.5">
      <c r="B31" s="286">
        <v>3</v>
      </c>
      <c r="C31" s="351" t="s">
        <v>234</v>
      </c>
      <c r="D31" s="352"/>
      <c r="E31" s="353"/>
      <c r="F31" s="294" t="s">
        <v>194</v>
      </c>
      <c r="G31" s="288" t="s">
        <v>164</v>
      </c>
      <c r="H31" s="289">
        <v>44421</v>
      </c>
      <c r="I31" s="328" t="s">
        <v>224</v>
      </c>
    </row>
    <row r="32" spans="2:9" s="276" customFormat="1" ht="13.5">
      <c r="B32" s="286">
        <v>4</v>
      </c>
      <c r="C32" s="351" t="s">
        <v>235</v>
      </c>
      <c r="D32" s="352"/>
      <c r="E32" s="353"/>
      <c r="F32" s="294" t="s">
        <v>194</v>
      </c>
      <c r="G32" s="288" t="s">
        <v>164</v>
      </c>
      <c r="H32" s="289">
        <v>44421</v>
      </c>
      <c r="I32" s="328" t="s">
        <v>224</v>
      </c>
    </row>
    <row r="33" spans="2:9" s="276" customFormat="1" ht="13.5">
      <c r="B33" s="286">
        <v>5</v>
      </c>
      <c r="C33" s="351" t="s">
        <v>236</v>
      </c>
      <c r="D33" s="352"/>
      <c r="E33" s="353"/>
      <c r="F33" s="294" t="s">
        <v>194</v>
      </c>
      <c r="G33" s="288" t="s">
        <v>164</v>
      </c>
      <c r="H33" s="289">
        <v>44421</v>
      </c>
      <c r="I33" s="328"/>
    </row>
    <row r="34" spans="2:9" s="276" customFormat="1" ht="13.5">
      <c r="B34" s="286">
        <v>6</v>
      </c>
      <c r="C34" s="351" t="s">
        <v>240</v>
      </c>
      <c r="D34" s="352"/>
      <c r="E34" s="353"/>
      <c r="F34" s="294" t="s">
        <v>194</v>
      </c>
      <c r="G34" s="288" t="s">
        <v>164</v>
      </c>
      <c r="H34" s="289">
        <v>44421</v>
      </c>
      <c r="I34" s="328"/>
    </row>
    <row r="35" spans="2:9" s="276" customFormat="1" ht="15" customHeight="1">
      <c r="B35" s="286">
        <v>3</v>
      </c>
      <c r="C35" s="319"/>
      <c r="D35" s="320"/>
      <c r="E35" s="321"/>
      <c r="F35" s="294"/>
      <c r="G35" s="288"/>
      <c r="H35" s="289"/>
      <c r="I35" s="290"/>
    </row>
    <row r="36" spans="2:9" s="276" customFormat="1" ht="13.5">
      <c r="B36" s="362" t="s">
        <v>183</v>
      </c>
      <c r="C36" s="363"/>
      <c r="D36" s="363"/>
      <c r="E36" s="364"/>
      <c r="F36" s="295" t="s">
        <v>176</v>
      </c>
      <c r="G36" s="296" t="s">
        <v>177</v>
      </c>
      <c r="H36" s="297" t="s">
        <v>178</v>
      </c>
      <c r="I36" s="298" t="s">
        <v>179</v>
      </c>
    </row>
    <row r="37" spans="2:9" s="276" customFormat="1" ht="29.25" customHeight="1">
      <c r="B37" s="286">
        <v>1</v>
      </c>
      <c r="C37" s="354" t="s">
        <v>210</v>
      </c>
      <c r="D37" s="355"/>
      <c r="E37" s="356"/>
      <c r="F37" s="302" t="s">
        <v>194</v>
      </c>
      <c r="G37" s="303" t="s">
        <v>164</v>
      </c>
      <c r="H37" s="304">
        <v>44398</v>
      </c>
      <c r="I37" s="290"/>
    </row>
    <row r="38" spans="2:9" s="276" customFormat="1" ht="29.25" customHeight="1">
      <c r="B38" s="308">
        <v>2</v>
      </c>
      <c r="C38" s="354" t="s">
        <v>211</v>
      </c>
      <c r="D38" s="355"/>
      <c r="E38" s="356"/>
      <c r="F38" s="302" t="s">
        <v>194</v>
      </c>
      <c r="G38" s="303" t="s">
        <v>164</v>
      </c>
      <c r="H38" s="304">
        <v>44405</v>
      </c>
      <c r="I38" s="290"/>
    </row>
    <row r="39" spans="2:9" s="276" customFormat="1" ht="13.5">
      <c r="B39" s="286">
        <v>3</v>
      </c>
      <c r="C39" s="354" t="s">
        <v>186</v>
      </c>
      <c r="D39" s="355"/>
      <c r="E39" s="356"/>
      <c r="F39" s="302" t="s">
        <v>194</v>
      </c>
      <c r="G39" s="303" t="s">
        <v>164</v>
      </c>
      <c r="H39" s="304">
        <v>44384</v>
      </c>
      <c r="I39" s="290"/>
    </row>
    <row r="40" spans="2:9" s="276" customFormat="1" ht="13.5">
      <c r="B40" s="308">
        <v>4</v>
      </c>
      <c r="C40" s="354" t="s">
        <v>187</v>
      </c>
      <c r="D40" s="355"/>
      <c r="E40" s="356"/>
      <c r="F40" s="302" t="s">
        <v>194</v>
      </c>
      <c r="G40" s="303" t="s">
        <v>164</v>
      </c>
      <c r="H40" s="304">
        <v>44391</v>
      </c>
      <c r="I40" s="290"/>
    </row>
    <row r="41" spans="2:9" s="276" customFormat="1" ht="13.5">
      <c r="B41" s="286">
        <v>5</v>
      </c>
      <c r="C41" s="354" t="s">
        <v>198</v>
      </c>
      <c r="D41" s="355"/>
      <c r="E41" s="356"/>
      <c r="F41" s="302" t="s">
        <v>194</v>
      </c>
      <c r="G41" s="303" t="s">
        <v>164</v>
      </c>
      <c r="H41" s="304">
        <v>44391</v>
      </c>
      <c r="I41" s="290"/>
    </row>
    <row r="42" spans="2:9" s="276" customFormat="1" ht="13.5">
      <c r="B42" s="308">
        <v>6</v>
      </c>
      <c r="C42" s="354" t="s">
        <v>190</v>
      </c>
      <c r="D42" s="355"/>
      <c r="E42" s="356"/>
      <c r="F42" s="302" t="s">
        <v>194</v>
      </c>
      <c r="G42" s="303" t="s">
        <v>164</v>
      </c>
      <c r="H42" s="304">
        <v>44391</v>
      </c>
      <c r="I42" s="290"/>
    </row>
    <row r="43" spans="2:9" s="276" customFormat="1" ht="29.25" customHeight="1">
      <c r="B43" s="286">
        <v>7</v>
      </c>
      <c r="C43" s="354" t="s">
        <v>199</v>
      </c>
      <c r="D43" s="355"/>
      <c r="E43" s="356"/>
      <c r="F43" s="302" t="s">
        <v>194</v>
      </c>
      <c r="G43" s="303" t="s">
        <v>164</v>
      </c>
      <c r="H43" s="304">
        <v>44391</v>
      </c>
      <c r="I43" s="290"/>
    </row>
    <row r="44" spans="2:9" s="276" customFormat="1" ht="13.5">
      <c r="B44" s="308">
        <v>8</v>
      </c>
      <c r="C44" s="440" t="s">
        <v>221</v>
      </c>
      <c r="D44" s="441"/>
      <c r="E44" s="442"/>
      <c r="F44" s="302" t="s">
        <v>194</v>
      </c>
      <c r="G44" s="303" t="s">
        <v>164</v>
      </c>
      <c r="H44" s="304">
        <v>44405</v>
      </c>
      <c r="I44" s="290" t="s">
        <v>225</v>
      </c>
    </row>
    <row r="45" spans="2:9" s="276" customFormat="1" ht="13.5">
      <c r="B45" s="286">
        <v>9</v>
      </c>
      <c r="C45" s="440" t="s">
        <v>214</v>
      </c>
      <c r="D45" s="441"/>
      <c r="E45" s="442"/>
      <c r="F45" s="302" t="s">
        <v>194</v>
      </c>
      <c r="G45" s="303" t="s">
        <v>164</v>
      </c>
      <c r="H45" s="304">
        <v>44405</v>
      </c>
      <c r="I45" s="290"/>
    </row>
    <row r="46" spans="2:9" s="276" customFormat="1" ht="13.5">
      <c r="B46" s="308">
        <v>10</v>
      </c>
      <c r="C46" s="354" t="s">
        <v>223</v>
      </c>
      <c r="D46" s="355"/>
      <c r="E46" s="356"/>
      <c r="F46" s="302" t="s">
        <v>194</v>
      </c>
      <c r="G46" s="303" t="s">
        <v>164</v>
      </c>
      <c r="H46" s="304">
        <v>44398</v>
      </c>
      <c r="I46" s="315"/>
    </row>
    <row r="47" spans="2:9" s="276" customFormat="1" ht="13.5">
      <c r="B47" s="286">
        <v>11</v>
      </c>
      <c r="C47" s="440" t="s">
        <v>220</v>
      </c>
      <c r="D47" s="441"/>
      <c r="E47" s="442"/>
      <c r="F47" s="302" t="s">
        <v>194</v>
      </c>
      <c r="G47" s="303" t="s">
        <v>164</v>
      </c>
      <c r="H47" s="304">
        <v>44405</v>
      </c>
      <c r="I47" s="290"/>
    </row>
    <row r="48" spans="2:9" s="276" customFormat="1" ht="13.5">
      <c r="B48" s="308">
        <v>12</v>
      </c>
      <c r="C48" s="440" t="s">
        <v>205</v>
      </c>
      <c r="D48" s="441"/>
      <c r="E48" s="442"/>
      <c r="F48" s="302" t="s">
        <v>194</v>
      </c>
      <c r="G48" s="303" t="s">
        <v>164</v>
      </c>
      <c r="H48" s="304">
        <v>44405</v>
      </c>
      <c r="I48" s="290"/>
    </row>
    <row r="49" spans="2:9" s="276" customFormat="1" ht="13.5" customHeight="1">
      <c r="B49" s="286">
        <v>13</v>
      </c>
      <c r="C49" s="354" t="s">
        <v>232</v>
      </c>
      <c r="D49" s="355"/>
      <c r="E49" s="356"/>
      <c r="F49" s="302" t="s">
        <v>194</v>
      </c>
      <c r="G49" s="303" t="s">
        <v>164</v>
      </c>
      <c r="H49" s="304">
        <v>44419</v>
      </c>
      <c r="I49" s="290"/>
    </row>
    <row r="50" spans="2:9" s="276" customFormat="1" ht="13.5" customHeight="1">
      <c r="B50" s="308">
        <v>14</v>
      </c>
      <c r="C50" s="440" t="s">
        <v>203</v>
      </c>
      <c r="D50" s="441"/>
      <c r="E50" s="442"/>
      <c r="F50" s="302" t="s">
        <v>194</v>
      </c>
      <c r="G50" s="303" t="s">
        <v>164</v>
      </c>
      <c r="H50" s="304">
        <v>44419</v>
      </c>
      <c r="I50" s="290"/>
    </row>
    <row r="51" spans="2:9" s="276" customFormat="1" ht="13.5">
      <c r="B51" s="286">
        <v>15</v>
      </c>
      <c r="C51" s="354" t="s">
        <v>231</v>
      </c>
      <c r="D51" s="355"/>
      <c r="E51" s="356"/>
      <c r="F51" s="302" t="s">
        <v>194</v>
      </c>
      <c r="G51" s="303" t="s">
        <v>164</v>
      </c>
      <c r="H51" s="304">
        <v>44419</v>
      </c>
      <c r="I51" s="290"/>
    </row>
  </sheetData>
  <mergeCells count="53">
    <mergeCell ref="C22:E22"/>
    <mergeCell ref="C47:E47"/>
    <mergeCell ref="C48:E48"/>
    <mergeCell ref="C49:E49"/>
    <mergeCell ref="C23:E23"/>
    <mergeCell ref="C24:E24"/>
    <mergeCell ref="C25:E25"/>
    <mergeCell ref="C26:E26"/>
    <mergeCell ref="B28:E28"/>
    <mergeCell ref="C43:E43"/>
    <mergeCell ref="C44:E44"/>
    <mergeCell ref="C45:E45"/>
    <mergeCell ref="C46:E46"/>
    <mergeCell ref="C38:E38"/>
    <mergeCell ref="C39:E39"/>
    <mergeCell ref="C50:E50"/>
    <mergeCell ref="C51:E51"/>
    <mergeCell ref="C29:E29"/>
    <mergeCell ref="C41:E41"/>
    <mergeCell ref="C42:E42"/>
    <mergeCell ref="C40:E40"/>
    <mergeCell ref="C33:E33"/>
    <mergeCell ref="C34:E34"/>
    <mergeCell ref="C31:E31"/>
    <mergeCell ref="C32:E32"/>
    <mergeCell ref="C30:E30"/>
    <mergeCell ref="B36:E36"/>
    <mergeCell ref="C37:E37"/>
    <mergeCell ref="C15:E15"/>
    <mergeCell ref="C16:E16"/>
    <mergeCell ref="B19:E19"/>
    <mergeCell ref="C20:E20"/>
    <mergeCell ref="C21:E21"/>
    <mergeCell ref="C17:E17"/>
    <mergeCell ref="C14:E14"/>
    <mergeCell ref="B6:C6"/>
    <mergeCell ref="D6:I6"/>
    <mergeCell ref="B7:C7"/>
    <mergeCell ref="D7:I7"/>
    <mergeCell ref="B8:C8"/>
    <mergeCell ref="D8:I8"/>
    <mergeCell ref="B9:E9"/>
    <mergeCell ref="C10:E10"/>
    <mergeCell ref="C11:E11"/>
    <mergeCell ref="C12:E12"/>
    <mergeCell ref="B13:E13"/>
    <mergeCell ref="B5:C5"/>
    <mergeCell ref="D5:I5"/>
    <mergeCell ref="B2:D3"/>
    <mergeCell ref="E2:I2"/>
    <mergeCell ref="E3:I3"/>
    <mergeCell ref="B4:C4"/>
    <mergeCell ref="D4:I4"/>
  </mergeCells>
  <phoneticPr fontId="7" type="noConversion"/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17</vt:i4>
      </vt:variant>
      <vt:variant>
        <vt:lpstr>已命名的範圍</vt:lpstr>
      </vt:variant>
      <vt:variant>
        <vt:i4>2</vt:i4>
      </vt:variant>
    </vt:vector>
  </HeadingPairs>
  <TitlesOfParts>
    <vt:vector size="19" baseType="lpstr">
      <vt:lpstr>會議記錄_0707</vt:lpstr>
      <vt:lpstr>RLCD 投產條件(初步統計)</vt:lpstr>
      <vt:lpstr>RLCD 投產條件(調整後)</vt:lpstr>
      <vt:lpstr>會議記錄_0714</vt:lpstr>
      <vt:lpstr>會議記錄_0722</vt:lpstr>
      <vt:lpstr>會議記錄_0728</vt:lpstr>
      <vt:lpstr>會議記錄_0805</vt:lpstr>
      <vt:lpstr>會議記錄_0811</vt:lpstr>
      <vt:lpstr>會議記錄_0813</vt:lpstr>
      <vt:lpstr>會議記錄_0818</vt:lpstr>
      <vt:lpstr>會議記錄_0825</vt:lpstr>
      <vt:lpstr>會議記錄_1122</vt:lpstr>
      <vt:lpstr>會議記錄_1122-2</vt:lpstr>
      <vt:lpstr>會議記錄_1126</vt:lpstr>
      <vt:lpstr>會議記錄_0216</vt:lpstr>
      <vt:lpstr>會議記錄_0222</vt:lpstr>
      <vt:lpstr>會議記錄_0223</vt:lpstr>
      <vt:lpstr>'RLCD 投產條件(初步統計)'!Print_Area</vt:lpstr>
      <vt:lpstr>'RLCD 投產條件(調整後)'!Print_Area</vt:lpstr>
    </vt:vector>
  </TitlesOfParts>
  <Company>lcmtesting1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liz.chen</dc:creator>
  <cp:lastModifiedBy>andrew.tseng</cp:lastModifiedBy>
  <dcterms:created xsi:type="dcterms:W3CDTF">2020-12-24T02:33:52Z</dcterms:created>
  <dcterms:modified xsi:type="dcterms:W3CDTF">2022-02-23T02:58:17Z</dcterms:modified>
</cp:coreProperties>
</file>