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8595" windowHeight="4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9" i="1" l="1"/>
  <c r="C19" i="1"/>
  <c r="C21" i="1" s="1"/>
  <c r="C22" i="1" s="1"/>
  <c r="C27" i="1" s="1"/>
  <c r="C28" i="1" s="1"/>
  <c r="B36" i="1" s="1"/>
  <c r="C15" i="1"/>
  <c r="I11" i="1"/>
  <c r="C26" i="1"/>
  <c r="R11" i="1"/>
  <c r="H11" i="1"/>
  <c r="H8" i="1"/>
  <c r="I8" i="1" s="1"/>
  <c r="H7" i="1"/>
  <c r="I7" i="1" s="1"/>
  <c r="H6" i="1"/>
  <c r="H5" i="1"/>
  <c r="I5" i="1" s="1"/>
  <c r="Q11" i="1"/>
  <c r="R7" i="1"/>
  <c r="Q6" i="1"/>
  <c r="R6" i="1" s="1"/>
  <c r="Q5" i="1"/>
  <c r="R5" i="1" s="1"/>
  <c r="Q7" i="1"/>
  <c r="Q8" i="1"/>
  <c r="R8" i="1" s="1"/>
  <c r="P11" i="1"/>
  <c r="R10" i="1"/>
  <c r="Q10" i="1"/>
  <c r="P10" i="1"/>
  <c r="Q9" i="1"/>
  <c r="R9" i="1" s="1"/>
  <c r="P9" i="1"/>
  <c r="P8" i="1"/>
  <c r="P7" i="1"/>
  <c r="P6" i="1"/>
  <c r="P5" i="1"/>
  <c r="Q4" i="1"/>
  <c r="R4" i="1" s="1"/>
  <c r="P4" i="1"/>
  <c r="Q3" i="1"/>
  <c r="R3" i="1" s="1"/>
  <c r="P3" i="1"/>
  <c r="R2" i="1"/>
  <c r="Q2" i="1"/>
  <c r="P2" i="1"/>
  <c r="G2" i="1"/>
  <c r="H2" i="1"/>
  <c r="I2" i="1" s="1"/>
  <c r="G3" i="1"/>
  <c r="H3" i="1"/>
  <c r="I3" i="1" s="1"/>
  <c r="G4" i="1"/>
  <c r="H4" i="1"/>
  <c r="I4" i="1"/>
  <c r="G5" i="1"/>
  <c r="G6" i="1"/>
  <c r="I6" i="1"/>
  <c r="G7" i="1"/>
  <c r="G8" i="1"/>
  <c r="G9" i="1"/>
  <c r="H9" i="1"/>
  <c r="I9" i="1" s="1"/>
  <c r="G10" i="1"/>
  <c r="H10" i="1"/>
  <c r="I10" i="1"/>
  <c r="G11" i="1"/>
</calcChain>
</file>

<file path=xl/sharedStrings.xml><?xml version="1.0" encoding="utf-8"?>
<sst xmlns="http://schemas.openxmlformats.org/spreadsheetml/2006/main" count="86" uniqueCount="63">
  <si>
    <t>fx</t>
  </si>
  <si>
    <t>Usia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</si>
  <si>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</si>
  <si>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</si>
  <si>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</si>
  <si>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</si>
  <si>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</si>
  <si>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</si>
  <si>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</si>
  <si>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</si>
  <si>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11-15</t>
  </si>
  <si>
    <t>bb</t>
  </si>
  <si>
    <t>ba</t>
  </si>
  <si>
    <t>x</t>
  </si>
  <si>
    <t>mean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</si>
  <si>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</si>
  <si>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f*x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</si>
  <si>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SD1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</si>
  <si>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(f*x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-(fx)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/n)/n-1</t>
    </r>
  </si>
  <si>
    <t>/</t>
  </si>
  <si>
    <r>
      <t>SDm1</t>
    </r>
    <r>
      <rPr>
        <vertAlign val="superscript"/>
        <sz val="11"/>
        <color theme="1"/>
        <rFont val="Calibri"/>
        <family val="2"/>
        <scheme val="minor"/>
      </rPr>
      <t>2</t>
    </r>
  </si>
  <si>
    <t>f sampel 2</t>
  </si>
  <si>
    <t>f sampel 1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</si>
  <si>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</si>
  <si>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SD</t>
    </r>
    <r>
      <rPr>
        <vertAlign val="subscript"/>
        <sz val="11"/>
        <color theme="1"/>
        <rFont val="Calibri"/>
        <family val="2"/>
        <scheme val="minor"/>
      </rPr>
      <t>bm</t>
    </r>
  </si>
  <si>
    <r>
      <t>SDm2</t>
    </r>
    <r>
      <rPr>
        <vertAlign val="superscript"/>
        <sz val="11"/>
        <color theme="1"/>
        <rFont val="Calibri"/>
        <family val="2"/>
        <scheme val="minor"/>
      </rPr>
      <t>2</t>
    </r>
  </si>
  <si>
    <t>t</t>
  </si>
  <si>
    <t>mean1-mean2/SDbm</t>
  </si>
  <si>
    <t>t tabel</t>
  </si>
  <si>
    <t>alpha</t>
  </si>
  <si>
    <t>0,05</t>
  </si>
  <si>
    <t>db</t>
  </si>
  <si>
    <t>(76+76)-2</t>
  </si>
  <si>
    <t>1.9759</t>
  </si>
  <si>
    <t>t analisis</t>
  </si>
  <si>
    <t>&gt;</t>
  </si>
  <si>
    <t>Keputusan :</t>
  </si>
  <si>
    <r>
      <t>(fx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-(fx)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/n)/n-1</t>
    </r>
  </si>
  <si>
    <r>
      <t>SD2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</si>
  <si>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</si>
  <si>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N-1=76+76-1</t>
  </si>
  <si>
    <t>diakar menjadi</t>
  </si>
  <si>
    <t>Kesimpulan dan Intepretasi:</t>
  </si>
  <si>
    <t>selisih perbedaan sebesar</t>
  </si>
  <si>
    <t>Perumusan masalah:</t>
  </si>
  <si>
    <t>Permasalahan mengenai perbedaan minat terhadap film action dari rentang usia 11- 55 tahun</t>
  </si>
  <si>
    <t>f sampel 1 : peminat laki-laki</t>
  </si>
  <si>
    <t>f sampel 2 : pemnat perempuan</t>
  </si>
  <si>
    <t xml:space="preserve">Titik kritis </t>
  </si>
  <si>
    <t>p. value</t>
  </si>
  <si>
    <t>0,4744</t>
  </si>
  <si>
    <t>p value =</t>
  </si>
  <si>
    <t>0,4744 &gt; 0,05</t>
  </si>
  <si>
    <t>H0 diterima</t>
  </si>
  <si>
    <t>H0 = diterima</t>
  </si>
  <si>
    <t>H1 = ditolak</t>
  </si>
  <si>
    <t>HIPOTESIS</t>
  </si>
  <si>
    <t>H0 = banyak diminati</t>
  </si>
  <si>
    <t>Tidak ada perbedaan yang signifikan pada perbedaan minat terhadap film action, pada alpha 0,05 dan db=150</t>
  </si>
  <si>
    <t>jadi, H0 diterima karena p value &gt; alpha</t>
  </si>
  <si>
    <t>(artinya mean kelompok pertama lebih besar daripada mean kelompok kedua)</t>
  </si>
  <si>
    <t>Kelompok/sampel yang memiliki peminatan lebih tinggi adalah sampel laki-laki dengan mean sebesar 35.2386</t>
  </si>
  <si>
    <t>H1 = kurang diminati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</si>
</sst>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quotePrefix="1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2" borderId="0" xfId="0" quotePrefix="1" applyNumberFormat="1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0" xfId="0" applyFont="1"/>
    <xf numFmtId="0" fontId="4" fillId="0" borderId="0" xfId="0" applyFont="1" applyFill="1"/>
    <xf numFmtId="0" fontId="5" fillId="5" borderId="0" xfId="0" applyFont="1" applyFill="1"/>
    <xf numFmtId="0" fontId="4" fillId="5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36</xdr:row>
      <xdr:rowOff>63500</xdr:rowOff>
    </xdr:from>
    <xdr:to>
      <xdr:col>15</xdr:col>
      <xdr:colOff>241300</xdr:colOff>
      <xdr:row>36</xdr:row>
      <xdr:rowOff>63500</xdr:rowOff>
    </xdr:to>
    <xdr:cxnSp macro="">
      <xdr:nvCxnSpPr>
        <xdr:cNvPr id="3" name="Straight Connector 2"/>
        <xdr:cNvCxnSpPr/>
      </xdr:nvCxnSpPr>
      <xdr:spPr>
        <a:xfrm>
          <a:off x="10248900" y="7188200"/>
          <a:ext cx="2324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337039</xdr:colOff>
      <xdr:row>30</xdr:row>
      <xdr:rowOff>101356</xdr:rowOff>
    </xdr:from>
    <xdr:to>
      <xdr:col>13</xdr:col>
      <xdr:colOff>527538</xdr:colOff>
      <xdr:row>36</xdr:row>
      <xdr:rowOff>80596</xdr:rowOff>
    </xdr:to>
    <xdr:sp macro="" textlink="">
      <xdr:nvSpPr>
        <xdr:cNvPr id="26" name="Freeform 25"/>
        <xdr:cNvSpPr/>
      </xdr:nvSpPr>
      <xdr:spPr>
        <a:xfrm>
          <a:off x="4223239" y="6130681"/>
          <a:ext cx="1409699" cy="1179390"/>
        </a:xfrm>
        <a:custGeom>
          <a:avLst/>
          <a:gdLst>
            <a:gd name="connsiteX0" fmla="*/ 0 w 1406769"/>
            <a:gd name="connsiteY0" fmla="*/ 1166201 h 1166201"/>
            <a:gd name="connsiteX1" fmla="*/ 703384 w 1406769"/>
            <a:gd name="connsiteY1" fmla="*/ 8548 h 1166201"/>
            <a:gd name="connsiteX2" fmla="*/ 1406769 w 1406769"/>
            <a:gd name="connsiteY2" fmla="*/ 1114913 h 11662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06769" h="1166201">
              <a:moveTo>
                <a:pt x="0" y="1166201"/>
              </a:moveTo>
              <a:cubicBezTo>
                <a:pt x="234461" y="591648"/>
                <a:pt x="468923" y="17096"/>
                <a:pt x="703384" y="8548"/>
              </a:cubicBezTo>
              <a:cubicBezTo>
                <a:pt x="937846" y="0"/>
                <a:pt x="1306634" y="958605"/>
                <a:pt x="1406769" y="1114913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212480</xdr:colOff>
      <xdr:row>33</xdr:row>
      <xdr:rowOff>7326</xdr:rowOff>
    </xdr:from>
    <xdr:to>
      <xdr:col>13</xdr:col>
      <xdr:colOff>230066</xdr:colOff>
      <xdr:row>36</xdr:row>
      <xdr:rowOff>152400</xdr:rowOff>
    </xdr:to>
    <xdr:cxnSp macro="">
      <xdr:nvCxnSpPr>
        <xdr:cNvPr id="27" name="Straight Connector 26"/>
        <xdr:cNvCxnSpPr>
          <a:endCxn id="29" idx="0"/>
        </xdr:cNvCxnSpPr>
      </xdr:nvCxnSpPr>
      <xdr:spPr>
        <a:xfrm>
          <a:off x="5317880" y="6636726"/>
          <a:ext cx="17586" cy="745149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21981</xdr:colOff>
      <xdr:row>32</xdr:row>
      <xdr:rowOff>175846</xdr:rowOff>
    </xdr:from>
    <xdr:to>
      <xdr:col>12</xdr:col>
      <xdr:colOff>25400</xdr:colOff>
      <xdr:row>36</xdr:row>
      <xdr:rowOff>152400</xdr:rowOff>
    </xdr:to>
    <xdr:cxnSp macro="">
      <xdr:nvCxnSpPr>
        <xdr:cNvPr id="28" name="Straight Connector 27"/>
        <xdr:cNvCxnSpPr>
          <a:endCxn id="31" idx="0"/>
        </xdr:cNvCxnSpPr>
      </xdr:nvCxnSpPr>
      <xdr:spPr>
        <a:xfrm>
          <a:off x="4517781" y="6605221"/>
          <a:ext cx="3419" cy="776654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586154</xdr:colOff>
      <xdr:row>36</xdr:row>
      <xdr:rowOff>152400</xdr:rowOff>
    </xdr:from>
    <xdr:to>
      <xdr:col>13</xdr:col>
      <xdr:colOff>483577</xdr:colOff>
      <xdr:row>38</xdr:row>
      <xdr:rowOff>145073</xdr:rowOff>
    </xdr:to>
    <xdr:sp macro="" textlink="">
      <xdr:nvSpPr>
        <xdr:cNvPr id="29" name="TextBox 28"/>
        <xdr:cNvSpPr txBox="1"/>
      </xdr:nvSpPr>
      <xdr:spPr>
        <a:xfrm>
          <a:off x="5081954" y="7381875"/>
          <a:ext cx="507023" cy="392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0.4744</a:t>
          </a:r>
        </a:p>
      </xdr:txBody>
    </xdr:sp>
    <xdr:clientData/>
  </xdr:twoCellAnchor>
  <xdr:twoCellAnchor>
    <xdr:from>
      <xdr:col>12</xdr:col>
      <xdr:colOff>424961</xdr:colOff>
      <xdr:row>30</xdr:row>
      <xdr:rowOff>109904</xdr:rowOff>
    </xdr:from>
    <xdr:to>
      <xdr:col>12</xdr:col>
      <xdr:colOff>432288</xdr:colOff>
      <xdr:row>36</xdr:row>
      <xdr:rowOff>95250</xdr:rowOff>
    </xdr:to>
    <xdr:cxnSp macro="">
      <xdr:nvCxnSpPr>
        <xdr:cNvPr id="30" name="Straight Connector 29"/>
        <xdr:cNvCxnSpPr>
          <a:stCxn id="26" idx="1"/>
        </xdr:cNvCxnSpPr>
      </xdr:nvCxnSpPr>
      <xdr:spPr>
        <a:xfrm flipH="1">
          <a:off x="4920761" y="6139229"/>
          <a:ext cx="7327" cy="118549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36</xdr:row>
      <xdr:rowOff>152400</xdr:rowOff>
    </xdr:from>
    <xdr:to>
      <xdr:col>12</xdr:col>
      <xdr:colOff>298450</xdr:colOff>
      <xdr:row>38</xdr:row>
      <xdr:rowOff>145073</xdr:rowOff>
    </xdr:to>
    <xdr:sp macro="" textlink="">
      <xdr:nvSpPr>
        <xdr:cNvPr id="31" name="TextBox 30"/>
        <xdr:cNvSpPr txBox="1"/>
      </xdr:nvSpPr>
      <xdr:spPr>
        <a:xfrm>
          <a:off x="4248150" y="7381875"/>
          <a:ext cx="546100" cy="392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-0,4744</a:t>
          </a:r>
        </a:p>
      </xdr:txBody>
    </xdr:sp>
    <xdr:clientData/>
  </xdr:twoCellAnchor>
  <xdr:twoCellAnchor>
    <xdr:from>
      <xdr:col>10</xdr:col>
      <xdr:colOff>44450</xdr:colOff>
      <xdr:row>32</xdr:row>
      <xdr:rowOff>115208</xdr:rowOff>
    </xdr:from>
    <xdr:to>
      <xdr:col>11</xdr:col>
      <xdr:colOff>527050</xdr:colOff>
      <xdr:row>34</xdr:row>
      <xdr:rowOff>26308</xdr:rowOff>
    </xdr:to>
    <xdr:sp macro="" textlink="">
      <xdr:nvSpPr>
        <xdr:cNvPr id="32" name="TextBox 31"/>
        <xdr:cNvSpPr txBox="1"/>
      </xdr:nvSpPr>
      <xdr:spPr>
        <a:xfrm>
          <a:off x="3702050" y="6544583"/>
          <a:ext cx="711200" cy="3111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-2.8973</a:t>
          </a:r>
        </a:p>
        <a:p>
          <a:endParaRPr lang="en-US" sz="1100"/>
        </a:p>
      </xdr:txBody>
    </xdr:sp>
    <xdr:clientData/>
  </xdr:twoCellAnchor>
  <xdr:twoCellAnchor>
    <xdr:from>
      <xdr:col>13</xdr:col>
      <xdr:colOff>366030</xdr:colOff>
      <xdr:row>32</xdr:row>
      <xdr:rowOff>127000</xdr:rowOff>
    </xdr:from>
    <xdr:to>
      <xdr:col>14</xdr:col>
      <xdr:colOff>467630</xdr:colOff>
      <xdr:row>34</xdr:row>
      <xdr:rowOff>38100</xdr:rowOff>
    </xdr:to>
    <xdr:sp macro="" textlink="">
      <xdr:nvSpPr>
        <xdr:cNvPr id="33" name="TextBox 32"/>
        <xdr:cNvSpPr txBox="1"/>
      </xdr:nvSpPr>
      <xdr:spPr>
        <a:xfrm>
          <a:off x="5471430" y="6556375"/>
          <a:ext cx="711200" cy="3111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2.8973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13</xdr:col>
      <xdr:colOff>434975</xdr:colOff>
      <xdr:row>37</xdr:row>
      <xdr:rowOff>3175</xdr:rowOff>
    </xdr:from>
    <xdr:to>
      <xdr:col>13</xdr:col>
      <xdr:colOff>514350</xdr:colOff>
      <xdr:row>38</xdr:row>
      <xdr:rowOff>114300</xdr:rowOff>
    </xdr:to>
    <xdr:cxnSp macro="">
      <xdr:nvCxnSpPr>
        <xdr:cNvPr id="34" name="Straight Arrow Connector 33"/>
        <xdr:cNvCxnSpPr/>
      </xdr:nvCxnSpPr>
      <xdr:spPr>
        <a:xfrm>
          <a:off x="5540375" y="7432675"/>
          <a:ext cx="79375" cy="311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565150</xdr:colOff>
      <xdr:row>36</xdr:row>
      <xdr:rowOff>187325</xdr:rowOff>
    </xdr:from>
    <xdr:to>
      <xdr:col>15</xdr:col>
      <xdr:colOff>222250</xdr:colOff>
      <xdr:row>39</xdr:row>
      <xdr:rowOff>149225</xdr:rowOff>
    </xdr:to>
    <xdr:sp macro="" textlink="">
      <xdr:nvSpPr>
        <xdr:cNvPr id="35" name="TextBox 34"/>
        <xdr:cNvSpPr txBox="1"/>
      </xdr:nvSpPr>
      <xdr:spPr>
        <a:xfrm>
          <a:off x="5670550" y="7416800"/>
          <a:ext cx="8763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penolakan H01</a:t>
          </a:r>
        </a:p>
      </xdr:txBody>
    </xdr:sp>
    <xdr:clientData/>
  </xdr:twoCellAnchor>
  <xdr:twoCellAnchor>
    <xdr:from>
      <xdr:col>11</xdr:col>
      <xdr:colOff>260350</xdr:colOff>
      <xdr:row>37</xdr:row>
      <xdr:rowOff>9525</xdr:rowOff>
    </xdr:from>
    <xdr:to>
      <xdr:col>11</xdr:col>
      <xdr:colOff>492413</xdr:colOff>
      <xdr:row>38</xdr:row>
      <xdr:rowOff>155575</xdr:rowOff>
    </xdr:to>
    <xdr:cxnSp macro="">
      <xdr:nvCxnSpPr>
        <xdr:cNvPr id="36" name="Straight Arrow Connector 35"/>
        <xdr:cNvCxnSpPr>
          <a:stCxn id="43" idx="1"/>
        </xdr:cNvCxnSpPr>
      </xdr:nvCxnSpPr>
      <xdr:spPr>
        <a:xfrm flipH="1">
          <a:off x="4146550" y="7439025"/>
          <a:ext cx="232063" cy="346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</xdr:colOff>
      <xdr:row>27</xdr:row>
      <xdr:rowOff>61232</xdr:rowOff>
    </xdr:from>
    <xdr:to>
      <xdr:col>14</xdr:col>
      <xdr:colOff>292100</xdr:colOff>
      <xdr:row>30</xdr:row>
      <xdr:rowOff>76200</xdr:rowOff>
    </xdr:to>
    <xdr:sp macro="" textlink="">
      <xdr:nvSpPr>
        <xdr:cNvPr id="37" name="TextBox 36"/>
        <xdr:cNvSpPr txBox="1"/>
      </xdr:nvSpPr>
      <xdr:spPr>
        <a:xfrm>
          <a:off x="5130800" y="5490482"/>
          <a:ext cx="876300" cy="615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penerimaan H0</a:t>
          </a:r>
        </a:p>
      </xdr:txBody>
    </xdr:sp>
    <xdr:clientData/>
  </xdr:twoCellAnchor>
  <xdr:twoCellAnchor>
    <xdr:from>
      <xdr:col>12</xdr:col>
      <xdr:colOff>196850</xdr:colOff>
      <xdr:row>29</xdr:row>
      <xdr:rowOff>76200</xdr:rowOff>
    </xdr:from>
    <xdr:to>
      <xdr:col>12</xdr:col>
      <xdr:colOff>596900</xdr:colOff>
      <xdr:row>32</xdr:row>
      <xdr:rowOff>152400</xdr:rowOff>
    </xdr:to>
    <xdr:cxnSp macro="">
      <xdr:nvCxnSpPr>
        <xdr:cNvPr id="38" name="Straight Arrow Connector 37"/>
        <xdr:cNvCxnSpPr/>
      </xdr:nvCxnSpPr>
      <xdr:spPr>
        <a:xfrm flipV="1">
          <a:off x="4692650" y="5905500"/>
          <a:ext cx="400050" cy="6762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558800</xdr:colOff>
      <xdr:row>30</xdr:row>
      <xdr:rowOff>137242</xdr:rowOff>
    </xdr:from>
    <xdr:to>
      <xdr:col>13</xdr:col>
      <xdr:colOff>425450</xdr:colOff>
      <xdr:row>34</xdr:row>
      <xdr:rowOff>130892</xdr:rowOff>
    </xdr:to>
    <xdr:cxnSp macro="">
      <xdr:nvCxnSpPr>
        <xdr:cNvPr id="39" name="Straight Arrow Connector 38"/>
        <xdr:cNvCxnSpPr/>
      </xdr:nvCxnSpPr>
      <xdr:spPr>
        <a:xfrm flipV="1">
          <a:off x="5054600" y="6166567"/>
          <a:ext cx="476250" cy="79375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34</xdr:row>
      <xdr:rowOff>50800</xdr:rowOff>
    </xdr:from>
    <xdr:to>
      <xdr:col>13</xdr:col>
      <xdr:colOff>343877</xdr:colOff>
      <xdr:row>36</xdr:row>
      <xdr:rowOff>35659</xdr:rowOff>
    </xdr:to>
    <xdr:cxnSp macro="">
      <xdr:nvCxnSpPr>
        <xdr:cNvPr id="40" name="Straight Connector 39"/>
        <xdr:cNvCxnSpPr/>
      </xdr:nvCxnSpPr>
      <xdr:spPr>
        <a:xfrm>
          <a:off x="5448300" y="6880225"/>
          <a:ext cx="977" cy="384909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520700</xdr:colOff>
      <xdr:row>34</xdr:row>
      <xdr:rowOff>50800</xdr:rowOff>
    </xdr:from>
    <xdr:to>
      <xdr:col>11</xdr:col>
      <xdr:colOff>521677</xdr:colOff>
      <xdr:row>36</xdr:row>
      <xdr:rowOff>35659</xdr:rowOff>
    </xdr:to>
    <xdr:cxnSp macro="">
      <xdr:nvCxnSpPr>
        <xdr:cNvPr id="41" name="Straight Connector 40"/>
        <xdr:cNvCxnSpPr/>
      </xdr:nvCxnSpPr>
      <xdr:spPr>
        <a:xfrm>
          <a:off x="4406900" y="6880225"/>
          <a:ext cx="977" cy="384909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36</xdr:row>
      <xdr:rowOff>53974</xdr:rowOff>
    </xdr:from>
    <xdr:to>
      <xdr:col>13</xdr:col>
      <xdr:colOff>539750</xdr:colOff>
      <xdr:row>36</xdr:row>
      <xdr:rowOff>184149</xdr:rowOff>
    </xdr:to>
    <xdr:sp macro="" textlink="">
      <xdr:nvSpPr>
        <xdr:cNvPr id="42" name="Left Brace 41"/>
        <xdr:cNvSpPr/>
      </xdr:nvSpPr>
      <xdr:spPr>
        <a:xfrm rot="16200000">
          <a:off x="5419725" y="7188199"/>
          <a:ext cx="130175" cy="320675"/>
        </a:xfrm>
        <a:prstGeom prst="leftBrace">
          <a:avLst>
            <a:gd name="adj1" fmla="val 8333"/>
            <a:gd name="adj2" fmla="val 545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317500</xdr:colOff>
      <xdr:row>36</xdr:row>
      <xdr:rowOff>82550</xdr:rowOff>
    </xdr:from>
    <xdr:to>
      <xdr:col>12</xdr:col>
      <xdr:colOff>28575</xdr:colOff>
      <xdr:row>37</xdr:row>
      <xdr:rowOff>9525</xdr:rowOff>
    </xdr:to>
    <xdr:sp macro="" textlink="">
      <xdr:nvSpPr>
        <xdr:cNvPr id="43" name="Left Brace 42"/>
        <xdr:cNvSpPr/>
      </xdr:nvSpPr>
      <xdr:spPr>
        <a:xfrm rot="16200000">
          <a:off x="4300538" y="7215187"/>
          <a:ext cx="127000" cy="320675"/>
        </a:xfrm>
        <a:prstGeom prst="leftBrace">
          <a:avLst>
            <a:gd name="adj1" fmla="val 8333"/>
            <a:gd name="adj2" fmla="val 545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161925</xdr:colOff>
      <xdr:row>36</xdr:row>
      <xdr:rowOff>28074</xdr:rowOff>
    </xdr:from>
    <xdr:to>
      <xdr:col>14</xdr:col>
      <xdr:colOff>333375</xdr:colOff>
      <xdr:row>36</xdr:row>
      <xdr:rowOff>37599</xdr:rowOff>
    </xdr:to>
    <xdr:cxnSp macro="">
      <xdr:nvCxnSpPr>
        <xdr:cNvPr id="44" name="Straight Connector 43"/>
        <xdr:cNvCxnSpPr/>
      </xdr:nvCxnSpPr>
      <xdr:spPr>
        <a:xfrm flipV="1">
          <a:off x="8112793" y="7257048"/>
          <a:ext cx="2517608" cy="9525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66507</xdr:colOff>
      <xdr:row>38</xdr:row>
      <xdr:rowOff>174625</xdr:rowOff>
    </xdr:from>
    <xdr:to>
      <xdr:col>12</xdr:col>
      <xdr:colOff>104607</xdr:colOff>
      <xdr:row>41</xdr:row>
      <xdr:rowOff>136525</xdr:rowOff>
    </xdr:to>
    <xdr:sp macro="" textlink="">
      <xdr:nvSpPr>
        <xdr:cNvPr id="46" name="TextBox 45"/>
        <xdr:cNvSpPr txBox="1"/>
      </xdr:nvSpPr>
      <xdr:spPr>
        <a:xfrm>
          <a:off x="7405770" y="7804651"/>
          <a:ext cx="1772653" cy="5634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penolakan H1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7"/>
  <sheetViews>
    <sheetView tabSelected="1" zoomScale="95" zoomScaleNormal="95" workbookViewId="0">
      <selection activeCell="E1" sqref="E1"/>
    </sheetView>
  </sheetViews>
  <sheetFormatPr defaultRowHeight="15" x14ac:dyDescent="0.25"/>
  <cols>
    <col min="2" max="2" width="19.7109375" style="13" customWidth="1"/>
    <col min="3" max="3" width="17" style="13" customWidth="1"/>
    <col min="4" max="6" width="9.140625" style="13"/>
    <col min="7" max="7" width="9.140625" style="9"/>
    <col min="8" max="9" width="9.140625" style="13"/>
    <col min="10" max="10" width="9.140625" style="4"/>
    <col min="12" max="12" width="16.85546875" customWidth="1"/>
    <col min="13" max="13" width="9.140625" style="5"/>
    <col min="15" max="15" width="30.5703125" customWidth="1"/>
  </cols>
  <sheetData>
    <row r="1" spans="2:18" ht="17.25" x14ac:dyDescent="0.25">
      <c r="B1" s="9" t="s">
        <v>1</v>
      </c>
      <c r="C1" s="9" t="s">
        <v>11</v>
      </c>
      <c r="D1" s="9" t="s">
        <v>12</v>
      </c>
      <c r="E1" s="10" t="s">
        <v>22</v>
      </c>
      <c r="F1" s="9" t="s">
        <v>13</v>
      </c>
      <c r="G1" s="9" t="s">
        <v>0</v>
      </c>
      <c r="H1" s="9" t="s">
        <v>15</v>
      </c>
      <c r="I1" s="9" t="s">
        <v>39</v>
      </c>
      <c r="K1" s="9" t="s">
        <v>1</v>
      </c>
      <c r="L1" s="9" t="s">
        <v>11</v>
      </c>
      <c r="M1" s="9" t="s">
        <v>12</v>
      </c>
      <c r="N1" s="10" t="s">
        <v>21</v>
      </c>
      <c r="O1" s="9" t="s">
        <v>13</v>
      </c>
      <c r="P1" s="9" t="s">
        <v>0</v>
      </c>
      <c r="Q1" s="9" t="s">
        <v>15</v>
      </c>
      <c r="R1" s="9" t="s">
        <v>16</v>
      </c>
    </row>
    <row r="2" spans="2:18" x14ac:dyDescent="0.25">
      <c r="B2" s="17" t="s">
        <v>10</v>
      </c>
      <c r="C2" s="18">
        <v>11</v>
      </c>
      <c r="D2" s="18">
        <v>15</v>
      </c>
      <c r="E2" s="18">
        <v>6</v>
      </c>
      <c r="F2" s="18">
        <v>13</v>
      </c>
      <c r="G2" s="18">
        <f>E2*F2</f>
        <v>78</v>
      </c>
      <c r="H2" s="18">
        <f>SUM(F2*F2)</f>
        <v>169</v>
      </c>
      <c r="I2" s="18">
        <f>SUM(E2*H2)</f>
        <v>1014</v>
      </c>
      <c r="K2" s="17" t="s">
        <v>10</v>
      </c>
      <c r="L2" s="18">
        <v>11</v>
      </c>
      <c r="M2" s="18">
        <v>15</v>
      </c>
      <c r="N2" s="18">
        <v>2</v>
      </c>
      <c r="O2" s="18">
        <v>13</v>
      </c>
      <c r="P2" s="18">
        <f>N2*O2</f>
        <v>26</v>
      </c>
      <c r="Q2" s="18">
        <f>SUM(O2*O2)</f>
        <v>169</v>
      </c>
      <c r="R2" s="18">
        <f>SUM(N2*Q2)</f>
        <v>338</v>
      </c>
    </row>
    <row r="3" spans="2:18" x14ac:dyDescent="0.25">
      <c r="B3" s="18" t="s">
        <v>2</v>
      </c>
      <c r="C3" s="18">
        <v>16</v>
      </c>
      <c r="D3" s="18">
        <v>20</v>
      </c>
      <c r="E3" s="18">
        <v>2</v>
      </c>
      <c r="F3" s="18">
        <v>18</v>
      </c>
      <c r="G3" s="18">
        <f>E3*F3</f>
        <v>36</v>
      </c>
      <c r="H3" s="18">
        <f>SUM(F3*F3)</f>
        <v>324</v>
      </c>
      <c r="I3" s="18">
        <f>SUM(E3*H3)</f>
        <v>648</v>
      </c>
      <c r="K3" s="18" t="s">
        <v>2</v>
      </c>
      <c r="L3" s="18">
        <v>16</v>
      </c>
      <c r="M3" s="18">
        <v>20</v>
      </c>
      <c r="N3" s="18">
        <v>10</v>
      </c>
      <c r="O3" s="18">
        <v>18</v>
      </c>
      <c r="P3" s="18">
        <f>N3*O3</f>
        <v>180</v>
      </c>
      <c r="Q3" s="18">
        <f>SUM(O3*O3)</f>
        <v>324</v>
      </c>
      <c r="R3" s="18">
        <f>SUM(N3*Q3)</f>
        <v>3240</v>
      </c>
    </row>
    <row r="4" spans="2:18" x14ac:dyDescent="0.25">
      <c r="B4" s="18" t="s">
        <v>3</v>
      </c>
      <c r="C4" s="18">
        <v>21</v>
      </c>
      <c r="D4" s="18">
        <v>25</v>
      </c>
      <c r="E4" s="18">
        <v>6</v>
      </c>
      <c r="F4" s="18">
        <v>23</v>
      </c>
      <c r="G4" s="18">
        <f>E4*F4</f>
        <v>138</v>
      </c>
      <c r="H4" s="18">
        <f>SUM(F4*F4)</f>
        <v>529</v>
      </c>
      <c r="I4" s="18">
        <f>SUM(E4*H4)</f>
        <v>3174</v>
      </c>
      <c r="K4" s="18" t="s">
        <v>3</v>
      </c>
      <c r="L4" s="18">
        <v>21</v>
      </c>
      <c r="M4" s="18">
        <v>25</v>
      </c>
      <c r="N4" s="18">
        <v>10</v>
      </c>
      <c r="O4" s="18">
        <v>23</v>
      </c>
      <c r="P4" s="18">
        <f>N4*O4</f>
        <v>230</v>
      </c>
      <c r="Q4" s="18">
        <f>SUM(O4*O4)</f>
        <v>529</v>
      </c>
      <c r="R4" s="18">
        <f>SUM(N4*Q4)</f>
        <v>5290</v>
      </c>
    </row>
    <row r="5" spans="2:18" x14ac:dyDescent="0.25">
      <c r="B5" s="18" t="s">
        <v>4</v>
      </c>
      <c r="C5" s="18">
        <v>26</v>
      </c>
      <c r="D5" s="18">
        <v>30</v>
      </c>
      <c r="E5" s="18">
        <v>9</v>
      </c>
      <c r="F5" s="18">
        <v>28</v>
      </c>
      <c r="G5" s="18">
        <f>E5*F5</f>
        <v>252</v>
      </c>
      <c r="H5" s="18">
        <f>SUM(F5*F5)</f>
        <v>784</v>
      </c>
      <c r="I5" s="18">
        <f>SUM(E5*H5)</f>
        <v>7056</v>
      </c>
      <c r="K5" s="18" t="s">
        <v>4</v>
      </c>
      <c r="L5" s="18">
        <v>26</v>
      </c>
      <c r="M5" s="18">
        <v>30</v>
      </c>
      <c r="N5" s="18">
        <v>14</v>
      </c>
      <c r="O5" s="18">
        <v>28</v>
      </c>
      <c r="P5" s="18">
        <f>N5*O5</f>
        <v>392</v>
      </c>
      <c r="Q5" s="18">
        <f>SUM(O5*O5)</f>
        <v>784</v>
      </c>
      <c r="R5" s="18">
        <f>SUM(N5*Q5)</f>
        <v>10976</v>
      </c>
    </row>
    <row r="6" spans="2:18" x14ac:dyDescent="0.25">
      <c r="B6" s="18" t="s">
        <v>5</v>
      </c>
      <c r="C6" s="18">
        <v>31</v>
      </c>
      <c r="D6" s="18">
        <v>35</v>
      </c>
      <c r="E6" s="18">
        <v>15</v>
      </c>
      <c r="F6" s="18">
        <v>33</v>
      </c>
      <c r="G6" s="18">
        <f>E6*F6</f>
        <v>495</v>
      </c>
      <c r="H6" s="18">
        <f>SUM(F6*F6)</f>
        <v>1089</v>
      </c>
      <c r="I6" s="18">
        <f>SUM(E6*H6)</f>
        <v>16335</v>
      </c>
      <c r="K6" s="18" t="s">
        <v>5</v>
      </c>
      <c r="L6" s="18">
        <v>31</v>
      </c>
      <c r="M6" s="18">
        <v>35</v>
      </c>
      <c r="N6" s="18">
        <v>19</v>
      </c>
      <c r="O6" s="18">
        <v>33</v>
      </c>
      <c r="P6" s="18">
        <f>N6*O6</f>
        <v>627</v>
      </c>
      <c r="Q6" s="18">
        <f>SUM(O6*O6)</f>
        <v>1089</v>
      </c>
      <c r="R6" s="18">
        <f>SUM(N6*Q6)</f>
        <v>20691</v>
      </c>
    </row>
    <row r="7" spans="2:18" x14ac:dyDescent="0.25">
      <c r="B7" s="18" t="s">
        <v>6</v>
      </c>
      <c r="C7" s="18">
        <v>36</v>
      </c>
      <c r="D7" s="18">
        <v>40</v>
      </c>
      <c r="E7" s="18">
        <v>17</v>
      </c>
      <c r="F7" s="18">
        <v>38</v>
      </c>
      <c r="G7" s="18">
        <f>E7*F7</f>
        <v>646</v>
      </c>
      <c r="H7" s="18">
        <f>SUM(F7*F7)</f>
        <v>1444</v>
      </c>
      <c r="I7" s="18">
        <f>SUM(E7*H7)</f>
        <v>24548</v>
      </c>
      <c r="K7" s="18" t="s">
        <v>6</v>
      </c>
      <c r="L7" s="18">
        <v>36</v>
      </c>
      <c r="M7" s="18">
        <v>40</v>
      </c>
      <c r="N7" s="18">
        <v>7</v>
      </c>
      <c r="O7" s="18">
        <v>38</v>
      </c>
      <c r="P7" s="18">
        <f>N7*O7</f>
        <v>266</v>
      </c>
      <c r="Q7" s="18">
        <f>SUM(O7*O7)</f>
        <v>1444</v>
      </c>
      <c r="R7" s="18">
        <f>SUM(N7*Q7)</f>
        <v>10108</v>
      </c>
    </row>
    <row r="8" spans="2:18" x14ac:dyDescent="0.25">
      <c r="B8" s="18" t="s">
        <v>7</v>
      </c>
      <c r="C8" s="18">
        <v>41</v>
      </c>
      <c r="D8" s="18">
        <v>45</v>
      </c>
      <c r="E8" s="18">
        <v>2</v>
      </c>
      <c r="F8" s="18">
        <v>43</v>
      </c>
      <c r="G8" s="18">
        <f>E8*F8</f>
        <v>86</v>
      </c>
      <c r="H8" s="18">
        <f>SUM(F8*F8)</f>
        <v>1849</v>
      </c>
      <c r="I8" s="18">
        <f>SUM(E8*H8)</f>
        <v>3698</v>
      </c>
      <c r="K8" s="18" t="s">
        <v>7</v>
      </c>
      <c r="L8" s="18">
        <v>41</v>
      </c>
      <c r="M8" s="18">
        <v>45</v>
      </c>
      <c r="N8" s="18">
        <v>6</v>
      </c>
      <c r="O8" s="18">
        <v>43</v>
      </c>
      <c r="P8" s="18">
        <f>N8*O8</f>
        <v>258</v>
      </c>
      <c r="Q8" s="18">
        <f>SUM(O8*O8)</f>
        <v>1849</v>
      </c>
      <c r="R8" s="18">
        <f>SUM(N8*Q8)</f>
        <v>11094</v>
      </c>
    </row>
    <row r="9" spans="2:18" x14ac:dyDescent="0.25">
      <c r="B9" s="18" t="s">
        <v>8</v>
      </c>
      <c r="C9" s="18">
        <v>46</v>
      </c>
      <c r="D9" s="18">
        <v>50</v>
      </c>
      <c r="E9" s="18">
        <v>12</v>
      </c>
      <c r="F9" s="18">
        <v>48</v>
      </c>
      <c r="G9" s="18">
        <f>E9*F9</f>
        <v>576</v>
      </c>
      <c r="H9" s="18">
        <f>SUM(F9*F9)</f>
        <v>2304</v>
      </c>
      <c r="I9" s="18">
        <f>SUM(E9*H9)</f>
        <v>27648</v>
      </c>
      <c r="K9" s="18" t="s">
        <v>8</v>
      </c>
      <c r="L9" s="18">
        <v>46</v>
      </c>
      <c r="M9" s="18">
        <v>50</v>
      </c>
      <c r="N9" s="18">
        <v>3</v>
      </c>
      <c r="O9" s="18">
        <v>48</v>
      </c>
      <c r="P9" s="18">
        <f>N9*O9</f>
        <v>144</v>
      </c>
      <c r="Q9" s="18">
        <f>SUM(O9*O9)</f>
        <v>2304</v>
      </c>
      <c r="R9" s="18">
        <f>SUM(N9*Q9)</f>
        <v>6912</v>
      </c>
    </row>
    <row r="10" spans="2:18" x14ac:dyDescent="0.25">
      <c r="B10" s="18" t="s">
        <v>9</v>
      </c>
      <c r="C10" s="18">
        <v>51</v>
      </c>
      <c r="D10" s="18">
        <v>55</v>
      </c>
      <c r="E10" s="18">
        <v>7</v>
      </c>
      <c r="F10" s="18">
        <v>53</v>
      </c>
      <c r="G10" s="18">
        <f>E10*F10</f>
        <v>371</v>
      </c>
      <c r="H10" s="18">
        <f>SUM(F10*F10)</f>
        <v>2809</v>
      </c>
      <c r="I10" s="18">
        <f>SUM(E10*H10)</f>
        <v>19663</v>
      </c>
      <c r="K10" s="18" t="s">
        <v>9</v>
      </c>
      <c r="L10" s="18">
        <v>51</v>
      </c>
      <c r="M10" s="18">
        <v>55</v>
      </c>
      <c r="N10" s="18">
        <v>5</v>
      </c>
      <c r="O10" s="18">
        <v>53</v>
      </c>
      <c r="P10" s="18">
        <f>N10*O10</f>
        <v>265</v>
      </c>
      <c r="Q10" s="18">
        <f>SUM(O10*O10)</f>
        <v>2809</v>
      </c>
      <c r="R10" s="18">
        <f>SUM(N10*Q10)</f>
        <v>14045</v>
      </c>
    </row>
    <row r="11" spans="2:18" x14ac:dyDescent="0.25">
      <c r="B11" s="11"/>
      <c r="C11" s="9"/>
      <c r="D11" s="9"/>
      <c r="E11" s="19">
        <v>76</v>
      </c>
      <c r="F11" s="9"/>
      <c r="G11" s="19">
        <f>SUM(78, 36, 138, 252,495, 646, 86, 576, 371)</f>
        <v>2678</v>
      </c>
      <c r="H11" s="19">
        <f>SUM(169,324,529,784,1089,1444,1849,2304,2809)</f>
        <v>11301</v>
      </c>
      <c r="I11" s="19">
        <f>SUM(1014,648,3174,7056, 16335,24548,3698,27648,19663)</f>
        <v>103784</v>
      </c>
      <c r="K11" s="11"/>
      <c r="L11" s="9"/>
      <c r="M11" s="9"/>
      <c r="N11" s="19">
        <v>76</v>
      </c>
      <c r="O11" s="9"/>
      <c r="P11" s="19">
        <f>SUM(26,180,230,392,627,266,258,144,265)</f>
        <v>2388</v>
      </c>
      <c r="Q11" s="19">
        <f>SUM(169,324,529,784,1089,1444,1849,2304,2809)</f>
        <v>11301</v>
      </c>
      <c r="R11" s="19">
        <f>SUM(338,3240,5290,10976,20691,10108,11094,6912,14045)</f>
        <v>82694</v>
      </c>
    </row>
    <row r="12" spans="2:18" x14ac:dyDescent="0.25">
      <c r="B12" s="12" t="s">
        <v>14</v>
      </c>
      <c r="C12" s="19">
        <v>35.236800000000002</v>
      </c>
      <c r="G12" s="13"/>
      <c r="K12" s="12" t="s">
        <v>14</v>
      </c>
      <c r="L12" s="19">
        <v>31.421099999999999</v>
      </c>
      <c r="M12" s="13"/>
      <c r="N12" s="13"/>
      <c r="O12" s="13"/>
      <c r="P12" s="13"/>
      <c r="Q12" s="13"/>
      <c r="R12" s="13"/>
    </row>
    <row r="13" spans="2:18" ht="17.25" x14ac:dyDescent="0.25">
      <c r="B13" s="14" t="s">
        <v>23</v>
      </c>
      <c r="C13" s="13" t="s">
        <v>37</v>
      </c>
      <c r="G13" s="13"/>
      <c r="K13" s="14" t="s">
        <v>23</v>
      </c>
      <c r="L13" s="13" t="s">
        <v>18</v>
      </c>
      <c r="M13" s="13"/>
      <c r="N13" s="13"/>
      <c r="O13" s="13"/>
      <c r="P13" s="13"/>
      <c r="Q13" s="13"/>
      <c r="R13" s="13"/>
    </row>
    <row r="14" spans="2:18" x14ac:dyDescent="0.25">
      <c r="C14" s="15">
        <v>9419.7368000000006</v>
      </c>
      <c r="D14" s="13" t="s">
        <v>19</v>
      </c>
      <c r="E14" s="13">
        <v>75</v>
      </c>
      <c r="G14" s="13"/>
      <c r="K14" s="13"/>
      <c r="L14" s="15">
        <v>7660.5259999999998</v>
      </c>
      <c r="M14" s="13" t="s">
        <v>19</v>
      </c>
      <c r="N14" s="13">
        <v>75</v>
      </c>
      <c r="O14" s="13"/>
      <c r="P14" s="13"/>
      <c r="Q14" s="13"/>
      <c r="R14" s="13"/>
    </row>
    <row r="15" spans="2:18" x14ac:dyDescent="0.25">
      <c r="C15" s="13">
        <f>C14/E14</f>
        <v>125.59649066666667</v>
      </c>
      <c r="G15" s="13"/>
      <c r="K15" s="13"/>
      <c r="L15" s="13">
        <v>102.14</v>
      </c>
      <c r="M15" s="13"/>
      <c r="N15" s="13"/>
      <c r="O15" s="13"/>
      <c r="P15" s="13"/>
      <c r="Q15" s="13"/>
      <c r="R15" s="13"/>
    </row>
    <row r="16" spans="2:18" x14ac:dyDescent="0.25">
      <c r="G16" s="13"/>
      <c r="K16" s="13"/>
      <c r="L16" s="13"/>
      <c r="M16" s="13"/>
      <c r="N16" s="13"/>
      <c r="O16" s="13"/>
      <c r="P16" s="13"/>
      <c r="Q16" s="13"/>
      <c r="R16" s="13"/>
    </row>
    <row r="17" spans="2:20" ht="17.25" x14ac:dyDescent="0.25">
      <c r="B17" s="13" t="s">
        <v>17</v>
      </c>
      <c r="C17" s="13">
        <v>11.206984009999999</v>
      </c>
      <c r="E17" s="13" t="s">
        <v>40</v>
      </c>
      <c r="G17" s="13"/>
      <c r="K17" s="13" t="s">
        <v>38</v>
      </c>
      <c r="L17" s="13">
        <v>10.106</v>
      </c>
      <c r="M17" s="13"/>
      <c r="N17" s="13"/>
      <c r="O17" s="13"/>
      <c r="P17" s="13"/>
      <c r="Q17" s="13"/>
      <c r="R17" s="13"/>
    </row>
    <row r="18" spans="2:20" ht="15.75" thickBot="1" x14ac:dyDescent="0.3">
      <c r="E18" s="13">
        <v>151</v>
      </c>
      <c r="F18" s="13" t="s">
        <v>41</v>
      </c>
      <c r="G18" s="13"/>
      <c r="H18" s="13">
        <v>12.288205720000001</v>
      </c>
      <c r="M18"/>
      <c r="R18" s="6"/>
      <c r="S18" s="6"/>
      <c r="T18" s="6"/>
    </row>
    <row r="19" spans="2:20" ht="18" thickBot="1" x14ac:dyDescent="0.3">
      <c r="B19" s="13" t="s">
        <v>20</v>
      </c>
      <c r="C19" s="16">
        <f>C17/H18</f>
        <v>0.91201142504961241</v>
      </c>
      <c r="G19" s="13"/>
      <c r="K19" t="s">
        <v>25</v>
      </c>
      <c r="L19" s="16">
        <f>L17/H18</f>
        <v>0.82241461693237339</v>
      </c>
      <c r="M19"/>
      <c r="R19" s="7"/>
      <c r="S19" s="8"/>
      <c r="T19" s="8"/>
    </row>
    <row r="20" spans="2:20" ht="15.75" thickBot="1" x14ac:dyDescent="0.3">
      <c r="G20" s="13"/>
      <c r="M20"/>
      <c r="R20" s="1"/>
      <c r="S20" s="2"/>
      <c r="T20" s="2"/>
    </row>
    <row r="21" spans="2:20" ht="18.75" thickBot="1" x14ac:dyDescent="0.4">
      <c r="B21" s="13" t="s">
        <v>24</v>
      </c>
      <c r="C21" s="13">
        <f>C19+L19</f>
        <v>1.7344260419819859</v>
      </c>
      <c r="G21" s="13"/>
      <c r="M21"/>
      <c r="R21" s="3"/>
      <c r="S21" s="2"/>
      <c r="T21" s="2"/>
    </row>
    <row r="22" spans="2:20" ht="15.75" thickBot="1" x14ac:dyDescent="0.3">
      <c r="C22" s="20">
        <f>SQRT(C21)</f>
        <v>1.3169760977261455</v>
      </c>
      <c r="G22" s="13"/>
      <c r="M22"/>
      <c r="R22" s="3"/>
      <c r="S22" s="2"/>
      <c r="T22" s="2"/>
    </row>
    <row r="23" spans="2:20" ht="15.75" thickBot="1" x14ac:dyDescent="0.3">
      <c r="G23" s="13"/>
      <c r="M23"/>
      <c r="R23" s="3"/>
      <c r="S23" s="2"/>
      <c r="T23" s="2"/>
    </row>
    <row r="24" spans="2:20" ht="15.75" thickBot="1" x14ac:dyDescent="0.3">
      <c r="G24" s="13"/>
      <c r="M24"/>
      <c r="R24" s="3"/>
      <c r="S24" s="2"/>
      <c r="T24" s="2"/>
    </row>
    <row r="25" spans="2:20" ht="15.75" thickBot="1" x14ac:dyDescent="0.3">
      <c r="B25" s="13" t="s">
        <v>26</v>
      </c>
      <c r="C25" s="13" t="s">
        <v>27</v>
      </c>
      <c r="G25" s="13"/>
      <c r="M25"/>
      <c r="R25" s="3"/>
      <c r="S25" s="2"/>
      <c r="T25" s="2"/>
    </row>
    <row r="26" spans="2:20" ht="15.75" thickBot="1" x14ac:dyDescent="0.3">
      <c r="C26" s="13">
        <f>C12-L12</f>
        <v>3.8157000000000032</v>
      </c>
      <c r="G26" s="13"/>
      <c r="M26"/>
      <c r="R26" s="3"/>
      <c r="S26" s="2"/>
      <c r="T26" s="2"/>
    </row>
    <row r="27" spans="2:20" ht="15.75" thickBot="1" x14ac:dyDescent="0.3">
      <c r="C27" s="13">
        <f>C22</f>
        <v>1.3169760977261455</v>
      </c>
      <c r="G27" s="13"/>
      <c r="M27"/>
      <c r="R27" s="3"/>
      <c r="S27" s="2"/>
      <c r="T27" s="2"/>
    </row>
    <row r="28" spans="2:20" ht="16.5" thickBot="1" x14ac:dyDescent="0.3">
      <c r="C28" s="22">
        <f>C26/C27</f>
        <v>2.8973190983405734</v>
      </c>
      <c r="G28" s="13"/>
      <c r="L28" s="26"/>
      <c r="M28" s="26"/>
      <c r="N28" s="26"/>
      <c r="O28" s="26"/>
      <c r="P28" s="26"/>
      <c r="R28" s="3"/>
      <c r="S28" s="2"/>
      <c r="T28" s="2"/>
    </row>
    <row r="29" spans="2:20" ht="16.5" thickBot="1" x14ac:dyDescent="0.3">
      <c r="G29" s="13"/>
      <c r="L29" s="26"/>
      <c r="M29" s="26"/>
      <c r="N29" s="26"/>
      <c r="O29" s="26"/>
      <c r="P29" s="26"/>
      <c r="R29" s="3"/>
      <c r="S29" s="2"/>
      <c r="T29" s="2"/>
    </row>
    <row r="30" spans="2:20" ht="15.75" x14ac:dyDescent="0.25">
      <c r="B30" s="13" t="s">
        <v>28</v>
      </c>
      <c r="C30" s="23" t="s">
        <v>33</v>
      </c>
      <c r="G30" s="13"/>
      <c r="L30" s="26"/>
      <c r="M30" s="26"/>
      <c r="N30" s="26"/>
      <c r="O30" s="26"/>
      <c r="P30" s="26"/>
    </row>
    <row r="31" spans="2:20" ht="15.75" x14ac:dyDescent="0.25">
      <c r="B31" s="13" t="s">
        <v>29</v>
      </c>
      <c r="C31" s="13" t="s">
        <v>30</v>
      </c>
      <c r="G31" s="13"/>
      <c r="L31" s="26"/>
      <c r="M31" s="26"/>
      <c r="N31" s="26"/>
      <c r="O31" s="26"/>
      <c r="P31" s="26"/>
    </row>
    <row r="32" spans="2:20" ht="15.75" x14ac:dyDescent="0.25">
      <c r="B32" s="13" t="s">
        <v>31</v>
      </c>
      <c r="C32" s="9">
        <v>150</v>
      </c>
      <c r="D32" s="13" t="s">
        <v>32</v>
      </c>
      <c r="G32" s="13"/>
      <c r="L32" s="26"/>
      <c r="M32" s="26"/>
      <c r="N32" s="26"/>
      <c r="O32" s="26"/>
      <c r="P32" s="26"/>
    </row>
    <row r="33" spans="2:16" ht="15.75" x14ac:dyDescent="0.25">
      <c r="G33" s="13"/>
      <c r="L33" s="26"/>
      <c r="M33" s="26"/>
      <c r="N33" s="26"/>
      <c r="O33" s="26"/>
      <c r="P33" s="26"/>
    </row>
    <row r="34" spans="2:16" ht="15.75" x14ac:dyDescent="0.25">
      <c r="C34" s="21" t="s">
        <v>36</v>
      </c>
      <c r="G34" s="13"/>
      <c r="L34" s="26"/>
      <c r="M34" s="26"/>
      <c r="N34" s="26"/>
      <c r="O34" s="26"/>
      <c r="P34" s="26"/>
    </row>
    <row r="35" spans="2:16" ht="15.75" x14ac:dyDescent="0.25">
      <c r="B35" s="21" t="s">
        <v>34</v>
      </c>
      <c r="C35" s="21"/>
      <c r="D35" s="21" t="s">
        <v>28</v>
      </c>
      <c r="G35" s="13"/>
      <c r="L35" s="26"/>
      <c r="M35" s="26"/>
      <c r="N35" s="26"/>
      <c r="O35" s="26"/>
      <c r="P35" s="26"/>
    </row>
    <row r="36" spans="2:16" ht="15.75" x14ac:dyDescent="0.25">
      <c r="B36" s="21">
        <f>C28</f>
        <v>2.8973190983405734</v>
      </c>
      <c r="C36" s="21" t="s">
        <v>35</v>
      </c>
      <c r="D36" s="24" t="s">
        <v>33</v>
      </c>
      <c r="G36" s="13"/>
      <c r="L36" s="26"/>
      <c r="M36" s="26"/>
      <c r="N36" s="26"/>
      <c r="O36" s="26"/>
      <c r="P36" s="26"/>
    </row>
    <row r="37" spans="2:16" ht="15.75" x14ac:dyDescent="0.25">
      <c r="C37" s="9"/>
      <c r="G37" s="13"/>
      <c r="L37" s="26"/>
      <c r="M37" s="26"/>
      <c r="N37" s="26"/>
      <c r="O37" s="26"/>
      <c r="P37" s="26"/>
    </row>
    <row r="38" spans="2:16" ht="15.75" x14ac:dyDescent="0.25">
      <c r="C38" s="9"/>
      <c r="D38" s="25"/>
      <c r="G38" s="13"/>
      <c r="L38" s="26"/>
      <c r="M38" s="26"/>
      <c r="N38" s="26"/>
      <c r="O38" s="26"/>
      <c r="P38" s="26"/>
    </row>
    <row r="39" spans="2:16" ht="15.75" x14ac:dyDescent="0.25">
      <c r="G39" s="13"/>
      <c r="L39" s="26"/>
      <c r="M39" s="26"/>
      <c r="N39" s="26"/>
      <c r="O39" s="26"/>
      <c r="P39" s="26"/>
    </row>
    <row r="40" spans="2:16" ht="15.75" x14ac:dyDescent="0.25">
      <c r="B40" s="13" t="s">
        <v>48</v>
      </c>
      <c r="G40" s="13"/>
      <c r="L40" s="26"/>
      <c r="M40" s="27"/>
      <c r="N40" s="26"/>
    </row>
    <row r="41" spans="2:16" ht="15.75" x14ac:dyDescent="0.25">
      <c r="B41" s="13" t="s">
        <v>28</v>
      </c>
      <c r="C41" s="13">
        <v>1.9759</v>
      </c>
      <c r="G41" s="13"/>
      <c r="L41" s="26"/>
      <c r="M41" s="27"/>
      <c r="N41" s="26"/>
    </row>
    <row r="42" spans="2:16" ht="15.75" x14ac:dyDescent="0.25">
      <c r="B42" s="13" t="s">
        <v>29</v>
      </c>
      <c r="C42" s="13">
        <v>0.05</v>
      </c>
      <c r="G42" s="13"/>
      <c r="L42" s="26"/>
      <c r="M42" s="27"/>
      <c r="N42" s="26"/>
    </row>
    <row r="43" spans="2:16" ht="15.75" x14ac:dyDescent="0.25">
      <c r="B43" s="13" t="s">
        <v>31</v>
      </c>
      <c r="C43" s="13">
        <v>150</v>
      </c>
      <c r="G43" s="13"/>
      <c r="L43" s="13" t="s">
        <v>44</v>
      </c>
      <c r="M43" s="27"/>
      <c r="N43" s="26"/>
    </row>
    <row r="44" spans="2:16" x14ac:dyDescent="0.25">
      <c r="B44" s="13" t="s">
        <v>49</v>
      </c>
      <c r="C44" s="13" t="s">
        <v>50</v>
      </c>
      <c r="G44" s="13"/>
      <c r="L44" t="s">
        <v>45</v>
      </c>
    </row>
    <row r="45" spans="2:16" ht="15.75" x14ac:dyDescent="0.25">
      <c r="B45" s="26" t="s">
        <v>51</v>
      </c>
      <c r="C45" s="26" t="s">
        <v>52</v>
      </c>
      <c r="D45" s="26"/>
      <c r="E45" s="26"/>
      <c r="F45" s="26"/>
      <c r="G45" s="27"/>
      <c r="H45" s="26"/>
      <c r="I45" s="26"/>
      <c r="J45" s="30"/>
      <c r="K45" s="26"/>
      <c r="L45" s="26" t="s">
        <v>46</v>
      </c>
      <c r="M45" s="26"/>
      <c r="N45" s="26"/>
    </row>
    <row r="46" spans="2:16" ht="15.75" x14ac:dyDescent="0.25">
      <c r="B46" s="13" t="s">
        <v>54</v>
      </c>
      <c r="L46" s="26" t="s">
        <v>47</v>
      </c>
    </row>
    <row r="47" spans="2:16" x14ac:dyDescent="0.25">
      <c r="B47" s="13" t="s">
        <v>55</v>
      </c>
    </row>
    <row r="48" spans="2:16" x14ac:dyDescent="0.25">
      <c r="L48" t="s">
        <v>56</v>
      </c>
    </row>
    <row r="49" spans="2:14" x14ac:dyDescent="0.25">
      <c r="B49" s="13" t="s">
        <v>59</v>
      </c>
      <c r="L49" t="s">
        <v>57</v>
      </c>
    </row>
    <row r="50" spans="2:14" x14ac:dyDescent="0.25">
      <c r="L50" t="s">
        <v>62</v>
      </c>
    </row>
    <row r="51" spans="2:14" ht="15.75" x14ac:dyDescent="0.25">
      <c r="B51" s="26"/>
      <c r="C51" s="26"/>
      <c r="D51" s="26"/>
      <c r="E51" s="26"/>
      <c r="F51" s="26"/>
      <c r="G51" s="27"/>
      <c r="H51" s="26"/>
      <c r="I51" s="26"/>
      <c r="J51" s="30"/>
      <c r="K51" s="26"/>
      <c r="L51" s="26"/>
      <c r="M51" s="26"/>
      <c r="N51" s="26"/>
    </row>
    <row r="53" spans="2:14" ht="15.75" x14ac:dyDescent="0.25">
      <c r="B53" s="28" t="s">
        <v>42</v>
      </c>
      <c r="C53" s="29"/>
      <c r="D53" s="29"/>
      <c r="E53" s="26"/>
      <c r="F53" s="26"/>
      <c r="G53" s="27"/>
      <c r="H53" s="26"/>
      <c r="I53" s="26"/>
      <c r="J53" s="30"/>
      <c r="K53" s="26"/>
      <c r="L53" s="26"/>
      <c r="M53" s="26"/>
      <c r="N53" s="26"/>
    </row>
    <row r="54" spans="2:14" ht="15.75" x14ac:dyDescent="0.25">
      <c r="B54" s="29" t="s">
        <v>53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</row>
    <row r="55" spans="2:14" ht="15.75" x14ac:dyDescent="0.25">
      <c r="B55" s="29" t="s">
        <v>58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2:14" ht="15.75" x14ac:dyDescent="0.25">
      <c r="B56" s="29" t="s">
        <v>43</v>
      </c>
      <c r="C56" s="29"/>
      <c r="D56" s="29"/>
      <c r="E56" s="29">
        <v>3.8157000000000001</v>
      </c>
      <c r="F56" s="29" t="s">
        <v>60</v>
      </c>
      <c r="G56" s="29"/>
      <c r="H56" s="29"/>
      <c r="I56" s="29"/>
      <c r="J56" s="29"/>
      <c r="K56" s="29"/>
      <c r="L56" s="29"/>
      <c r="M56" s="29"/>
      <c r="N56" s="29"/>
    </row>
    <row r="57" spans="2:14" ht="15.75" x14ac:dyDescent="0.25">
      <c r="B57" s="29" t="s">
        <v>61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</row>
  </sheetData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Sheet1!B36:D36</xm:f>
              <xm:sqref>O38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willa</dc:creator>
  <cp:lastModifiedBy>willa</cp:lastModifiedBy>
  <dcterms:created xsi:type="dcterms:W3CDTF">2020-10-05T14:01:54Z</dcterms:created>
  <dcterms:modified xsi:type="dcterms:W3CDTF">2020-10-06T16:46:00Z</dcterms:modified>
</cp:coreProperties>
</file>