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OP 7 Mn" sheetId="1" r:id="rId4"/>
    <sheet state="visible" name="List" sheetId="2" r:id="rId5"/>
    <sheet state="visible" name="Breakdown" sheetId="3" r:id="rId6"/>
    <sheet state="visible" name="Program dan Realisasi" sheetId="4" r:id="rId7"/>
    <sheet state="visible" name="CI" sheetId="5" r:id="rId8"/>
    <sheet state="visible" name="Pendapatan" sheetId="6" r:id="rId9"/>
  </sheets>
  <definedNames>
    <definedName hidden="1" localSheetId="0" name="_xlnm._FilterDatabase">'DAOP 7 Mn'!$A$5:$Z$1018</definedName>
    <definedName hidden="1" localSheetId="0" name="Z_0D676E8F_6E04_42A3_9577_98B0E32B6D19_.wvu.FilterData">'DAOP 7 Mn'!$A$5:$L$542</definedName>
  </definedNames>
  <calcPr/>
  <customWorkbookViews>
    <customWorkbookView activeSheetId="0" maximized="1" windowHeight="0" windowWidth="0" guid="{0D676E8F-6E04-42A3-9577-98B0E32B6D19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50">
      <text>
        <t xml:space="preserve">bruto 24.024.550
	-Royhan Sulaeman</t>
      </text>
    </comment>
    <comment authorId="0" ref="G276">
      <text>
        <t xml:space="preserve">bruto 10.890.000
	-Royhan Sulaeman</t>
      </text>
    </comment>
    <comment authorId="0" ref="G358">
      <text>
        <t xml:space="preserve">bruto 49.902.149
	-Royhan Sulaeman</t>
      </text>
    </comment>
    <comment authorId="0" ref="G551">
      <text>
        <t xml:space="preserve">bruto 333.938.653
	-Royhan Sulaeman</t>
      </text>
    </comment>
    <comment authorId="0" ref="G914">
      <text>
        <t xml:space="preserve">bruto 48.960.000
	-Royhan Sulaeman</t>
      </text>
    </comment>
    <comment authorId="0" ref="G838">
      <text>
        <t xml:space="preserve">bruto 21.002.977
	-Royhan Sulaeman</t>
      </text>
    </comment>
    <comment authorId="0" ref="G102">
      <text>
        <t xml:space="preserve">bruto 27.104.759
	-Royhan Sulaeman</t>
      </text>
    </comment>
    <comment authorId="0" ref="G360">
      <text>
        <t xml:space="preserve">bruto 51.744.000
	-Royhan Sulaeman</t>
      </text>
    </comment>
    <comment authorId="0" ref="G542">
      <text>
        <t xml:space="preserve">bruto 14.113.000
	-Royhan Sulaeman</t>
      </text>
    </comment>
    <comment authorId="0" ref="G570">
      <text>
        <t xml:space="preserve">bruto 2.970.000
	-Royhan Sulaeman</t>
      </text>
    </comment>
    <comment authorId="0" ref="G112">
      <text>
        <t xml:space="preserve">bruto 2.047.500
	-Royhan Sulaeman</t>
      </text>
    </comment>
    <comment authorId="0" ref="G117">
      <text>
        <t xml:space="preserve">bruto 17.284.200
	-Royhan Sulaeman</t>
      </text>
    </comment>
    <comment authorId="0" ref="G918">
      <text>
        <t xml:space="preserve">bruto 49.207.400
	-Royhan Sulaeman</t>
      </text>
    </comment>
    <comment authorId="0" ref="G574">
      <text>
        <t xml:space="preserve">bruto 2.750.000
	-Royhan Sulaeman</t>
      </text>
    </comment>
    <comment authorId="0" ref="G732">
      <text>
        <t xml:space="preserve">bruto 48.960.000
	-Royhan Sulaeman</t>
      </text>
    </comment>
    <comment authorId="0" ref="G111">
      <text>
        <t xml:space="preserve">bruto 1.815.000
	-Royhan Sulaeman</t>
      </text>
    </comment>
  </commentList>
</comments>
</file>

<file path=xl/sharedStrings.xml><?xml version="1.0" encoding="utf-8"?>
<sst xmlns="http://schemas.openxmlformats.org/spreadsheetml/2006/main" count="1670" uniqueCount="427">
  <si>
    <t>\</t>
  </si>
  <si>
    <t>UNIT KESEHATAN DAOP 7 MADIUN</t>
  </si>
  <si>
    <t>NO</t>
  </si>
  <si>
    <t xml:space="preserve">NO NPD </t>
  </si>
  <si>
    <t>TANGGAL PENGAJUAN</t>
  </si>
  <si>
    <t>PERIHAL</t>
  </si>
  <si>
    <t>KODE CI</t>
  </si>
  <si>
    <t>NILAI</t>
  </si>
  <si>
    <t>URAIAN</t>
  </si>
  <si>
    <t>KEGIATAN BULAN</t>
  </si>
  <si>
    <t>KATEGORI KEGIATAN</t>
  </si>
  <si>
    <t>NO DOCUMENT</t>
  </si>
  <si>
    <t>TANGGAL ACC</t>
  </si>
  <si>
    <t>01/MK.7/I/2024</t>
  </si>
  <si>
    <t>Tagihan Rawat Inap RSUD Gambiran Kediri bulan Desember 2023 Perawatan Januari 2024</t>
  </si>
  <si>
    <t xml:space="preserve">JANUARI </t>
  </si>
  <si>
    <t>2. Rumah Sakit/Laboratorium/Apotik/Optik</t>
  </si>
  <si>
    <t>02/MK.7/I/2024</t>
  </si>
  <si>
    <t>Tagihan Laboratorium Prodia Madiun bulan Januari 2024 Perawatan November 2023</t>
  </si>
  <si>
    <t>03/MK.7/I/2024</t>
  </si>
  <si>
    <t>Tagihan Rawat Jalan RSI AT-TIN Husada Ngawi bulan Januari 2024 Perawatan Desember 2023</t>
  </si>
  <si>
    <t>04/MK.7/I/2024</t>
  </si>
  <si>
    <t>05/MK.7/I/2024</t>
  </si>
  <si>
    <t>Tagihan Rawat Inap Rumah Sakit IHC Medika Utama bulan Januari 2024 Perawatan November 2023</t>
  </si>
  <si>
    <t>06/MK.7/I/2024</t>
  </si>
  <si>
    <t>Biaya BBM Ambulance Bulan Januari Tahun 2024</t>
  </si>
  <si>
    <t>c. Sewa/Perawatan Ambulance</t>
  </si>
  <si>
    <t>07/MK.7/I/2024</t>
  </si>
  <si>
    <t>Tagihan Optik Indra Blitar bulan Januari 2024 Perawatan Desember 2023</t>
  </si>
  <si>
    <t>08/MK.7/I/2024</t>
  </si>
  <si>
    <t>Pembelian AC (Air Conditioner) di Unit Kesehatan Daop 7 Madiun</t>
  </si>
  <si>
    <t>Inventaris</t>
  </si>
  <si>
    <t>09/MK.7/I/2024</t>
  </si>
  <si>
    <t>Tagihan Optik Rapi Madiun bulan Januari 2024 Perawatan Desember 2023</t>
  </si>
  <si>
    <t>10/MK.7/I/2024</t>
  </si>
  <si>
    <t>Tagihan Rawat Jalan RS Griya Husada Madiun bulan Januari 2024 Perawatan Desember 2023</t>
  </si>
  <si>
    <t>11/MK.7/I/2024</t>
  </si>
  <si>
    <t>Tagihan Rawat Jalan RS Widodo Ngawi bulan Januari 2024 Perawatan Desember 2023</t>
  </si>
  <si>
    <t>12/MK.7/I/2024</t>
  </si>
  <si>
    <t>Tagihan Laboratorium Klinik Pramita Madiun bulan Januari 2024 Perawatan Desember 2023</t>
  </si>
  <si>
    <t>13/MK.7/I/2024</t>
  </si>
  <si>
    <t>Biaya Kegiatan Rapat Evaluasi dan Pembinaan Pekerja Unit Kesehatan</t>
  </si>
  <si>
    <t>Rapat dan Akomodasi</t>
  </si>
  <si>
    <t>14/MK.7/I/2024</t>
  </si>
  <si>
    <t>Pembayaran Tenaga Bantuan Luar Posko Kesehatan Tambahan Stasiun Jombang, Tulungagung dan Nganjuk</t>
  </si>
  <si>
    <t>Posko lebaran natal &amp; Th. Baru</t>
  </si>
  <si>
    <t>15/MK.7/I/2024</t>
  </si>
  <si>
    <t>Tagihan Rawat Inap Rumah Sakit Islam Aminah Blitar bulan Januari 2024 Perawatan Januari 2024 di Unit Kesehatan Daop 7 Madiun</t>
  </si>
  <si>
    <t>16/MK.7/I/2024</t>
  </si>
  <si>
    <t>17/MK.7/I/2024</t>
  </si>
  <si>
    <t>18/MK.7/I/2024</t>
  </si>
  <si>
    <t>Tagihan Rawat Inap RSU Aisyiyah Ponorogo bulan Januari 2024 Perawatan Desember 2023</t>
  </si>
  <si>
    <t>19/MK.7/I/2024</t>
  </si>
  <si>
    <t>Tagihan Rawat Jalan RSUD Kota Madiun bulan Januari 2024 Perawatan Desember 2023</t>
  </si>
  <si>
    <t>20/MK.7/I/2024</t>
  </si>
  <si>
    <t>Tagihan Rawat Inap RSUD Kota Madiun bulan Januari 2024 Perawatan Desember 2023</t>
  </si>
  <si>
    <t>21/MK.7/I/2024</t>
  </si>
  <si>
    <t>Tagihan Rawat Jalan Rumah Sakit Angkatan Udara dr Efram Harsana bulan Januari 2024 Perawatan Desember 2023</t>
  </si>
  <si>
    <t>22/MK.7/I/2024</t>
  </si>
  <si>
    <t>Tagihan Rawat Jalan RSI Siti Aisyah Madiun bulan Januari 2024 Perawatan Desember 2023</t>
  </si>
  <si>
    <t>23/MK.7/I/2024</t>
  </si>
  <si>
    <t>Penggantian Kegiatan Posko dan Evaluasi Posko Angkutan Natal 2023 dan Tahun Baru 2024</t>
  </si>
  <si>
    <t>01/MK.7/II/2024</t>
  </si>
  <si>
    <t>Tagihan Optik Tjiang Kediri bulan Februari 2024 Perawatan  Januari 2024 di Unit Kesehatan Daop 7 Madiun</t>
  </si>
  <si>
    <t>FEBRUARI</t>
  </si>
  <si>
    <t>02/MK.7/II/2024</t>
  </si>
  <si>
    <t>Tagihan Rawat Inap RSI Siti Aisyah Madiun bulan Februari 2024 Perawatan Desember 2023 di Unit Kesehatan Daop 7 Madiun</t>
  </si>
  <si>
    <t>03/MK.7/II/2024</t>
  </si>
  <si>
    <t>Tagihan Rawat Inap Rumah Sakit Ibu dan Anak Muslimat Jombang bulan Februari 2024 Perawatan Desember 2023 di Unit Kesehatan Daop 7 Madiun</t>
  </si>
  <si>
    <t>04/MK.7/II/2024</t>
  </si>
  <si>
    <t>Tagihan Rawat Jalan Rumah Sakit Ibu dan Anak Muslimat Jombang bulan Februari 2024 Perawatan Desember 2023 di Unit Kesehatan Daop 7 Madiun</t>
  </si>
  <si>
    <t>05/MK.7/II/2024</t>
  </si>
  <si>
    <t>Tagihan Rawat Jalan Rumah Sakit Umum Aisyiyah ponorogo bulan Februari 2024 Perawatan Desember 2023 di Unit Kesehatan Daop 7 Madiun</t>
  </si>
  <si>
    <t>06/MK.7/II/2024</t>
  </si>
  <si>
    <t>Tagihan Rawat Inap RSUD dr Soedono Madiun bulan Februari 2024 Perawatan Desember 2023</t>
  </si>
  <si>
    <t>07/MK.7/II/2024</t>
  </si>
  <si>
    <t>Tagihan Rawat Jalan RSUD dr Soedono Madiun bulan Februari 2024 Perawatan Desember 2023</t>
  </si>
  <si>
    <t>08/MK.7/II/2024</t>
  </si>
  <si>
    <t>Penggantian Biaya Penunjang Klinik Madiun, Kertosono dan Kediri</t>
  </si>
  <si>
    <t>c. Pengadaan Obat-Obatan dan BHP (klinik, poskes dan pos rikes)</t>
  </si>
  <si>
    <t>09/MK.7/II/2024</t>
  </si>
  <si>
    <t>Tagihan Rawat Inap RSUD dr Iskak Tulungagung bulan Februari 2024 Perawatan Januari 2024</t>
  </si>
  <si>
    <t>10/MK.7/II/2024</t>
  </si>
  <si>
    <t>Tagihan Optik Indra Blitar bulan Februari 2024 Perawatan Januari 2024</t>
  </si>
  <si>
    <t>11/MK.7/II/2024</t>
  </si>
  <si>
    <t>Tagihan Rawat Inap RSU Aminah Blitar bulan Februari 2024 Perawatan Januari 2024</t>
  </si>
  <si>
    <t>12/MK.7/II/2024</t>
  </si>
  <si>
    <t>Tagihan Optik Rapi Nganjuk bulan Februari 2024 Perawatan Januari 2024</t>
  </si>
  <si>
    <t>13/MK.7/II/2024</t>
  </si>
  <si>
    <t>Tagihan Optik Rapi Madiun bulan Februari 2024 Perawatan Januari 2023</t>
  </si>
  <si>
    <t>14/MK.7/II/2024</t>
  </si>
  <si>
    <t>Tagihan Rawat Jalan RS Widodo Ngawi bulan Februari 2024 Perawatan Januari 2024</t>
  </si>
  <si>
    <t>15/MK.7/II/2024</t>
  </si>
  <si>
    <t>Tagihan Rawat Inap RSI Aminah Blitar bulan Februari 2024 Perawatan Februari 2024</t>
  </si>
  <si>
    <t>Penyedia jasa tenaga cleaning servis di Klinik Mediska Madiun</t>
  </si>
  <si>
    <t>1. Dokter Keluarga/Klinik Kerjasama</t>
  </si>
  <si>
    <t>16/MK.7/II/2024</t>
  </si>
  <si>
    <t>Pembayaran Biaya Dokter Gigi Irdian Devi Saputri atas Pelayanan Rawat Jalan Tingkat Pertama di Klinik Mediska Madiun bulan Januari s/d Desember 2024</t>
  </si>
  <si>
    <t>a. Tenaga Kesehatan (dr Penanggung Jawab, dr spesialis, dll)</t>
  </si>
  <si>
    <t>17/MK.7/II/2024</t>
  </si>
  <si>
    <t>Pembayaran Biaya Dokter Umum Iis Sugiarti atas Pelayanan Rawat Jalan Tingkat Pertama di Klinik Mediska Kertosono bulan Januari s/d Desember 2024</t>
  </si>
  <si>
    <t>18/MK.7/II/2024</t>
  </si>
  <si>
    <t>Pembayaran Biaya Dokter Umum Siwi Arifah Sabila atas Pelayanan Rawat Jalan Tingkat Pertama di Klinik Mediska Kediri bulan Januari s/d Desember 2024</t>
  </si>
  <si>
    <t>19/MK.7/II/2024</t>
  </si>
  <si>
    <t>Pembayaran Biaya Dokter Gigi Trianike Nor Aini atas Pelayanan Rawat Jalan Tingkat Pertama di Klinik Mediska Kediri bulan Januari s/d Desember 2024</t>
  </si>
  <si>
    <t>20/MK.7/II/2024</t>
  </si>
  <si>
    <t>Pembayaran Biaya Dokter Umum Aulia Ayu Kusumaningrum atas Pelayanan Rawat Jalan Tingkat Pertama di Klinik Mediska Blitar bulan Januari s/d Desember 2024</t>
  </si>
  <si>
    <t>21/MK.7/II/2024</t>
  </si>
  <si>
    <t>Pembayaran Biaya Dokter Gigi Yustinus Didika Artanto atas Pelayanan Rawat Jalan Tingkat Pertama di Klinik Mediska Blitar bulan Januari s/d Desember 2024</t>
  </si>
  <si>
    <t>22/MK.7/II/2024</t>
  </si>
  <si>
    <t>Pembayaran Biaya Dokter Penanggungjawab a.n Dokter Rahmawati Eka Wardhani di Klinik Mediska Kertosono atas Jasa Pelayanan Kesehatan bulan Januari s/d Desember 2024</t>
  </si>
  <si>
    <t>23/MK.7/II/2024</t>
  </si>
  <si>
    <t>Pembayaran Biaya Dokter Penanggungjawab a.n Dokter Ariska Nur Aida di Klinik Mediska Kediri atas Jasa Pelayanan Kesehatan bulan Januari s/d Desember 2024</t>
  </si>
  <si>
    <t>24/MK.7/II/2024</t>
  </si>
  <si>
    <t>Pembayaran Biaya Penanggungjawab Farmasi a.n Christina Fatma Lestyoningrum. S., Farm., Apt di Klinik Mediska Kertosono atas Jasa Pelayanan Kesehatan bulan Januari s/d Desember 2024</t>
  </si>
  <si>
    <t>25/MK.7/II/2024</t>
  </si>
  <si>
    <t>Pembayaran Biaya Penanggungjawab Farmasi a.n Bangun Susilo. S., Farm., Apt di Klinik Mediska Kediri atas Jasa Pelayanan Kesehatan bulan Januari s/d Desember 2024</t>
  </si>
  <si>
    <t>26/MK.7/II/2024</t>
  </si>
  <si>
    <t>Pembayaran Biaya Penanggungjawab Farmasi a.n Aulia Rosyida.S., Farm., Apt di Klinik Mediska Blitar atas Jasa Pelayanan Kesehatan bulan Januari s/d Desember 2024</t>
  </si>
  <si>
    <t>27/MK.7/II/2024</t>
  </si>
  <si>
    <t>Penggantian Biaya Kegiatan Supervisi Bulan K3 dan pencetakan rekam medis manual klinik Mediska</t>
  </si>
  <si>
    <t>b. K3 Kantor, Klinik dan Poskes</t>
  </si>
  <si>
    <t>28/MK.7/II/2024</t>
  </si>
  <si>
    <t>Tagihan Rawat Inap RSIA Muslimat Jombang bulan Februari 2024 Perawatan Januari 2024</t>
  </si>
  <si>
    <t>29/MK.7/II/2024</t>
  </si>
  <si>
    <t>Tagihan Rawat Inap RSUD Jombang bulan Februari 2024 Perawatan Desember 2023</t>
  </si>
  <si>
    <t>30/MK.7/II/2024</t>
  </si>
  <si>
    <t>Tagihan Rawat Inap Rumah Sakit Angkatan Udara dr Efram Harsana bulan Februari 2024 Perawatan Desember 2023</t>
  </si>
  <si>
    <t>31/MK.7/II/2024</t>
  </si>
  <si>
    <t>Tagihan Rawat Jalan RS Griya Husada Madiun bulan Februari 2024 Perawatan Januari 2024</t>
  </si>
  <si>
    <t>32/MK.7/II/2024</t>
  </si>
  <si>
    <t>Tagihan Rawat Jalan Rumah Sakit Angkatan Udara dr Efram Harsana bulan Februari 2024 Perawatan Januari 2024</t>
  </si>
  <si>
    <t>33/MK.7/II/2024</t>
  </si>
  <si>
    <t xml:space="preserve"> Pembelian Vitamin Pekerja Daop 7 Madiun Bulan Maret 2024</t>
  </si>
  <si>
    <t>34/MK.7/II/2024</t>
  </si>
  <si>
    <t>Pembelian ATK Unit Kesehatan Triwulan I Tahun 2024</t>
  </si>
  <si>
    <t>a. ATK Kebutuhan Kantor</t>
  </si>
  <si>
    <t>35/MK.7/II/2024</t>
  </si>
  <si>
    <t>Tagihan Laboratorium Klinik Pramita Madiun bulan Februari 2024 Perawatan Januari 2024 di Unit Kesehatan Daop 7 Madiun</t>
  </si>
  <si>
    <t>36/MK.7/II/2024</t>
  </si>
  <si>
    <t>Tagihan Rawat Inap RSUD Kertosono bulan Februari 2024 Perawatan Januari 2024</t>
  </si>
  <si>
    <t>37/MK.7/II/2024</t>
  </si>
  <si>
    <t>Tagihan Rawat Inap RSU Aminah Blitar bulan Februari 2024 Perawatan Februari 2024</t>
  </si>
  <si>
    <t>38/MK.7/II/2024</t>
  </si>
  <si>
    <t>Tagihan Rawat Jalan RSU Aminah Blitar bulan Februari 2024 perawatan bulan Februari 2024</t>
  </si>
  <si>
    <t>01/MK.7/III/2024</t>
  </si>
  <si>
    <t>Tagihan Rawat Jalan Rumah Sakit Umum Daerah Kertosono bulan Februari 2024 Perawatan Januari 2024 di Unit Kesehatan Daop 7 Madiun</t>
  </si>
  <si>
    <t>MARET</t>
  </si>
  <si>
    <t>02/MK.7/III/2024</t>
  </si>
  <si>
    <t>Pembelian Obat RJTP Klinik TW 1 Tahun 2024</t>
  </si>
  <si>
    <t>3. Pengadaan Obat-Obatan dan BHP (klinik, poskes dan pos rikes)</t>
  </si>
  <si>
    <t>03/MK.7/III/2024</t>
  </si>
  <si>
    <t xml:space="preserve"> Pembelian Alat Kesehatan BHP Klinik Mediska TW 1 Tahun 2024 di Unit Kesehatan Daop 7 Madiun</t>
  </si>
  <si>
    <t>04/MK.7/III/2024</t>
  </si>
  <si>
    <t>Penggantian Biaya Pembayaran Limbah Cair Klinik Kediri bulan Februari 2024</t>
  </si>
  <si>
    <t>b. Jejaring Klinik</t>
  </si>
  <si>
    <t>05/MK.7/III/2024</t>
  </si>
  <si>
    <t>Tagihan Optik Indra Blitar bulan Maret 2024 Perawatan Februari 2024</t>
  </si>
  <si>
    <t>06/MK.7/III/2024</t>
  </si>
  <si>
    <t>Tagihan Rawat Inap RSI Aminah Blitar bulan Maret 2024 Perawatan Februari 2024</t>
  </si>
  <si>
    <t>07/MK.7/III/2024</t>
  </si>
  <si>
    <t>Tagihan Rawat Jalan RSUD Kota Madiun bulan Maret 2024 Perawatan Januari 2024</t>
  </si>
  <si>
    <t>08/MK.7/III/2024</t>
  </si>
  <si>
    <t>Tagihan Rawat Inap RSUD Kota Madiun bulan Maret 2024 Perawatan Januari 2024</t>
  </si>
  <si>
    <t>09/MK.7/III/2024</t>
  </si>
  <si>
    <t>Tagihan Rawat Jalan RSU Aminah Blitar bulan Maret 2024 Perawatan Februari 2024</t>
  </si>
  <si>
    <t>10/MK.7/III/2024</t>
  </si>
  <si>
    <t>Tagihan Rawat Jalan RS IHC Toeloengredjo bulan Maret 2024 Perawatan Februari 2024</t>
  </si>
  <si>
    <t>11/MK.7/III/2024</t>
  </si>
  <si>
    <t>Tagihan Optik Rapi Nganjuk bulan Maret 2024 Perawatan Februari 2024</t>
  </si>
  <si>
    <t>12/MK.7/III/2024</t>
  </si>
  <si>
    <t>Pembelian Obat P3K di Unit Kesehatan Daop 7 Madiun</t>
  </si>
  <si>
    <t>13/MK.7/III/2024</t>
  </si>
  <si>
    <t>Pembelian Stick Tes Narkoba</t>
  </si>
  <si>
    <t>d. Alat kesehatan</t>
  </si>
  <si>
    <t>14/MK.7/III/2024</t>
  </si>
  <si>
    <t>Pembayaran Biaya Dokter Umum Mentari Nur Fadilah</t>
  </si>
  <si>
    <t>15/MK.7/III/2024</t>
  </si>
  <si>
    <t>Tagihan Rawat Jalan RSI Aisyiyah Nganjuk bulan Maret 2024 Perawatan Februari 2024</t>
  </si>
  <si>
    <t>16/MK.7/III/2024</t>
  </si>
  <si>
    <t>Tagihan Rawat Jalan RSIA Muslimat Jombang bulan Maret 2024 Perawatan Februari 2024</t>
  </si>
  <si>
    <t>17/MK.7/III/2024</t>
  </si>
  <si>
    <t>Tagihan Rawat Inap RSIA Muslimat Jombang bulan Maret 2024 Perawatan Februari 2024</t>
  </si>
  <si>
    <t>18/MK.7/III/2024</t>
  </si>
  <si>
    <t>Pembayaran Tagihan Laboratorium Ultra Medica Kediri  untuk pemeriksaan penunjang Medical Chek Up (MCU) Pekerja IMO</t>
  </si>
  <si>
    <t>1. Paket MCU</t>
  </si>
  <si>
    <t>19/MK.7/III/2024</t>
  </si>
  <si>
    <t>Pembayaran Tagihan Laboratorium Ultra Medica Kediri  untuk pemeriksaan Audiometri Pekerja IMO</t>
  </si>
  <si>
    <t>20/MK.7/III/2024</t>
  </si>
  <si>
    <t>Pembayaran Tagihan Laboratorium Ultra Medica Kediri  untuk pemeriksaan Narkoba Pekerja IMO</t>
  </si>
  <si>
    <t>3. Narkoba</t>
  </si>
  <si>
    <t>21/MK.7/III/2024</t>
  </si>
  <si>
    <t>Pembayaran Tagihan Laboratorium Ultra Medica Kediri  untuk pemeriksaan penunjang Medical Chek Up (MCU) Pekerja Non IMO</t>
  </si>
  <si>
    <t>22/MK.7/III/2024</t>
  </si>
  <si>
    <t>Pembayaran Tagihan Laboratorium Ultra Medica Kediri  untuk pemeriksaan Audiometri Pekerja Non IMO</t>
  </si>
  <si>
    <t>Audiometri</t>
  </si>
  <si>
    <t>23/MK.7/III/2024</t>
  </si>
  <si>
    <t>Pembayaran Tagihan Laboratorium Ultra Medica Kediri  untuk pemeriksaan Narkoba Pekerja Non IMO</t>
  </si>
  <si>
    <t>24/MK.7/III/2024</t>
  </si>
  <si>
    <t>Pembelian Obat RJTL Bulan Maret Tahun 2024 untuk Klinik Mediska</t>
  </si>
  <si>
    <t>25/MK.7/III/2024</t>
  </si>
  <si>
    <t>Pembayaran Tagihan Laboratorium Kimia Farma untuk pemeriksaan penunjang Medical Chek Up (MCU) Pekerja Non IMO</t>
  </si>
  <si>
    <t>26/MK.7/III/2024</t>
  </si>
  <si>
    <t>Tagihan Laboratorium Kimia Farma  untuk pemeriksaan Narkoba Pekerja Non IMO</t>
  </si>
  <si>
    <t>27/MK.7/III/2024</t>
  </si>
  <si>
    <t>Pembayaran Tagihan Laboratorium Kimia Farma untuk pemeriksaan Audiometri Pekerja IMO</t>
  </si>
  <si>
    <t>28/MK.7/III/2024</t>
  </si>
  <si>
    <t>Pembayaran Tagihan Laboratorium Kimia Farma  untuk pemeriksaan penunjang Medical Chek Up (MCU) Pekerja IMO</t>
  </si>
  <si>
    <t>29/MK.7/III/2024</t>
  </si>
  <si>
    <t>Pembayaran Tagihan Laboratorium Kimia Farma  untuk pemeriksaan Narkoba Pekerja IMO</t>
  </si>
  <si>
    <t>30/MK.7/III/2024</t>
  </si>
  <si>
    <t>Pembayaran Tagihan Laboratorium Prodia Madiun bulan Maret 2024 Perawatan Juli 2023</t>
  </si>
  <si>
    <t>31/MK.7/III/2024</t>
  </si>
  <si>
    <t>Perbaikan dan perawatan ambulance di Unit Kesehatan Daop 7 Madiun</t>
  </si>
  <si>
    <t>32/MK.7/III/2024</t>
  </si>
  <si>
    <t>Pembayaran Tagihan Optik Rapi Madiun bulan Maret 2024 Perawatan Februari 2024</t>
  </si>
  <si>
    <t>33/MK.7/III/2024</t>
  </si>
  <si>
    <t>Pembelian ObatBHPAlkes Bulan Maret Tahun 2024 Untuk Poskes Posrikes</t>
  </si>
  <si>
    <t>34/MK.7/III/2024</t>
  </si>
  <si>
    <t>Pembelian Vitamin Pekerja Daop 7 Madiun Dalam Rangka Angleb 2024</t>
  </si>
  <si>
    <t>35/MK.7/III/2024</t>
  </si>
  <si>
    <t>Pembayaran Tagihan Laboratorium Kimia Farma untuk pemeriksaan Audiometri Pekerja Non IMO</t>
  </si>
  <si>
    <t>36/MK.7/III/2024</t>
  </si>
  <si>
    <t>Biaya Akomodasi Supervisi Dalam Rangka Persipan Angleb 2024</t>
  </si>
  <si>
    <t>37/MK.7/III/2024</t>
  </si>
  <si>
    <t>Pembayaran Tagihan Laboratorium Kimia Farma untuk pemeriksaan penunjang Medical Chek Up (MCU) Pekerja Non IMO tanpa rontgen</t>
  </si>
  <si>
    <t>38/MK.7/III/2024</t>
  </si>
  <si>
    <t>Tagihan Laboratorium Kimia Farma untuk pemeriksaan Audiometri Pekerja Non IMO susulan</t>
  </si>
  <si>
    <t>39/MK.7/III/2024</t>
  </si>
  <si>
    <t>Pembayaran Tagihan Rawat Inap Rumah Sakit Angkatan Udara dr Efram Harsana Lanud Iswahjudi bulan Maret 2024 Perawatan Februari 2024</t>
  </si>
  <si>
    <t>40/MK.7/III/2024</t>
  </si>
  <si>
    <t>Pembayaran Tagihan Rawat Jalan Rumah Sakit Angkatan Udara dr Efram Harsana Lanud Iswahjudi bulan Maret 2024 Perawatan Februari 2024</t>
  </si>
  <si>
    <t>41/MK.7/III/2024</t>
  </si>
  <si>
    <t>Tagihan Rawat Jalan RSUD dr Soedono Madiun bulan Maret 2024 Perawatan Januari 2024</t>
  </si>
  <si>
    <t>42/MK.7/III/2024</t>
  </si>
  <si>
    <t>Tagihan Rawat Inap RSUD dr Soedono Madiun bulan Maret 2024 Perawatan Januari 2024</t>
  </si>
  <si>
    <t>43/MK.7/III/2024</t>
  </si>
  <si>
    <t>Tagihan Rawat Inap RSI AT-TIN Husada Ngawi bulan Maret 2024 Perawatan Februari 2024</t>
  </si>
  <si>
    <t>44/MK.7/III/2024</t>
  </si>
  <si>
    <t>Tagihan Laboratorium Klinik Pramita Madiun bulan Maret 2024 Perawatan Februari 2024</t>
  </si>
  <si>
    <t>45/MK.7/III/2024</t>
  </si>
  <si>
    <t>Penggantian Akomodsasi MMH di Unit Kesehatan Daop 7 madiun</t>
  </si>
  <si>
    <t>46/MK.7/III/2024</t>
  </si>
  <si>
    <t>Pembuatan Rekam Medis Manual Klinik Mediska dan Kebutuhan Pendukung</t>
  </si>
  <si>
    <t>47/MK.7/III/2024</t>
  </si>
  <si>
    <t>Pembayaran Tagihan Rawat Jalan RSU Aminah Blitar bulan Maret 2024 Perawatan Maret 202</t>
  </si>
  <si>
    <t>48/MK.7/III/2024</t>
  </si>
  <si>
    <t>Tagihan Rawat Inap RSI Aminah Blitar bulan Maret 2024 Perawatan Maret 2024</t>
  </si>
  <si>
    <t>Commitment Item</t>
  </si>
  <si>
    <t>Uraian</t>
  </si>
  <si>
    <t>Kesh Peg Ktr Perawatan Sarana</t>
  </si>
  <si>
    <t>Kesh Peg Ktr Unit Sarana</t>
  </si>
  <si>
    <t>3. Restitusi Pengobatan</t>
  </si>
  <si>
    <t>Kesh Peg Operasi Sarana</t>
  </si>
  <si>
    <t>APRIL</t>
  </si>
  <si>
    <t>4. Asuransi Kesehatan Tambahan</t>
  </si>
  <si>
    <t>Kesh Peg Perawatan Sarana</t>
  </si>
  <si>
    <t>MEI</t>
  </si>
  <si>
    <t>1. Tenaga Kesehatan (dr Penanggung Jawab, dr spesialis, dll)</t>
  </si>
  <si>
    <t>Kesh Peg Awak Sarana Perkeretaapian</t>
  </si>
  <si>
    <t>JUNI</t>
  </si>
  <si>
    <t>2. Jejaring Klinik</t>
  </si>
  <si>
    <t>Kesh Peg Stasiun</t>
  </si>
  <si>
    <t xml:space="preserve">JULI </t>
  </si>
  <si>
    <t>Kesh Peg Operasi Prasarana</t>
  </si>
  <si>
    <t>AGUSTUS</t>
  </si>
  <si>
    <t>4. Alat kesehatan</t>
  </si>
  <si>
    <t>Kesh Peg Perawatan Prasarana JRJ/Sintelis/BY Prasarana</t>
  </si>
  <si>
    <t>SEPTEMBER</t>
  </si>
  <si>
    <t>Kesh Peg Renwas JRJ/Sintelis/LAA</t>
  </si>
  <si>
    <t>OKTOBER</t>
  </si>
  <si>
    <t>2. Paket MCU + Treadmill</t>
  </si>
  <si>
    <t>Kesh Peg Optamalisasi Aset</t>
  </si>
  <si>
    <t>NOVEMBER</t>
  </si>
  <si>
    <t>Kesh Peg Umum</t>
  </si>
  <si>
    <t>DESEMBER</t>
  </si>
  <si>
    <t>4. Pendalaman MCU</t>
  </si>
  <si>
    <t>Rapat dan Akomodasi Umum</t>
  </si>
  <si>
    <t>5. Pemeriksaan Kesehatan Afkir/Khusus &amp; Penanganan Komorbid</t>
  </si>
  <si>
    <t>Perjalanan dinas</t>
  </si>
  <si>
    <t>6. Pemeriksaan Audiometri</t>
  </si>
  <si>
    <t>ATK</t>
  </si>
  <si>
    <t>Alkes Pemeriksaan Kesehatan/Rikes</t>
  </si>
  <si>
    <t>KRT</t>
  </si>
  <si>
    <t>Suplemen Dinasan ASP</t>
  </si>
  <si>
    <t>UMDT</t>
  </si>
  <si>
    <t xml:space="preserve">Outsourcing </t>
  </si>
  <si>
    <t>Kotak &amp; Isi Paket P3K Kantor</t>
  </si>
  <si>
    <t xml:space="preserve">Pengawalan </t>
  </si>
  <si>
    <t>a. Biaya Perjalanan Dinas Pegawai Dalam Negeri</t>
  </si>
  <si>
    <t>Pendidikan</t>
  </si>
  <si>
    <t>b. Biaya Perjalanan Dinas Pegawai Luar Negeri</t>
  </si>
  <si>
    <t>Pelayanan Kesehatan pasien umum</t>
  </si>
  <si>
    <t>Bina Lingkungan</t>
  </si>
  <si>
    <t>b. Tinta Kartu JPK/Bahan Kartu JPK</t>
  </si>
  <si>
    <t>a. UMDT</t>
  </si>
  <si>
    <t>d. Home visit, hospital visit dan customer care</t>
  </si>
  <si>
    <t>e. Penyuluhan, Forkom, Sosialisasi</t>
  </si>
  <si>
    <t>f. Izin klinik</t>
  </si>
  <si>
    <t>g. Outsourcing</t>
  </si>
  <si>
    <t>h. Perbaikan Prasarana/Sarana Kantor, Klinik</t>
  </si>
  <si>
    <t>i. Gizi Kerja</t>
  </si>
  <si>
    <t>j. Sertifikasi</t>
  </si>
  <si>
    <t>Biaya Pengiriman Barang</t>
  </si>
  <si>
    <t>e. Vaksin Covid-19</t>
  </si>
  <si>
    <t>f. Screening (Rapid dan PCR)</t>
  </si>
  <si>
    <t>g. Alat Pelindung Diri (Masker, Face Shield dan Hazmat)</t>
  </si>
  <si>
    <t>h. Desinfektan dll</t>
  </si>
  <si>
    <t>Teknologi Informasi</t>
  </si>
  <si>
    <t>BREAKDOWN RENCANA KERJA DAN ANGGARAN DAERAH (RKAD) TAHUN 2024</t>
  </si>
  <si>
    <t>URAIAN KEGIATAN / PROGRAM 
 KERJA</t>
  </si>
  <si>
    <t>RKAD</t>
  </si>
  <si>
    <t>TW I</t>
  </si>
  <si>
    <t>TW II</t>
  </si>
  <si>
    <t>TW III</t>
  </si>
  <si>
    <t>TW IV</t>
  </si>
  <si>
    <t>JANUARI</t>
  </si>
  <si>
    <t>JUMLAH</t>
  </si>
  <si>
    <t>JULI</t>
  </si>
  <si>
    <t>A</t>
  </si>
  <si>
    <t>BIAYA KESEHATAN PEGAWAI</t>
  </si>
  <si>
    <t>JAMINAN PEMELIHARAAN KESEHATAN</t>
  </si>
  <si>
    <t>a</t>
  </si>
  <si>
    <t>Tagihan - Tagihan Pihak Ketiga</t>
  </si>
  <si>
    <t>b</t>
  </si>
  <si>
    <t>Klinik</t>
  </si>
  <si>
    <t>3. Pengadaan Obat0Obatan dan BHP (klinik, poskes dan pos rikes)</t>
  </si>
  <si>
    <t>JUMLAH A.1</t>
  </si>
  <si>
    <t>KESEHATAN KERJA</t>
  </si>
  <si>
    <t>Pemeriksaan Berkala/MCU :</t>
  </si>
  <si>
    <t>1. Paket I</t>
  </si>
  <si>
    <t>2. Treadmill</t>
  </si>
  <si>
    <t>c</t>
  </si>
  <si>
    <t>d</t>
  </si>
  <si>
    <t>e</t>
  </si>
  <si>
    <t>Jumlah A.2</t>
  </si>
  <si>
    <t>JUMLAH A</t>
  </si>
  <si>
    <t>B</t>
  </si>
  <si>
    <t>BIAYA UMUM</t>
  </si>
  <si>
    <t>Perjalanan Dinas (G 43)</t>
  </si>
  <si>
    <t>a. Biaya Perjalanan Dinas Pegawai Dalam negeri</t>
  </si>
  <si>
    <t>b. Biaya Perjalanan Dinas Pegawai luar negeri</t>
  </si>
  <si>
    <t>Jumlah B.2</t>
  </si>
  <si>
    <t>ATK (Kantor, Klinik, Poskes dan Posrikkes)</t>
  </si>
  <si>
    <t>a. ATK kebutuhan Kantor</t>
  </si>
  <si>
    <t>b. Tinta Kartu JPK / Bahan kartu JPK</t>
  </si>
  <si>
    <t>Jumlah B.3</t>
  </si>
  <si>
    <t>Kerumahtanggaan</t>
  </si>
  <si>
    <t>b. K3 kantor, klinik dan poskes</t>
  </si>
  <si>
    <t>c. Sewa / perawatan Ambulance</t>
  </si>
  <si>
    <t>f. Ijin klinik</t>
  </si>
  <si>
    <t>i. Gizi kerja</t>
  </si>
  <si>
    <t>Jumlah B.4</t>
  </si>
  <si>
    <t>Pelayanan Kesehatan Pasien Umum</t>
  </si>
  <si>
    <t>c. Pengadaan Obat0Obatan dan BHP (klinik, poskes dan pos rikes)</t>
  </si>
  <si>
    <t>Jumlah B.8</t>
  </si>
  <si>
    <t>JUMLAH B</t>
  </si>
  <si>
    <t>JUMLAH A+B ( TOTAL RKAD)</t>
  </si>
  <si>
    <t>C</t>
  </si>
  <si>
    <t>PENDAPATAN</t>
  </si>
  <si>
    <t>LABA/(RUGI) KLINIK (JUMLAH C 0 B)</t>
  </si>
  <si>
    <t>PROGREAL RENCANA KERJA DAN ANGGARAN DAERAH (RKAD) TAHUN 2024</t>
  </si>
  <si>
    <t>URAIAN KEGIATAN / PROGRAM 
KERJA</t>
  </si>
  <si>
    <t>TRIWULAN I</t>
  </si>
  <si>
    <t>TRIWULAN II</t>
  </si>
  <si>
    <t>TRIWULAN III</t>
  </si>
  <si>
    <t>TRIWULAN IV</t>
  </si>
  <si>
    <t>PROGRAM</t>
  </si>
  <si>
    <t>REALISASI</t>
  </si>
  <si>
    <t>%</t>
  </si>
  <si>
    <t>SM I</t>
  </si>
  <si>
    <t>SM II</t>
  </si>
  <si>
    <t>PROGRAM KERJA</t>
  </si>
  <si>
    <t xml:space="preserve">PENYERAPAN </t>
  </si>
  <si>
    <t>SISA</t>
  </si>
  <si>
    <t>PROGNOSA 2023</t>
  </si>
  <si>
    <t>A. JAMINAN PEMELIHARAN KESEHATAN</t>
  </si>
  <si>
    <t>TAGIHAN PIHAK KETIGA</t>
  </si>
  <si>
    <t>RESTITUSI</t>
  </si>
  <si>
    <t xml:space="preserve">OBAT0OBATAN &amp; BHP </t>
  </si>
  <si>
    <t>ALAT KESEHATAN</t>
  </si>
  <si>
    <t>B. KESEHATAN KERJA</t>
  </si>
  <si>
    <t>MCU &amp; NARKOBA</t>
  </si>
  <si>
    <t>KOTAK DAN  ISI P3K</t>
  </si>
  <si>
    <t>POSKO DLL</t>
  </si>
  <si>
    <t>a. Pemeriksaan Berkala/MCU :</t>
  </si>
  <si>
    <t>JUMLAH A + B</t>
  </si>
  <si>
    <t>b. Alkes Pemeriksaan Kesehatan/Rikes</t>
  </si>
  <si>
    <t>c. Kotak &amp; Isi Paket P3K Kantor</t>
  </si>
  <si>
    <t>Suplemen Dinasan ASP dan Pekerja</t>
  </si>
  <si>
    <t>d. Posko lebaran natal &amp; Th. Baru</t>
  </si>
  <si>
    <t>Beban Rapat dan Akomodasi</t>
  </si>
  <si>
    <t xml:space="preserve">Perjalanan Dinas (G 43) </t>
  </si>
  <si>
    <t>Jumlah B.7</t>
  </si>
  <si>
    <t>COMMITMENT ITEM</t>
  </si>
  <si>
    <t>RELEASE</t>
  </si>
  <si>
    <t>NOT RELEASE</t>
  </si>
  <si>
    <t>PROGRAM RKAD</t>
  </si>
  <si>
    <t>JUMLAH REALISASI</t>
  </si>
  <si>
    <t>SISA RKAD</t>
  </si>
  <si>
    <t>PROSENTASE PENGGUNAAN RKAD</t>
  </si>
  <si>
    <t>SISA RKAD SAP</t>
  </si>
  <si>
    <t>SELISIH</t>
  </si>
  <si>
    <t>02.01.2024</t>
  </si>
  <si>
    <t>25.01.2024</t>
  </si>
  <si>
    <t>07.02.2024</t>
  </si>
  <si>
    <t>08.03.2024</t>
  </si>
  <si>
    <t>NOPEMBER</t>
  </si>
  <si>
    <t xml:space="preserve"> A</t>
  </si>
  <si>
    <t>Biaya Kesehatan Pegawai</t>
  </si>
  <si>
    <t>Jumlah A</t>
  </si>
  <si>
    <t>Biaya Umum</t>
  </si>
  <si>
    <t>Jumlah B</t>
  </si>
  <si>
    <t>Jumlah A + B</t>
  </si>
  <si>
    <t xml:space="preserve"> </t>
  </si>
  <si>
    <t>REKAPITULASI PENDAPATAN DAN KAPITASI BPJS TAHUN 2024</t>
  </si>
  <si>
    <t>DAOP/DIVRE</t>
  </si>
  <si>
    <t>BULAN</t>
  </si>
  <si>
    <t>KAPITASI</t>
  </si>
  <si>
    <t>PESERTA</t>
  </si>
  <si>
    <t>NON KAPITASI</t>
  </si>
  <si>
    <t>peserta</t>
  </si>
  <si>
    <t>KLINIK MEDISKA MADIUN</t>
  </si>
  <si>
    <t>KLINIK MEDISKA KERTOSONO</t>
  </si>
  <si>
    <t>KLINIK MEDISKA KEDIRI</t>
  </si>
  <si>
    <t>KLINIK MEDISKA BLITAR</t>
  </si>
  <si>
    <t>PENDAPATAN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</si>
</sst>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mm/dd/yyyy"/>
    <numFmt numFmtId="165" formatCode="_-* #,##0_-;\-* #,##0_-;_-* &quot;-&quot;_-;_-@"/>
    <numFmt numFmtId="166" formatCode="_-* #,##0_-;\-* #,##0_-;_-* &quot;-&quot;??_-;_-@"/>
    <numFmt numFmtId="167" formatCode="[$-F800]dddd\,\ mmmm\ dd\,\ yyyy"/>
    <numFmt numFmtId="168" formatCode="[$-421]dd\ mmmm\ yyyy"/>
    <numFmt numFmtId="169" formatCode="d/m/yyyy"/>
    <numFmt numFmtId="170" formatCode="dd\.mm\.yyyy"/>
    <numFmt numFmtId="171" formatCode="d\.m\.yyyy"/>
    <numFmt numFmtId="172" formatCode="dd\ mmmm\ yyyy"/>
    <numFmt numFmtId="173" formatCode="_-* #,##0.00_-;\-* #,##0.00_-;_-* &quot;-&quot;??_-;_-@"/>
    <numFmt numFmtId="174" formatCode="_(* #,##0_);_(* \(#,##0\);_(* &quot;-&quot;??_);_(@_)"/>
    <numFmt numFmtId="175" formatCode="_(* #,##0_);_(* \(#,##0\);_(* &quot;-&quot;_);_(@_)"/>
    <numFmt numFmtId="176" formatCode="_ * #,##0_ ;_ * \-#,##0_ ;_ * &quot;-&quot;_ ;_ @_ "/>
  </numFmts>
  <fonts count="42">
    <font>
      <sz val="11.0"/>
      <color theme="1"/>
      <name val="Arial"/>
      <scheme val="minor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  <font>
      <sz val="11.0"/>
      <color rgb="FFFF0000"/>
      <name val="Calibri"/>
    </font>
    <font>
      <sz val="11.0"/>
      <color rgb="FF0070C0"/>
      <name val="Calibri"/>
    </font>
    <font>
      <sz val="11.0"/>
      <color rgb="FF2F5496"/>
      <name val="Calibri"/>
    </font>
    <font>
      <color theme="1"/>
      <name val="Arial"/>
      <scheme val="minor"/>
    </font>
    <font>
      <sz val="12.0"/>
      <color rgb="FF000000"/>
      <name val="&quot;Times New Roman&quot;"/>
    </font>
    <font>
      <sz val="11.0"/>
      <color theme="4"/>
      <name val="Calibri"/>
    </font>
    <font>
      <sz val="12.0"/>
      <color theme="1"/>
      <name val="Calibri"/>
    </font>
    <font>
      <b/>
      <sz val="11.0"/>
      <color theme="1"/>
      <name val="Tahoma"/>
    </font>
    <font>
      <sz val="11.0"/>
      <color theme="1"/>
      <name val="Tahoma"/>
    </font>
    <font>
      <sz val="11.0"/>
      <color theme="1"/>
      <name val="Arial"/>
    </font>
    <font>
      <b/>
      <sz val="12.0"/>
      <color rgb="FF000000"/>
      <name val="Calibri"/>
    </font>
    <font>
      <sz val="12.0"/>
      <color rgb="FF000000"/>
      <name val="Calibri"/>
    </font>
    <font/>
    <font>
      <sz val="12.0"/>
      <color rgb="FFFFFFFF"/>
      <name val="Calibri"/>
    </font>
    <font>
      <b/>
      <i/>
      <sz val="12.0"/>
      <color rgb="FF000000"/>
      <name val="Calibri"/>
    </font>
    <font>
      <sz val="11.0"/>
      <color rgb="FFFFFFFF"/>
      <name val="Tahoma"/>
    </font>
    <font>
      <sz val="11.0"/>
      <color rgb="FF000000"/>
      <name val="Tahoma"/>
    </font>
    <font>
      <sz val="12.0"/>
      <color rgb="FFFFFFFF"/>
      <name val="Times New Roman"/>
    </font>
    <font>
      <sz val="12.0"/>
      <color rgb="FF000000"/>
      <name val="Times New Roman"/>
    </font>
    <font>
      <sz val="12.0"/>
      <color rgb="FFFF0000"/>
      <name val="Calibri"/>
    </font>
    <font>
      <b/>
      <sz val="12.0"/>
      <color theme="1"/>
      <name val="Calibri"/>
    </font>
    <font>
      <b/>
      <sz val="12.0"/>
      <color theme="1"/>
      <name val="Times New Roman"/>
    </font>
    <font>
      <b/>
      <sz val="9.0"/>
      <color theme="1"/>
      <name val="Times New Roman"/>
    </font>
    <font>
      <b/>
      <sz val="12.0"/>
      <color rgb="FFFFFFFF"/>
      <name val="Calibri"/>
    </font>
    <font>
      <sz val="12.0"/>
      <color theme="0"/>
      <name val="Calibri"/>
    </font>
    <font>
      <sz val="12.0"/>
      <color rgb="FF434343"/>
      <name val="Calibri"/>
    </font>
    <font>
      <b/>
      <i/>
      <sz val="12.0"/>
      <color theme="1"/>
      <name val="Calibri"/>
    </font>
    <font>
      <b/>
      <sz val="12.0"/>
      <color theme="0"/>
      <name val="Calibri"/>
    </font>
    <font>
      <sz val="11.0"/>
      <color theme="0"/>
      <name val="Tahoma"/>
    </font>
    <font>
      <sz val="12.0"/>
      <color theme="0"/>
      <name val="Times New Roman"/>
    </font>
    <font>
      <b/>
      <sz val="12.0"/>
      <color rgb="FFFF0000"/>
      <name val="Calibri"/>
    </font>
    <font>
      <b/>
      <sz val="11.0"/>
      <color rgb="FF000000"/>
      <name val="Tahoma"/>
    </font>
    <font>
      <sz val="12.0"/>
      <color rgb="FF000000"/>
      <name val="Tahoma"/>
    </font>
    <font>
      <b/>
      <color theme="1"/>
      <name val="Arial"/>
      <scheme val="minor"/>
    </font>
    <font>
      <b/>
      <sz val="10.0"/>
      <color theme="1"/>
      <name val="Calibri"/>
    </font>
    <font>
      <b/>
      <sz val="16.0"/>
      <color theme="1"/>
      <name val="Calibri"/>
    </font>
    <font>
      <b/>
      <sz val="14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E9EBF5"/>
        <bgColor rgb="FFE9EBF5"/>
      </patternFill>
    </fill>
    <fill>
      <patternFill patternType="solid">
        <fgColor rgb="FFD6DCE4"/>
        <bgColor rgb="FFD6DCE4"/>
      </patternFill>
    </fill>
    <fill>
      <patternFill patternType="solid">
        <fgColor theme="5"/>
        <bgColor theme="5"/>
      </patternFill>
    </fill>
    <fill>
      <patternFill patternType="solid">
        <fgColor rgb="FF92D050"/>
        <bgColor rgb="FF92D050"/>
      </patternFill>
    </fill>
    <fill>
      <patternFill patternType="solid">
        <fgColor rgb="FFB6D7A8"/>
        <bgColor rgb="FFB6D7A8"/>
      </patternFill>
    </fill>
    <fill>
      <patternFill patternType="solid">
        <fgColor rgb="FF0070C0"/>
        <bgColor rgb="FF0070C0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B7E1CD"/>
        <bgColor rgb="FFB7E1CD"/>
      </patternFill>
    </fill>
  </fills>
  <borders count="1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</border>
    <border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</border>
    <border>
      <right style="double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medium">
        <color rgb="FFFFFFFF"/>
      </left>
      <right style="medium">
        <color rgb="FFFFFFFF"/>
      </right>
      <top style="medium">
        <color rgb="FFFFFFFF"/>
      </top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FFFFFF"/>
      </left>
      <right style="medium">
        <color rgb="FFFFFFFF"/>
      </right>
      <bottom style="thick">
        <color rgb="FFFFFFFF"/>
      </bottom>
    </border>
    <border>
      <left style="medium">
        <color rgb="FFFFFFFF"/>
      </left>
      <top style="thick">
        <color rgb="FFFFFFFF"/>
      </top>
      <bottom style="medium">
        <color rgb="FFFFFFFF"/>
      </bottom>
    </border>
    <border>
      <top style="thick">
        <color rgb="FFFFFFFF"/>
      </top>
      <bottom style="medium">
        <color rgb="FFFFFFFF"/>
      </bottom>
    </border>
    <border>
      <right style="medium">
        <color rgb="FFFFFFFF"/>
      </right>
      <top style="thick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top style="medium">
        <color rgb="FFFFFFFF"/>
      </top>
      <bottom style="medium">
        <color rgb="FFFFFFFF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top style="medium">
        <color rgb="FFFFFFFF"/>
      </top>
      <bottom style="medium">
        <color rgb="FFFFFFFF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double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double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top/>
      <bottom style="double">
        <color rgb="FF000000"/>
      </bottom>
    </border>
    <border>
      <top/>
      <bottom style="double">
        <color rgb="FF000000"/>
      </bottom>
    </border>
    <border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double">
        <color rgb="FF000000"/>
      </right>
      <top/>
      <bottom style="double">
        <color rgb="FF000000"/>
      </bottom>
    </border>
    <border>
      <left style="thin">
        <color rgb="FF000000"/>
      </left>
      <top style="double">
        <color rgb="FF000000"/>
      </top>
      <bottom/>
    </border>
    <border>
      <top style="double">
        <color rgb="FF000000"/>
      </top>
      <bottom/>
    </border>
    <border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right/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left" shrinkToFit="0" vertical="top" wrapText="1"/>
    </xf>
    <xf borderId="0" fillId="0" fontId="3" numFmtId="49" xfId="0" applyAlignment="1" applyFont="1" applyNumberFormat="1">
      <alignment horizontal="right" vertical="center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0" fontId="2" numFmtId="3" xfId="0" applyAlignment="1" applyFont="1" applyNumberFormat="1">
      <alignment vertical="top"/>
    </xf>
    <xf borderId="1" fillId="2" fontId="1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2" fontId="3" numFmtId="49" xfId="0" applyAlignment="1" applyBorder="1" applyFont="1" applyNumberFormat="1">
      <alignment horizontal="right" shrinkToFit="0" vertical="center" wrapText="1"/>
    </xf>
    <xf borderId="1" fillId="2" fontId="3" numFmtId="0" xfId="0" applyAlignment="1" applyBorder="1" applyFont="1">
      <alignment horizontal="center" vertical="center"/>
    </xf>
    <xf borderId="1" fillId="2" fontId="2" numFmtId="0" xfId="0" applyAlignment="1" applyBorder="1" applyFont="1">
      <alignment readingOrder="0" vertical="center"/>
    </xf>
    <xf borderId="1" fillId="2" fontId="2" numFmtId="164" xfId="0" applyAlignment="1" applyBorder="1" applyFont="1" applyNumberFormat="1">
      <alignment horizontal="left" readingOrder="0" vertical="center"/>
    </xf>
    <xf borderId="1" fillId="2" fontId="2" numFmtId="0" xfId="0" applyAlignment="1" applyBorder="1" applyFont="1">
      <alignment horizontal="left" readingOrder="0" shrinkToFit="0" vertical="center" wrapText="1"/>
    </xf>
    <xf borderId="1" fillId="2" fontId="3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left" shrinkToFit="0" vertical="center" wrapText="1"/>
    </xf>
    <xf borderId="1" fillId="2" fontId="3" numFmtId="3" xfId="0" applyAlignment="1" applyBorder="1" applyFont="1" applyNumberFormat="1">
      <alignment horizontal="right" readingOrder="0"/>
    </xf>
    <xf borderId="1" fillId="2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readingOrder="0" shrinkToFit="0" vertical="center" wrapText="1"/>
    </xf>
    <xf borderId="2" fillId="2" fontId="2" numFmtId="0" xfId="0" applyAlignment="1" applyBorder="1" applyFont="1">
      <alignment vertical="center"/>
    </xf>
    <xf borderId="2" fillId="2" fontId="2" numFmtId="165" xfId="0" applyAlignment="1" applyBorder="1" applyFont="1" applyNumberFormat="1">
      <alignment vertical="center"/>
    </xf>
    <xf borderId="1" fillId="2" fontId="2" numFmtId="0" xfId="0" applyAlignment="1" applyBorder="1" applyFont="1">
      <alignment vertical="center"/>
    </xf>
    <xf borderId="1" fillId="2" fontId="3" numFmtId="3" xfId="0" applyAlignment="1" applyBorder="1" applyFont="1" applyNumberFormat="1">
      <alignment horizontal="right" readingOrder="0" vertical="center"/>
    </xf>
    <xf borderId="2" fillId="2" fontId="2" numFmtId="0" xfId="0" applyAlignment="1" applyBorder="1" applyFont="1">
      <alignment vertical="top"/>
    </xf>
    <xf borderId="1" fillId="2" fontId="3" numFmtId="0" xfId="0" applyAlignment="1" applyBorder="1" applyFont="1">
      <alignment horizontal="center" readingOrder="0" vertical="center"/>
    </xf>
    <xf borderId="1" fillId="2" fontId="2" numFmtId="49" xfId="0" applyAlignment="1" applyBorder="1" applyFont="1" applyNumberFormat="1">
      <alignment horizontal="left" readingOrder="0" shrinkToFit="0" vertical="center" wrapText="1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left" vertical="center"/>
    </xf>
    <xf borderId="2" fillId="2" fontId="5" numFmtId="0" xfId="0" applyAlignment="1" applyBorder="1" applyFont="1">
      <alignment vertical="top"/>
    </xf>
    <xf borderId="2" fillId="2" fontId="6" numFmtId="0" xfId="0" applyAlignment="1" applyBorder="1" applyFont="1">
      <alignment vertical="top"/>
    </xf>
    <xf borderId="1" fillId="2" fontId="3" numFmtId="0" xfId="0" applyAlignment="1" applyBorder="1" applyFont="1">
      <alignment vertical="center"/>
    </xf>
    <xf borderId="1" fillId="2" fontId="2" numFmtId="0" xfId="0" applyAlignment="1" applyBorder="1" applyFont="1">
      <alignment horizontal="center" readingOrder="0"/>
    </xf>
    <xf borderId="2" fillId="2" fontId="2" numFmtId="166" xfId="0" applyAlignment="1" applyBorder="1" applyFont="1" applyNumberFormat="1">
      <alignment vertical="top"/>
    </xf>
    <xf borderId="2" fillId="2" fontId="6" numFmtId="166" xfId="0" applyAlignment="1" applyBorder="1" applyFont="1" applyNumberFormat="1">
      <alignment vertical="top"/>
    </xf>
    <xf borderId="1" fillId="2" fontId="6" numFmtId="0" xfId="0" applyAlignment="1" applyBorder="1" applyFont="1">
      <alignment vertical="center"/>
    </xf>
    <xf borderId="1" fillId="2" fontId="6" numFmtId="0" xfId="0" applyAlignment="1" applyBorder="1" applyFont="1">
      <alignment horizontal="left" vertical="center"/>
    </xf>
    <xf borderId="1" fillId="2" fontId="2" numFmtId="167" xfId="0" applyAlignment="1" applyBorder="1" applyFont="1" applyNumberFormat="1">
      <alignment horizontal="center" vertical="center"/>
    </xf>
    <xf borderId="1" fillId="2" fontId="6" numFmtId="0" xfId="0" applyAlignment="1" applyBorder="1" applyFont="1">
      <alignment readingOrder="0" vertical="center"/>
    </xf>
    <xf borderId="1" fillId="2" fontId="3" numFmtId="0" xfId="0" applyAlignment="1" applyBorder="1" applyFont="1">
      <alignment readingOrder="0"/>
    </xf>
    <xf borderId="1" fillId="2" fontId="5" numFmtId="0" xfId="0" applyAlignment="1" applyBorder="1" applyFont="1">
      <alignment vertical="center"/>
    </xf>
    <xf borderId="1" fillId="2" fontId="5" numFmtId="0" xfId="0" applyAlignment="1" applyBorder="1" applyFont="1">
      <alignment horizontal="left" vertical="center"/>
    </xf>
    <xf borderId="1" fillId="2" fontId="5" numFmtId="167" xfId="0" applyAlignment="1" applyBorder="1" applyFont="1" applyNumberFormat="1">
      <alignment horizontal="center" vertical="center"/>
    </xf>
    <xf borderId="1" fillId="3" fontId="2" numFmtId="0" xfId="0" applyAlignment="1" applyBorder="1" applyFill="1" applyFont="1">
      <alignment readingOrder="0"/>
    </xf>
    <xf borderId="3" fillId="3" fontId="2" numFmtId="164" xfId="0" applyBorder="1" applyFont="1" applyNumberFormat="1"/>
    <xf borderId="3" fillId="3" fontId="2" numFmtId="164" xfId="0" applyAlignment="1" applyBorder="1" applyFont="1" applyNumberFormat="1">
      <alignment readingOrder="0"/>
    </xf>
    <xf borderId="1" fillId="2" fontId="7" numFmtId="167" xfId="0" applyAlignment="1" applyBorder="1" applyFont="1" applyNumberFormat="1">
      <alignment horizontal="center" vertical="center"/>
    </xf>
    <xf borderId="2" fillId="2" fontId="7" numFmtId="0" xfId="0" applyAlignment="1" applyBorder="1" applyFont="1">
      <alignment vertical="top"/>
    </xf>
    <xf borderId="0" fillId="0" fontId="8" numFmtId="0" xfId="0" applyAlignment="1" applyFont="1">
      <alignment readingOrder="0"/>
    </xf>
    <xf borderId="4" fillId="0" fontId="9" numFmtId="0" xfId="0" applyAlignment="1" applyBorder="1" applyFont="1">
      <alignment horizontal="left" readingOrder="0" shrinkToFit="0" wrapText="0"/>
    </xf>
    <xf borderId="5" fillId="0" fontId="9" numFmtId="0" xfId="0" applyAlignment="1" applyBorder="1" applyFont="1">
      <alignment horizontal="left" readingOrder="0" shrinkToFit="0" wrapText="0"/>
    </xf>
    <xf borderId="1" fillId="2" fontId="6" numFmtId="167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shrinkToFit="0" vertical="center" wrapText="1"/>
    </xf>
    <xf borderId="2" fillId="2" fontId="10" numFmtId="0" xfId="0" applyAlignment="1" applyBorder="1" applyFont="1">
      <alignment vertical="top"/>
    </xf>
    <xf borderId="1" fillId="2" fontId="6" numFmtId="0" xfId="0" applyAlignment="1" applyBorder="1" applyFont="1">
      <alignment horizontal="center" readingOrder="0" vertical="center"/>
    </xf>
    <xf borderId="1" fillId="2" fontId="3" numFmtId="3" xfId="0" applyAlignment="1" applyBorder="1" applyFont="1" applyNumberFormat="1">
      <alignment horizontal="right" vertical="center"/>
    </xf>
    <xf borderId="1" fillId="2" fontId="3" numFmtId="0" xfId="0" applyAlignment="1" applyBorder="1" applyFont="1">
      <alignment horizontal="center"/>
    </xf>
    <xf borderId="1" fillId="2" fontId="3" numFmtId="3" xfId="0" applyAlignment="1" applyBorder="1" applyFont="1" applyNumberFormat="1">
      <alignment horizontal="right"/>
    </xf>
    <xf borderId="1" fillId="2" fontId="2" numFmtId="0" xfId="0" applyAlignment="1" applyBorder="1" applyFont="1">
      <alignment horizontal="center"/>
    </xf>
    <xf borderId="1" fillId="2" fontId="2" numFmtId="168" xfId="0" applyAlignment="1" applyBorder="1" applyFont="1" applyNumberFormat="1">
      <alignment horizontal="left" vertical="center"/>
    </xf>
    <xf borderId="1" fillId="2" fontId="11" numFmtId="0" xfId="0" applyAlignment="1" applyBorder="1" applyFont="1">
      <alignment horizontal="left" vertical="center"/>
    </xf>
    <xf borderId="1" fillId="2" fontId="2" numFmtId="0" xfId="0" applyAlignment="1" applyBorder="1" applyFont="1">
      <alignment vertical="top"/>
    </xf>
    <xf borderId="1" fillId="2" fontId="2" numFmtId="0" xfId="0" applyAlignment="1" applyBorder="1" applyFont="1">
      <alignment horizontal="left" vertical="top"/>
    </xf>
    <xf borderId="1" fillId="2" fontId="3" numFmtId="0" xfId="0" applyBorder="1" applyFont="1"/>
    <xf borderId="1" fillId="2" fontId="2" numFmtId="0" xfId="0" applyBorder="1" applyFont="1"/>
    <xf borderId="1" fillId="2" fontId="2" numFmtId="14" xfId="0" applyBorder="1" applyFont="1" applyNumberFormat="1"/>
    <xf borderId="1" fillId="2" fontId="2" numFmtId="14" xfId="0" applyAlignment="1" applyBorder="1" applyFont="1" applyNumberFormat="1">
      <alignment horizontal="left" vertical="top"/>
    </xf>
    <xf borderId="1" fillId="2" fontId="2" numFmtId="169" xfId="0" applyAlignment="1" applyBorder="1" applyFont="1" applyNumberFormat="1">
      <alignment horizontal="left" vertical="top"/>
    </xf>
    <xf borderId="1" fillId="2" fontId="2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right"/>
    </xf>
    <xf borderId="1" fillId="2" fontId="3" numFmtId="169" xfId="0" applyAlignment="1" applyBorder="1" applyFont="1" applyNumberFormat="1">
      <alignment horizontal="right"/>
    </xf>
    <xf borderId="1" fillId="2" fontId="3" numFmtId="0" xfId="0" applyAlignment="1" applyBorder="1" applyFont="1">
      <alignment horizontal="left"/>
    </xf>
    <xf borderId="1" fillId="2" fontId="3" numFmtId="170" xfId="0" applyAlignment="1" applyBorder="1" applyFont="1" applyNumberFormat="1">
      <alignment horizontal="right"/>
    </xf>
    <xf borderId="1" fillId="2" fontId="3" numFmtId="171" xfId="0" applyAlignment="1" applyBorder="1" applyFont="1" applyNumberFormat="1">
      <alignment horizontal="right"/>
    </xf>
    <xf borderId="1" fillId="2" fontId="3" numFmtId="0" xfId="0" applyAlignment="1" applyBorder="1" applyFont="1">
      <alignment vertical="top"/>
    </xf>
    <xf borderId="1" fillId="2" fontId="3" numFmtId="172" xfId="0" applyAlignment="1" applyBorder="1" applyFont="1" applyNumberFormat="1">
      <alignment horizontal="left" vertical="top"/>
    </xf>
    <xf borderId="1" fillId="2" fontId="3" numFmtId="170" xfId="0" applyAlignment="1" applyBorder="1" applyFont="1" applyNumberFormat="1">
      <alignment horizontal="left" vertical="top"/>
    </xf>
    <xf borderId="1" fillId="2" fontId="2" numFmtId="0" xfId="0" applyAlignment="1" applyBorder="1" applyFont="1">
      <alignment horizontal="left"/>
    </xf>
    <xf borderId="1" fillId="2" fontId="3" numFmtId="0" xfId="0" applyAlignment="1" applyBorder="1" applyFont="1">
      <alignment horizontal="right" vertical="top"/>
    </xf>
    <xf borderId="1" fillId="2" fontId="3" numFmtId="171" xfId="0" applyBorder="1" applyFont="1" applyNumberFormat="1"/>
    <xf borderId="1" fillId="2" fontId="3" numFmtId="170" xfId="0" applyBorder="1" applyFont="1" applyNumberFormat="1"/>
    <xf borderId="1" fillId="2" fontId="3" numFmtId="171" xfId="0" applyAlignment="1" applyBorder="1" applyFont="1" applyNumberFormat="1">
      <alignment horizontal="left" vertical="top"/>
    </xf>
    <xf borderId="1" fillId="2" fontId="2" numFmtId="0" xfId="0" applyBorder="1" applyFont="1"/>
    <xf borderId="1" fillId="2" fontId="2" numFmtId="171" xfId="0" applyBorder="1" applyFont="1" applyNumberFormat="1"/>
    <xf borderId="1" fillId="2" fontId="2" numFmtId="0" xfId="0" applyAlignment="1" applyBorder="1" applyFont="1">
      <alignment shrinkToFit="0" wrapText="1"/>
    </xf>
    <xf borderId="1" fillId="2" fontId="2" numFmtId="0" xfId="0" applyAlignment="1" applyBorder="1" applyFont="1">
      <alignment horizontal="center"/>
    </xf>
    <xf borderId="1" fillId="2" fontId="2" numFmtId="0" xfId="0" applyAlignment="1" applyBorder="1" applyFont="1">
      <alignment horizontal="left" shrinkToFit="0" vertical="center" wrapText="1"/>
    </xf>
    <xf borderId="1" fillId="2" fontId="3" numFmtId="3" xfId="0" applyAlignment="1" applyBorder="1" applyFont="1" applyNumberFormat="1">
      <alignment horizontal="right"/>
    </xf>
    <xf borderId="1" fillId="2" fontId="2" numFmtId="0" xfId="0" applyAlignment="1" applyBorder="1" applyFont="1">
      <alignment shrinkToFit="0" wrapText="1"/>
    </xf>
    <xf borderId="1" fillId="2" fontId="2" numFmtId="0" xfId="0" applyAlignment="1" applyBorder="1" applyFont="1">
      <alignment horizontal="right"/>
    </xf>
    <xf borderId="1" fillId="2" fontId="2" numFmtId="170" xfId="0" applyBorder="1" applyFont="1" applyNumberFormat="1"/>
    <xf borderId="2" fillId="2" fontId="3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left" vertical="top"/>
    </xf>
    <xf borderId="2" fillId="2" fontId="2" numFmtId="0" xfId="0" applyAlignment="1" applyBorder="1" applyFont="1">
      <alignment horizontal="left" vertical="center"/>
    </xf>
    <xf borderId="2" fillId="2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left" shrinkToFit="0" vertical="center" wrapText="1"/>
    </xf>
    <xf borderId="2" fillId="2" fontId="3" numFmtId="3" xfId="0" applyAlignment="1" applyBorder="1" applyFont="1" applyNumberFormat="1">
      <alignment horizontal="right" vertical="center"/>
    </xf>
    <xf borderId="2" fillId="2" fontId="2" numFmtId="0" xfId="0" applyAlignment="1" applyBorder="1" applyFont="1">
      <alignment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2" fontId="3" numFmtId="3" xfId="0" applyAlignment="1" applyBorder="1" applyFont="1" applyNumberFormat="1">
      <alignment horizontal="right" readingOrder="0" vertical="center"/>
    </xf>
    <xf borderId="1" fillId="0" fontId="12" numFmtId="0" xfId="0" applyAlignment="1" applyBorder="1" applyFont="1">
      <alignment horizontal="center"/>
    </xf>
    <xf borderId="1" fillId="0" fontId="12" numFmtId="0" xfId="0" applyAlignment="1" applyBorder="1" applyFont="1">
      <alignment horizontal="center" shrinkToFit="0" wrapText="1"/>
    </xf>
    <xf borderId="0" fillId="0" fontId="2" numFmtId="0" xfId="0" applyFont="1"/>
    <xf borderId="1" fillId="0" fontId="13" numFmtId="0" xfId="0" applyAlignment="1" applyBorder="1" applyFont="1">
      <alignment horizontal="left"/>
    </xf>
    <xf borderId="1" fillId="0" fontId="13" numFmtId="0" xfId="0" applyBorder="1" applyFont="1"/>
    <xf borderId="0" fillId="0" fontId="2" numFmtId="0" xfId="0" applyAlignment="1" applyFont="1">
      <alignment readingOrder="0"/>
    </xf>
    <xf borderId="0" fillId="0" fontId="14" numFmtId="0" xfId="0" applyFont="1"/>
    <xf borderId="0" fillId="0" fontId="15" numFmtId="0" xfId="0" applyFont="1"/>
    <xf borderId="0" fillId="0" fontId="16" numFmtId="0" xfId="0" applyFont="1"/>
    <xf borderId="6" fillId="0" fontId="15" numFmtId="0" xfId="0" applyAlignment="1" applyBorder="1" applyFont="1">
      <alignment horizontal="center"/>
    </xf>
    <xf borderId="7" fillId="0" fontId="15" numFmtId="0" xfId="0" applyAlignment="1" applyBorder="1" applyFont="1">
      <alignment horizontal="center"/>
    </xf>
    <xf borderId="8" fillId="0" fontId="17" numFmtId="0" xfId="0" applyBorder="1" applyFont="1"/>
    <xf borderId="9" fillId="0" fontId="17" numFmtId="0" xfId="0" applyBorder="1" applyFont="1"/>
    <xf borderId="4" fillId="0" fontId="15" numFmtId="0" xfId="0" applyAlignment="1" applyBorder="1" applyFont="1">
      <alignment horizontal="center"/>
    </xf>
    <xf borderId="4" fillId="0" fontId="17" numFmtId="0" xfId="0" applyBorder="1" applyFont="1"/>
    <xf borderId="3" fillId="0" fontId="17" numFmtId="0" xfId="0" applyBorder="1" applyFont="1"/>
    <xf borderId="0" fillId="0" fontId="15" numFmtId="0" xfId="0" applyAlignment="1" applyFont="1">
      <alignment horizontal="center"/>
    </xf>
    <xf borderId="10" fillId="0" fontId="17" numFmtId="0" xfId="0" applyBorder="1" applyFont="1"/>
    <xf borderId="11" fillId="0" fontId="17" numFmtId="0" xfId="0" applyBorder="1" applyFont="1"/>
    <xf borderId="12" fillId="0" fontId="17" numFmtId="0" xfId="0" applyBorder="1" applyFont="1"/>
    <xf borderId="10" fillId="0" fontId="15" numFmtId="0" xfId="0" applyAlignment="1" applyBorder="1" applyFont="1">
      <alignment horizontal="center"/>
    </xf>
    <xf borderId="13" fillId="0" fontId="17" numFmtId="0" xfId="0" applyBorder="1" applyFont="1"/>
    <xf borderId="14" fillId="0" fontId="17" numFmtId="0" xfId="0" applyBorder="1" applyFont="1"/>
    <xf borderId="5" fillId="0" fontId="17" numFmtId="0" xfId="0" applyBorder="1" applyFont="1"/>
    <xf borderId="15" fillId="0" fontId="17" numFmtId="0" xfId="0" applyBorder="1" applyFont="1"/>
    <xf borderId="13" fillId="0" fontId="15" numFmtId="0" xfId="0" applyBorder="1" applyFont="1"/>
    <xf borderId="15" fillId="0" fontId="15" numFmtId="0" xfId="0" applyBorder="1" applyFont="1"/>
    <xf borderId="15" fillId="0" fontId="15" numFmtId="0" xfId="0" applyAlignment="1" applyBorder="1" applyFont="1">
      <alignment horizontal="right"/>
    </xf>
    <xf borderId="4" fillId="0" fontId="15" numFmtId="0" xfId="0" applyAlignment="1" applyBorder="1" applyFont="1">
      <alignment horizontal="left"/>
    </xf>
    <xf borderId="15" fillId="0" fontId="15" numFmtId="0" xfId="0" applyAlignment="1" applyBorder="1" applyFont="1">
      <alignment horizontal="left"/>
    </xf>
    <xf borderId="13" fillId="0" fontId="16" numFmtId="0" xfId="0" applyBorder="1" applyFont="1"/>
    <xf borderId="15" fillId="0" fontId="16" numFmtId="0" xfId="0" applyBorder="1" applyFont="1"/>
    <xf borderId="15" fillId="0" fontId="16" numFmtId="3" xfId="0" applyBorder="1" applyFont="1" applyNumberFormat="1"/>
    <xf borderId="15" fillId="0" fontId="15" numFmtId="3" xfId="0" applyBorder="1" applyFont="1" applyNumberFormat="1"/>
    <xf borderId="0" fillId="0" fontId="16" numFmtId="3" xfId="0" applyFont="1" applyNumberFormat="1"/>
    <xf borderId="15" fillId="0" fontId="18" numFmtId="0" xfId="0" applyBorder="1" applyFont="1"/>
    <xf borderId="15" fillId="0" fontId="16" numFmtId="3" xfId="0" applyAlignment="1" applyBorder="1" applyFont="1" applyNumberFormat="1">
      <alignment readingOrder="0"/>
    </xf>
    <xf borderId="0" fillId="0" fontId="19" numFmtId="0" xfId="0" applyFont="1"/>
    <xf borderId="4" fillId="0" fontId="15" numFmtId="0" xfId="0" applyAlignment="1" applyBorder="1" applyFont="1">
      <alignment horizontal="right"/>
    </xf>
    <xf borderId="15" fillId="0" fontId="15" numFmtId="3" xfId="0" applyAlignment="1" applyBorder="1" applyFont="1" applyNumberFormat="1">
      <alignment horizontal="right"/>
    </xf>
    <xf borderId="15" fillId="0" fontId="15" numFmtId="3" xfId="0" applyAlignment="1" applyBorder="1" applyFont="1" applyNumberFormat="1">
      <alignment horizontal="left"/>
    </xf>
    <xf borderId="15" fillId="0" fontId="16" numFmtId="0" xfId="0" applyAlignment="1" applyBorder="1" applyFont="1">
      <alignment readingOrder="0"/>
    </xf>
    <xf borderId="15" fillId="0" fontId="16" numFmtId="3" xfId="0" applyAlignment="1" applyBorder="1" applyFont="1" applyNumberFormat="1">
      <alignment horizontal="right"/>
    </xf>
    <xf borderId="15" fillId="0" fontId="15" numFmtId="3" xfId="0" applyAlignment="1" applyBorder="1" applyFont="1" applyNumberFormat="1">
      <alignment readingOrder="0"/>
    </xf>
    <xf borderId="15" fillId="0" fontId="20" numFmtId="0" xfId="0" applyBorder="1" applyFont="1"/>
    <xf borderId="15" fillId="0" fontId="21" numFmtId="3" xfId="0" applyAlignment="1" applyBorder="1" applyFont="1" applyNumberFormat="1">
      <alignment readingOrder="0"/>
    </xf>
    <xf borderId="15" fillId="0" fontId="22" numFmtId="0" xfId="0" applyBorder="1" applyFont="1"/>
    <xf borderId="15" fillId="0" fontId="23" numFmtId="3" xfId="0" applyBorder="1" applyFont="1" applyNumberFormat="1"/>
    <xf borderId="15" fillId="0" fontId="15" numFmtId="3" xfId="0" applyAlignment="1" applyBorder="1" applyFont="1" applyNumberFormat="1">
      <alignment horizontal="right" readingOrder="0"/>
    </xf>
    <xf borderId="15" fillId="0" fontId="24" numFmtId="3" xfId="0" applyBorder="1" applyFont="1" applyNumberFormat="1"/>
    <xf borderId="0" fillId="0" fontId="24" numFmtId="0" xfId="0" applyFont="1"/>
    <xf borderId="16" fillId="0" fontId="15" numFmtId="0" xfId="0" applyAlignment="1" applyBorder="1" applyFont="1">
      <alignment horizontal="right"/>
    </xf>
    <xf borderId="0" fillId="0" fontId="16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0" fontId="25" numFmtId="0" xfId="0" applyFont="1"/>
    <xf borderId="0" fillId="0" fontId="11" numFmtId="0" xfId="0" applyFont="1"/>
    <xf borderId="17" fillId="0" fontId="25" numFmtId="0" xfId="0" applyAlignment="1" applyBorder="1" applyFont="1">
      <alignment horizontal="center" vertical="center"/>
    </xf>
    <xf borderId="18" fillId="0" fontId="25" numFmtId="0" xfId="0" applyAlignment="1" applyBorder="1" applyFont="1">
      <alignment horizontal="center" shrinkToFit="0" vertical="center" wrapText="1"/>
    </xf>
    <xf borderId="19" fillId="0" fontId="17" numFmtId="0" xfId="0" applyBorder="1" applyFont="1"/>
    <xf borderId="20" fillId="0" fontId="17" numFmtId="0" xfId="0" applyBorder="1" applyFont="1"/>
    <xf borderId="21" fillId="0" fontId="25" numFmtId="0" xfId="0" applyAlignment="1" applyBorder="1" applyFont="1">
      <alignment horizontal="center" vertical="center"/>
    </xf>
    <xf borderId="22" fillId="0" fontId="26" numFmtId="0" xfId="0" applyAlignment="1" applyBorder="1" applyFont="1">
      <alignment horizontal="center" shrinkToFit="0" vertical="center" wrapText="1"/>
    </xf>
    <xf borderId="23" fillId="0" fontId="17" numFmtId="0" xfId="0" applyBorder="1" applyFont="1"/>
    <xf borderId="24" fillId="0" fontId="17" numFmtId="0" xfId="0" applyBorder="1" applyFont="1"/>
    <xf borderId="18" fillId="0" fontId="26" numFmtId="0" xfId="0" applyAlignment="1" applyBorder="1" applyFont="1">
      <alignment horizontal="center" shrinkToFit="0" vertical="center" wrapText="1"/>
    </xf>
    <xf borderId="25" fillId="0" fontId="17" numFmtId="0" xfId="0" applyBorder="1" applyFont="1"/>
    <xf borderId="0" fillId="0" fontId="25" numFmtId="0" xfId="0" applyAlignment="1" applyFont="1">
      <alignment horizontal="center" vertical="center"/>
    </xf>
    <xf borderId="26" fillId="0" fontId="17" numFmtId="0" xfId="0" applyBorder="1" applyFont="1"/>
    <xf borderId="6" fillId="0" fontId="26" numFmtId="0" xfId="0" applyAlignment="1" applyBorder="1" applyFont="1">
      <alignment horizontal="center" vertical="center"/>
    </xf>
    <xf borderId="16" fillId="0" fontId="26" numFmtId="0" xfId="0" applyAlignment="1" applyBorder="1" applyFont="1">
      <alignment horizontal="center" shrinkToFit="0" vertical="center" wrapText="1"/>
    </xf>
    <xf borderId="6" fillId="0" fontId="27" numFmtId="0" xfId="0" applyAlignment="1" applyBorder="1" applyFont="1">
      <alignment horizontal="center" shrinkToFit="0" vertical="center" wrapText="1"/>
    </xf>
    <xf borderId="6" fillId="0" fontId="26" numFmtId="0" xfId="0" applyAlignment="1" applyBorder="1" applyFont="1">
      <alignment horizontal="center" shrinkToFit="0" vertical="center" wrapText="1"/>
    </xf>
    <xf borderId="27" fillId="0" fontId="17" numFmtId="0" xfId="0" applyBorder="1" applyFont="1"/>
    <xf borderId="28" fillId="0" fontId="17" numFmtId="0" xfId="0" applyBorder="1" applyFont="1"/>
    <xf borderId="29" fillId="0" fontId="17" numFmtId="0" xfId="0" applyBorder="1" applyFont="1"/>
    <xf borderId="30" fillId="0" fontId="17" numFmtId="0" xfId="0" applyBorder="1" applyFont="1"/>
    <xf borderId="31" fillId="0" fontId="17" numFmtId="0" xfId="0" applyBorder="1" applyFont="1"/>
    <xf borderId="32" fillId="0" fontId="17" numFmtId="0" xfId="0" applyBorder="1" applyFont="1"/>
    <xf borderId="33" fillId="0" fontId="26" numFmtId="0" xfId="0" applyAlignment="1" applyBorder="1" applyFont="1">
      <alignment horizontal="center" vertical="center"/>
    </xf>
    <xf borderId="34" fillId="0" fontId="26" numFmtId="0" xfId="0" applyAlignment="1" applyBorder="1" applyFont="1">
      <alignment horizontal="center" shrinkToFit="0" vertical="center" wrapText="1"/>
    </xf>
    <xf borderId="34" fillId="0" fontId="26" numFmtId="0" xfId="0" applyAlignment="1" applyBorder="1" applyFont="1">
      <alignment horizontal="center" vertical="center"/>
    </xf>
    <xf borderId="35" fillId="0" fontId="26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shrinkToFit="0" wrapText="1"/>
    </xf>
    <xf borderId="36" fillId="0" fontId="25" numFmtId="0" xfId="0" applyBorder="1" applyFont="1"/>
    <xf borderId="37" fillId="0" fontId="25" numFmtId="0" xfId="0" applyBorder="1" applyFont="1"/>
    <xf borderId="37" fillId="0" fontId="25" numFmtId="166" xfId="0" applyBorder="1" applyFont="1" applyNumberFormat="1"/>
    <xf borderId="37" fillId="0" fontId="25" numFmtId="173" xfId="0" applyBorder="1" applyFont="1" applyNumberFormat="1"/>
    <xf borderId="38" fillId="0" fontId="25" numFmtId="173" xfId="0" applyBorder="1" applyFont="1" applyNumberFormat="1"/>
    <xf borderId="39" fillId="4" fontId="25" numFmtId="0" xfId="0" applyBorder="1" applyFill="1" applyFont="1"/>
    <xf borderId="40" fillId="4" fontId="25" numFmtId="0" xfId="0" applyBorder="1" applyFont="1"/>
    <xf borderId="41" fillId="4" fontId="25" numFmtId="0" xfId="0" applyAlignment="1" applyBorder="1" applyFont="1">
      <alignment horizontal="left"/>
    </xf>
    <xf borderId="1" fillId="4" fontId="25" numFmtId="0" xfId="0" applyBorder="1" applyFont="1"/>
    <xf borderId="1" fillId="4" fontId="25" numFmtId="166" xfId="0" applyBorder="1" applyFont="1" applyNumberFormat="1"/>
    <xf borderId="1" fillId="4" fontId="25" numFmtId="173" xfId="0" applyBorder="1" applyFont="1" applyNumberFormat="1"/>
    <xf borderId="42" fillId="4" fontId="25" numFmtId="173" xfId="0" applyBorder="1" applyFont="1" applyNumberFormat="1"/>
    <xf borderId="43" fillId="5" fontId="28" numFmtId="0" xfId="0" applyAlignment="1" applyBorder="1" applyFill="1" applyFont="1">
      <alignment horizontal="center" readingOrder="1" vertical="center"/>
    </xf>
    <xf borderId="43" fillId="5" fontId="28" numFmtId="0" xfId="0" applyAlignment="1" applyBorder="1" applyFont="1">
      <alignment horizontal="center" readingOrder="1" shrinkToFit="0" vertical="center" wrapText="1"/>
    </xf>
    <xf borderId="39" fillId="4" fontId="11" numFmtId="0" xfId="0" applyBorder="1" applyFont="1"/>
    <xf borderId="40" fillId="4" fontId="11" numFmtId="0" xfId="0" applyBorder="1" applyFont="1"/>
    <xf borderId="44" fillId="4" fontId="11" numFmtId="0" xfId="0" applyBorder="1" applyFont="1"/>
    <xf borderId="45" fillId="4" fontId="11" numFmtId="0" xfId="0" applyBorder="1" applyFont="1"/>
    <xf borderId="1" fillId="4" fontId="11" numFmtId="165" xfId="0" applyBorder="1" applyFont="1" applyNumberFormat="1"/>
    <xf borderId="1" fillId="4" fontId="11" numFmtId="166" xfId="0" applyBorder="1" applyFont="1" applyNumberFormat="1"/>
    <xf borderId="1" fillId="4" fontId="11" numFmtId="173" xfId="0" applyBorder="1" applyFont="1" applyNumberFormat="1"/>
    <xf borderId="1" fillId="4" fontId="11" numFmtId="9" xfId="0" applyBorder="1" applyFont="1" applyNumberFormat="1"/>
    <xf borderId="42" fillId="4" fontId="11" numFmtId="173" xfId="0" applyBorder="1" applyFont="1" applyNumberFormat="1"/>
    <xf borderId="46" fillId="0" fontId="17" numFmtId="0" xfId="0" applyBorder="1" applyFont="1"/>
    <xf borderId="45" fillId="4" fontId="29" numFmtId="0" xfId="0" applyBorder="1" applyFont="1"/>
    <xf borderId="1" fillId="4" fontId="25" numFmtId="3" xfId="0" applyBorder="1" applyFont="1" applyNumberFormat="1"/>
    <xf borderId="42" fillId="4" fontId="11" numFmtId="9" xfId="0" applyBorder="1" applyFont="1" applyNumberFormat="1"/>
    <xf borderId="47" fillId="6" fontId="15" numFmtId="0" xfId="0" applyAlignment="1" applyBorder="1" applyFill="1" applyFont="1">
      <alignment horizontal="left" readingOrder="1" vertical="center"/>
    </xf>
    <xf borderId="48" fillId="0" fontId="17" numFmtId="0" xfId="0" applyBorder="1" applyFont="1"/>
    <xf borderId="49" fillId="0" fontId="17" numFmtId="0" xfId="0" applyBorder="1" applyFont="1"/>
    <xf borderId="1" fillId="4" fontId="24" numFmtId="166" xfId="0" applyBorder="1" applyFont="1" applyNumberFormat="1"/>
    <xf borderId="1" fillId="4" fontId="30" numFmtId="166" xfId="0" applyBorder="1" applyFont="1" applyNumberFormat="1"/>
    <xf borderId="0" fillId="0" fontId="31" numFmtId="0" xfId="0" applyFont="1"/>
    <xf borderId="50" fillId="7" fontId="16" numFmtId="1" xfId="0" applyAlignment="1" applyBorder="1" applyFill="1" applyFont="1" applyNumberFormat="1">
      <alignment horizontal="center" readingOrder="1" vertical="center"/>
    </xf>
    <xf borderId="50" fillId="7" fontId="16" numFmtId="0" xfId="0" applyAlignment="1" applyBorder="1" applyFont="1">
      <alignment horizontal="left" readingOrder="1" vertical="center"/>
    </xf>
    <xf borderId="50" fillId="7" fontId="16" numFmtId="166" xfId="0" applyAlignment="1" applyBorder="1" applyFont="1" applyNumberFormat="1">
      <alignment horizontal="right" readingOrder="1" vertical="center"/>
    </xf>
    <xf borderId="50" fillId="7" fontId="16" numFmtId="3" xfId="0" applyAlignment="1" applyBorder="1" applyFont="1" applyNumberFormat="1">
      <alignment horizontal="right" readingOrder="1" vertical="center"/>
    </xf>
    <xf borderId="50" fillId="7" fontId="11" numFmtId="166" xfId="0" applyAlignment="1" applyBorder="1" applyFont="1" applyNumberFormat="1">
      <alignment horizontal="right" vertical="top"/>
    </xf>
    <xf borderId="50" fillId="7" fontId="11" numFmtId="9" xfId="0" applyAlignment="1" applyBorder="1" applyFont="1" applyNumberFormat="1">
      <alignment horizontal="right" vertical="top"/>
    </xf>
    <xf borderId="0" fillId="0" fontId="31" numFmtId="166" xfId="0" applyFont="1" applyNumberFormat="1"/>
    <xf borderId="50" fillId="8" fontId="16" numFmtId="1" xfId="0" applyAlignment="1" applyBorder="1" applyFill="1" applyFont="1" applyNumberFormat="1">
      <alignment horizontal="center" readingOrder="1" vertical="center"/>
    </xf>
    <xf borderId="50" fillId="8" fontId="16" numFmtId="0" xfId="0" applyAlignment="1" applyBorder="1" applyFont="1">
      <alignment horizontal="left" readingOrder="1" vertical="center"/>
    </xf>
    <xf borderId="50" fillId="8" fontId="16" numFmtId="166" xfId="0" applyAlignment="1" applyBorder="1" applyFont="1" applyNumberFormat="1">
      <alignment horizontal="right" readingOrder="1" vertical="center"/>
    </xf>
    <xf borderId="50" fillId="8" fontId="11" numFmtId="166" xfId="0" applyAlignment="1" applyBorder="1" applyFont="1" applyNumberFormat="1">
      <alignment horizontal="right" vertical="top"/>
    </xf>
    <xf borderId="50" fillId="8" fontId="11" numFmtId="9" xfId="0" applyAlignment="1" applyBorder="1" applyFont="1" applyNumberFormat="1">
      <alignment horizontal="right" vertical="top"/>
    </xf>
    <xf borderId="0" fillId="0" fontId="25" numFmtId="166" xfId="0" applyFont="1" applyNumberFormat="1"/>
    <xf borderId="45" fillId="4" fontId="29" numFmtId="0" xfId="0" applyAlignment="1" applyBorder="1" applyFont="1">
      <alignment horizontal="left"/>
    </xf>
    <xf borderId="44" fillId="4" fontId="29" numFmtId="0" xfId="0" applyBorder="1" applyFont="1"/>
    <xf borderId="50" fillId="8" fontId="16" numFmtId="3" xfId="0" applyAlignment="1" applyBorder="1" applyFont="1" applyNumberFormat="1">
      <alignment horizontal="right" readingOrder="1" vertical="center"/>
    </xf>
    <xf borderId="51" fillId="9" fontId="15" numFmtId="0" xfId="0" applyAlignment="1" applyBorder="1" applyFill="1" applyFont="1">
      <alignment horizontal="left" readingOrder="1" vertical="center"/>
    </xf>
    <xf borderId="52" fillId="0" fontId="17" numFmtId="0" xfId="0" applyBorder="1" applyFont="1"/>
    <xf borderId="50" fillId="9" fontId="15" numFmtId="166" xfId="0" applyAlignment="1" applyBorder="1" applyFont="1" applyNumberFormat="1">
      <alignment horizontal="right" readingOrder="1" vertical="center"/>
    </xf>
    <xf borderId="50" fillId="9" fontId="15" numFmtId="3" xfId="0" applyAlignment="1" applyBorder="1" applyFont="1" applyNumberFormat="1">
      <alignment horizontal="right" readingOrder="1" vertical="center"/>
    </xf>
    <xf borderId="50" fillId="9" fontId="25" numFmtId="9" xfId="0" applyAlignment="1" applyBorder="1" applyFont="1" applyNumberFormat="1">
      <alignment horizontal="right" vertical="top"/>
    </xf>
    <xf borderId="51" fillId="10" fontId="15" numFmtId="0" xfId="0" applyAlignment="1" applyBorder="1" applyFill="1" applyFont="1">
      <alignment horizontal="left" readingOrder="1" vertical="center"/>
    </xf>
    <xf borderId="53" fillId="0" fontId="17" numFmtId="0" xfId="0" applyBorder="1" applyFont="1"/>
    <xf borderId="0" fillId="0" fontId="25" numFmtId="3" xfId="0" applyFont="1" applyNumberFormat="1"/>
    <xf borderId="16" fillId="4" fontId="25" numFmtId="0" xfId="0" applyAlignment="1" applyBorder="1" applyFont="1">
      <alignment horizontal="right"/>
    </xf>
    <xf borderId="1" fillId="4" fontId="25" numFmtId="165" xfId="0" applyBorder="1" applyFont="1" applyNumberFormat="1"/>
    <xf borderId="39" fillId="11" fontId="25" numFmtId="0" xfId="0" applyBorder="1" applyFill="1" applyFont="1"/>
    <xf borderId="40" fillId="11" fontId="25" numFmtId="0" xfId="0" applyBorder="1" applyFont="1"/>
    <xf borderId="41" fillId="11" fontId="25" numFmtId="0" xfId="0" applyAlignment="1" applyBorder="1" applyFont="1">
      <alignment horizontal="left"/>
    </xf>
    <xf borderId="1" fillId="11" fontId="11" numFmtId="0" xfId="0" applyBorder="1" applyFont="1"/>
    <xf borderId="1" fillId="11" fontId="11" numFmtId="166" xfId="0" applyBorder="1" applyFont="1" applyNumberFormat="1"/>
    <xf borderId="1" fillId="11" fontId="11" numFmtId="9" xfId="0" applyBorder="1" applyFont="1" applyNumberFormat="1"/>
    <xf borderId="1" fillId="11" fontId="11" numFmtId="173" xfId="0" applyBorder="1" applyFont="1" applyNumberFormat="1"/>
    <xf borderId="42" fillId="11" fontId="11" numFmtId="9" xfId="0" applyBorder="1" applyFont="1" applyNumberFormat="1"/>
    <xf borderId="0" fillId="0" fontId="11" numFmtId="166" xfId="0" applyFont="1" applyNumberFormat="1"/>
    <xf borderId="39" fillId="11" fontId="11" numFmtId="0" xfId="0" applyBorder="1" applyFont="1"/>
    <xf borderId="40" fillId="11" fontId="11" numFmtId="0" xfId="0" applyBorder="1" applyFont="1"/>
    <xf borderId="44" fillId="11" fontId="11" numFmtId="0" xfId="0" applyBorder="1" applyFont="1"/>
    <xf borderId="45" fillId="11" fontId="11" numFmtId="0" xfId="0" applyBorder="1" applyFont="1"/>
    <xf borderId="50" fillId="10" fontId="15" numFmtId="3" xfId="0" applyAlignment="1" applyBorder="1" applyFont="1" applyNumberFormat="1">
      <alignment horizontal="right" readingOrder="1" vertical="center"/>
    </xf>
    <xf borderId="50" fillId="10" fontId="25" numFmtId="9" xfId="0" applyAlignment="1" applyBorder="1" applyFont="1" applyNumberFormat="1">
      <alignment horizontal="right" vertical="top"/>
    </xf>
    <xf borderId="45" fillId="11" fontId="29" numFmtId="0" xfId="0" applyBorder="1" applyFont="1"/>
    <xf borderId="1" fillId="11" fontId="25" numFmtId="3" xfId="0" applyBorder="1" applyFont="1" applyNumberFormat="1"/>
    <xf borderId="51" fillId="12" fontId="32" numFmtId="0" xfId="0" applyAlignment="1" applyBorder="1" applyFill="1" applyFont="1">
      <alignment horizontal="left" readingOrder="1" vertical="center"/>
    </xf>
    <xf borderId="50" fillId="12" fontId="32" numFmtId="166" xfId="0" applyAlignment="1" applyBorder="1" applyFont="1" applyNumberFormat="1">
      <alignment horizontal="right" readingOrder="1" vertical="center"/>
    </xf>
    <xf borderId="50" fillId="12" fontId="32" numFmtId="3" xfId="0" applyAlignment="1" applyBorder="1" applyFont="1" applyNumberFormat="1">
      <alignment horizontal="right" readingOrder="1" vertical="center"/>
    </xf>
    <xf borderId="50" fillId="12" fontId="32" numFmtId="9" xfId="0" applyAlignment="1" applyBorder="1" applyFont="1" applyNumberFormat="1">
      <alignment horizontal="right" vertical="top"/>
    </xf>
    <xf borderId="45" fillId="11" fontId="29" numFmtId="0" xfId="0" applyAlignment="1" applyBorder="1" applyFont="1">
      <alignment horizontal="left"/>
    </xf>
    <xf borderId="45" fillId="11" fontId="11" numFmtId="0" xfId="0" applyAlignment="1" applyBorder="1" applyFont="1">
      <alignment readingOrder="0"/>
    </xf>
    <xf borderId="1" fillId="11" fontId="24" numFmtId="166" xfId="0" applyBorder="1" applyFont="1" applyNumberFormat="1"/>
    <xf borderId="0" fillId="0" fontId="11" numFmtId="3" xfId="0" applyFont="1" applyNumberFormat="1"/>
    <xf borderId="40" fillId="11" fontId="25" numFmtId="0" xfId="0" applyAlignment="1" applyBorder="1" applyFont="1">
      <alignment horizontal="right"/>
    </xf>
    <xf borderId="1" fillId="11" fontId="25" numFmtId="166" xfId="0" applyBorder="1" applyFont="1" applyNumberFormat="1"/>
    <xf borderId="16" fillId="11" fontId="25" numFmtId="0" xfId="0" applyAlignment="1" applyBorder="1" applyFont="1">
      <alignment horizontal="right"/>
    </xf>
    <xf borderId="54" fillId="11" fontId="25" numFmtId="0" xfId="0" applyBorder="1" applyFont="1"/>
    <xf borderId="33" fillId="11" fontId="25" numFmtId="0" xfId="0" applyAlignment="1" applyBorder="1" applyFont="1">
      <alignment horizontal="right"/>
    </xf>
    <xf borderId="55" fillId="0" fontId="17" numFmtId="0" xfId="0" applyBorder="1" applyFont="1"/>
    <xf borderId="56" fillId="0" fontId="17" numFmtId="0" xfId="0" applyBorder="1" applyFont="1"/>
    <xf borderId="34" fillId="11" fontId="25" numFmtId="165" xfId="0" applyBorder="1" applyFont="1" applyNumberFormat="1"/>
    <xf borderId="34" fillId="11" fontId="25" numFmtId="166" xfId="0" applyBorder="1" applyFont="1" applyNumberFormat="1"/>
    <xf borderId="34" fillId="11" fontId="11" numFmtId="9" xfId="0" applyBorder="1" applyFont="1" applyNumberFormat="1"/>
    <xf borderId="34" fillId="11" fontId="11" numFmtId="173" xfId="0" applyBorder="1" applyFont="1" applyNumberFormat="1"/>
    <xf borderId="35" fillId="11" fontId="11" numFmtId="9" xfId="0" applyBorder="1" applyFont="1" applyNumberFormat="1"/>
    <xf borderId="57" fillId="13" fontId="25" numFmtId="0" xfId="0" applyBorder="1" applyFill="1" applyFont="1"/>
    <xf borderId="58" fillId="13" fontId="25" numFmtId="0" xfId="0" applyBorder="1" applyFont="1"/>
    <xf borderId="58" fillId="13" fontId="11" numFmtId="0" xfId="0" applyBorder="1" applyFont="1"/>
    <xf borderId="58" fillId="13" fontId="11" numFmtId="166" xfId="0" applyBorder="1" applyFont="1" applyNumberFormat="1"/>
    <xf borderId="58" fillId="13" fontId="11" numFmtId="9" xfId="0" applyBorder="1" applyFont="1" applyNumberFormat="1"/>
    <xf borderId="58" fillId="13" fontId="11" numFmtId="173" xfId="0" applyBorder="1" applyFont="1" applyNumberFormat="1"/>
    <xf borderId="59" fillId="13" fontId="11" numFmtId="9" xfId="0" applyBorder="1" applyFont="1" applyNumberFormat="1"/>
    <xf borderId="60" fillId="13" fontId="25" numFmtId="0" xfId="0" applyBorder="1" applyFont="1"/>
    <xf borderId="61" fillId="13" fontId="15" numFmtId="0" xfId="0" applyBorder="1" applyFont="1"/>
    <xf borderId="62" fillId="0" fontId="17" numFmtId="0" xfId="0" applyBorder="1" applyFont="1"/>
    <xf borderId="1" fillId="13" fontId="25" numFmtId="3" xfId="0" applyBorder="1" applyFont="1" applyNumberFormat="1"/>
    <xf borderId="1" fillId="13" fontId="11" numFmtId="166" xfId="0" applyBorder="1" applyFont="1" applyNumberFormat="1"/>
    <xf borderId="1" fillId="13" fontId="11" numFmtId="9" xfId="0" applyBorder="1" applyFont="1" applyNumberFormat="1"/>
    <xf borderId="1" fillId="13" fontId="11" numFmtId="173" xfId="0" applyBorder="1" applyFont="1" applyNumberFormat="1"/>
    <xf borderId="42" fillId="13" fontId="11" numFmtId="9" xfId="0" applyBorder="1" applyFont="1" applyNumberFormat="1"/>
    <xf borderId="39" fillId="13" fontId="25" numFmtId="0" xfId="0" applyBorder="1" applyFont="1"/>
    <xf borderId="40" fillId="13" fontId="25" numFmtId="0" xfId="0" applyBorder="1" applyFont="1"/>
    <xf borderId="41" fillId="13" fontId="25" numFmtId="0" xfId="0" applyAlignment="1" applyBorder="1" applyFont="1">
      <alignment horizontal="left"/>
    </xf>
    <xf borderId="1" fillId="13" fontId="25" numFmtId="166" xfId="0" applyBorder="1" applyFont="1" applyNumberFormat="1"/>
    <xf borderId="39" fillId="13" fontId="11" numFmtId="0" xfId="0" applyBorder="1" applyFont="1"/>
    <xf borderId="40" fillId="13" fontId="11" numFmtId="0" xfId="0" applyBorder="1" applyFont="1"/>
    <xf borderId="44" fillId="13" fontId="29" numFmtId="0" xfId="0" applyBorder="1" applyFont="1"/>
    <xf borderId="44" fillId="13" fontId="11" numFmtId="0" xfId="0" applyBorder="1" applyFont="1"/>
    <xf borderId="1" fillId="13" fontId="24" numFmtId="166" xfId="0" applyBorder="1" applyFont="1" applyNumberFormat="1"/>
    <xf borderId="16" fillId="13" fontId="25" numFmtId="0" xfId="0" applyAlignment="1" applyBorder="1" applyFont="1">
      <alignment horizontal="right"/>
    </xf>
    <xf borderId="44" fillId="13" fontId="25" numFmtId="0" xfId="0" applyBorder="1" applyFont="1"/>
    <xf borderId="1" fillId="13" fontId="25" numFmtId="0" xfId="0" applyBorder="1" applyFont="1"/>
    <xf borderId="63" fillId="13" fontId="33" numFmtId="0" xfId="0" applyAlignment="1" applyBorder="1" applyFont="1">
      <alignment vertical="center"/>
    </xf>
    <xf borderId="44" fillId="13" fontId="34" numFmtId="0" xfId="0" applyBorder="1" applyFont="1"/>
    <xf borderId="40" fillId="13" fontId="25" numFmtId="0" xfId="0" applyAlignment="1" applyBorder="1" applyFont="1">
      <alignment horizontal="right"/>
    </xf>
    <xf borderId="44" fillId="13" fontId="25" numFmtId="0" xfId="0" applyAlignment="1" applyBorder="1" applyFont="1">
      <alignment horizontal="left"/>
    </xf>
    <xf borderId="45" fillId="13" fontId="25" numFmtId="0" xfId="0" applyBorder="1" applyFont="1"/>
    <xf borderId="39" fillId="13" fontId="24" numFmtId="0" xfId="0" applyBorder="1" applyFont="1"/>
    <xf borderId="40" fillId="13" fontId="24" numFmtId="0" xfId="0" applyBorder="1" applyFont="1"/>
    <xf borderId="1" fillId="13" fontId="35" numFmtId="3" xfId="0" applyBorder="1" applyFont="1" applyNumberFormat="1"/>
    <xf borderId="1" fillId="13" fontId="24" numFmtId="9" xfId="0" applyBorder="1" applyFont="1" applyNumberFormat="1"/>
    <xf borderId="1" fillId="13" fontId="35" numFmtId="166" xfId="0" applyBorder="1" applyFont="1" applyNumberFormat="1"/>
    <xf borderId="1" fillId="13" fontId="24" numFmtId="173" xfId="0" applyBorder="1" applyFont="1" applyNumberFormat="1"/>
    <xf borderId="42" fillId="13" fontId="24" numFmtId="9" xfId="0" applyBorder="1" applyFont="1" applyNumberFormat="1"/>
    <xf borderId="44" fillId="13" fontId="25" numFmtId="0" xfId="0" applyAlignment="1" applyBorder="1" applyFont="1">
      <alignment horizontal="right"/>
    </xf>
    <xf borderId="54" fillId="14" fontId="25" numFmtId="0" xfId="0" applyBorder="1" applyFill="1" applyFont="1"/>
    <xf borderId="33" fillId="14" fontId="25" numFmtId="0" xfId="0" applyAlignment="1" applyBorder="1" applyFont="1">
      <alignment horizontal="right"/>
    </xf>
    <xf borderId="34" fillId="14" fontId="25" numFmtId="165" xfId="0" applyBorder="1" applyFont="1" applyNumberFormat="1"/>
    <xf borderId="34" fillId="14" fontId="11" numFmtId="9" xfId="0" applyBorder="1" applyFont="1" applyNumberFormat="1"/>
    <xf borderId="34" fillId="14" fontId="11" numFmtId="173" xfId="0" applyBorder="1" applyFont="1" applyNumberFormat="1"/>
    <xf borderId="35" fillId="14" fontId="11" numFmtId="9" xfId="0" applyBorder="1" applyFont="1" applyNumberFormat="1"/>
    <xf borderId="64" fillId="14" fontId="25" numFmtId="0" xfId="0" applyBorder="1" applyFont="1"/>
    <xf borderId="65" fillId="14" fontId="25" numFmtId="0" xfId="0" applyAlignment="1" applyBorder="1" applyFont="1">
      <alignment horizontal="left"/>
    </xf>
    <xf borderId="66" fillId="0" fontId="17" numFmtId="0" xfId="0" applyBorder="1" applyFont="1"/>
    <xf borderId="67" fillId="0" fontId="17" numFmtId="0" xfId="0" applyBorder="1" applyFont="1"/>
    <xf borderId="34" fillId="14" fontId="11" numFmtId="166" xfId="0" applyBorder="1" applyFont="1" applyNumberFormat="1"/>
    <xf borderId="68" fillId="14" fontId="24" numFmtId="9" xfId="0" applyBorder="1" applyFont="1" applyNumberFormat="1"/>
    <xf borderId="68" fillId="14" fontId="24" numFmtId="166" xfId="0" applyBorder="1" applyFont="1" applyNumberFormat="1"/>
    <xf borderId="69" fillId="14" fontId="24" numFmtId="9" xfId="0" applyBorder="1" applyFont="1" applyNumberFormat="1"/>
    <xf borderId="0" fillId="0" fontId="11" numFmtId="166" xfId="0" applyAlignment="1" applyFont="1" applyNumberFormat="1">
      <alignment readingOrder="0"/>
    </xf>
    <xf borderId="0" fillId="0" fontId="13" numFmtId="0" xfId="0" applyFont="1"/>
    <xf borderId="17" fillId="15" fontId="12" numFmtId="0" xfId="0" applyAlignment="1" applyBorder="1" applyFill="1" applyFont="1">
      <alignment horizontal="center" shrinkToFit="0" vertical="center" wrapText="1"/>
    </xf>
    <xf borderId="21" fillId="15" fontId="12" numFmtId="0" xfId="0" applyAlignment="1" applyBorder="1" applyFont="1">
      <alignment horizontal="center" shrinkToFit="0" vertical="center" wrapText="1"/>
    </xf>
    <xf borderId="70" fillId="15" fontId="12" numFmtId="0" xfId="0" applyAlignment="1" applyBorder="1" applyFont="1">
      <alignment horizontal="center" readingOrder="0" shrinkToFit="0" vertical="center" wrapText="1"/>
    </xf>
    <xf borderId="71" fillId="0" fontId="17" numFmtId="0" xfId="0" applyBorder="1" applyFont="1"/>
    <xf borderId="72" fillId="0" fontId="17" numFmtId="0" xfId="0" applyBorder="1" applyFont="1"/>
    <xf borderId="73" fillId="15" fontId="12" numFmtId="0" xfId="0" applyAlignment="1" applyBorder="1" applyFont="1">
      <alignment horizontal="center" readingOrder="0" shrinkToFit="0" vertical="center" wrapText="1"/>
    </xf>
    <xf borderId="22" fillId="15" fontId="12" numFmtId="0" xfId="0" applyAlignment="1" applyBorder="1" applyFont="1">
      <alignment horizontal="center" shrinkToFit="0" vertical="center" wrapText="1"/>
    </xf>
    <xf borderId="74" fillId="0" fontId="17" numFmtId="0" xfId="0" applyBorder="1" applyFont="1"/>
    <xf borderId="75" fillId="15" fontId="12" numFmtId="0" xfId="0" applyAlignment="1" applyBorder="1" applyFont="1">
      <alignment horizontal="center" shrinkToFit="0" vertical="center" wrapText="1"/>
    </xf>
    <xf borderId="75" fillId="15" fontId="12" numFmtId="0" xfId="0" applyAlignment="1" applyBorder="1" applyFont="1">
      <alignment horizontal="center" readingOrder="0" shrinkToFit="0" vertical="center" wrapText="1"/>
    </xf>
    <xf borderId="76" fillId="0" fontId="17" numFmtId="0" xfId="0" applyBorder="1" applyFont="1"/>
    <xf borderId="77" fillId="0" fontId="17" numFmtId="0" xfId="0" applyBorder="1" applyFont="1"/>
    <xf borderId="73" fillId="15" fontId="12" numFmtId="0" xfId="0" applyAlignment="1" applyBorder="1" applyFont="1">
      <alignment horizontal="center" shrinkToFit="0" vertical="center" wrapText="1"/>
    </xf>
    <xf borderId="40" fillId="15" fontId="12" numFmtId="0" xfId="0" applyAlignment="1" applyBorder="1" applyFont="1">
      <alignment horizontal="center" shrinkToFit="0" vertical="center" wrapText="1"/>
    </xf>
    <xf borderId="78" fillId="0" fontId="17" numFmtId="0" xfId="0" applyBorder="1" applyFont="1"/>
    <xf borderId="39" fillId="0" fontId="12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left" vertical="center"/>
    </xf>
    <xf borderId="1" fillId="0" fontId="12" numFmtId="0" xfId="0" applyAlignment="1" applyBorder="1" applyFont="1">
      <alignment horizontal="center" shrinkToFit="0" vertical="center" wrapText="1"/>
    </xf>
    <xf borderId="1" fillId="0" fontId="36" numFmtId="0" xfId="0" applyAlignment="1" applyBorder="1" applyFont="1">
      <alignment horizontal="center" shrinkToFit="0" vertical="center" wrapText="1"/>
    </xf>
    <xf borderId="42" fillId="0" fontId="12" numFmtId="0" xfId="0" applyAlignment="1" applyBorder="1" applyFont="1">
      <alignment horizontal="center" shrinkToFit="0" vertical="center" wrapText="1"/>
    </xf>
    <xf borderId="79" fillId="0" fontId="13" numFmtId="0" xfId="0" applyBorder="1" applyFont="1"/>
    <xf borderId="39" fillId="0" fontId="13" numFmtId="0" xfId="0" applyAlignment="1" applyBorder="1" applyFont="1">
      <alignment shrinkToFit="0" vertical="center" wrapText="1"/>
    </xf>
    <xf borderId="1" fillId="0" fontId="37" numFmtId="165" xfId="0" applyAlignment="1" applyBorder="1" applyFont="1" applyNumberFormat="1">
      <alignment readingOrder="0" vertical="center"/>
    </xf>
    <xf borderId="1" fillId="0" fontId="37" numFmtId="165" xfId="0" applyAlignment="1" applyBorder="1" applyFont="1" applyNumberFormat="1">
      <alignment vertical="center"/>
    </xf>
    <xf borderId="1" fillId="0" fontId="36" numFmtId="3" xfId="0" applyAlignment="1" applyBorder="1" applyFont="1" applyNumberFormat="1">
      <alignment horizontal="center" readingOrder="0" shrinkToFit="0" vertical="center" wrapText="1"/>
    </xf>
    <xf borderId="1" fillId="0" fontId="36" numFmtId="165" xfId="0" applyAlignment="1" applyBorder="1" applyFont="1" applyNumberFormat="1">
      <alignment horizontal="center" shrinkToFit="0" vertical="center" wrapText="1"/>
    </xf>
    <xf borderId="1" fillId="0" fontId="13" numFmtId="174" xfId="0" applyAlignment="1" applyBorder="1" applyFont="1" applyNumberFormat="1">
      <alignment shrinkToFit="0" wrapText="1"/>
    </xf>
    <xf borderId="1" fillId="0" fontId="12" numFmtId="174" xfId="0" applyAlignment="1" applyBorder="1" applyFont="1" applyNumberFormat="1">
      <alignment shrinkToFit="0" wrapText="1"/>
    </xf>
    <xf borderId="42" fillId="0" fontId="13" numFmtId="175" xfId="0" applyBorder="1" applyFont="1" applyNumberFormat="1"/>
    <xf borderId="79" fillId="0" fontId="13" numFmtId="9" xfId="0" applyBorder="1" applyFont="1" applyNumberFormat="1"/>
    <xf borderId="42" fillId="0" fontId="13" numFmtId="175" xfId="0" applyAlignment="1" applyBorder="1" applyFont="1" applyNumberFormat="1">
      <alignment readingOrder="0"/>
    </xf>
    <xf borderId="42" fillId="0" fontId="12" numFmtId="175" xfId="0" applyAlignment="1" applyBorder="1" applyFont="1" applyNumberFormat="1">
      <alignment horizontal="center" shrinkToFit="0" vertical="center" wrapText="1"/>
    </xf>
    <xf borderId="42" fillId="0" fontId="13" numFmtId="165" xfId="0" applyBorder="1" applyFont="1" applyNumberFormat="1"/>
    <xf borderId="42" fillId="0" fontId="13" numFmtId="165" xfId="0" applyAlignment="1" applyBorder="1" applyFont="1" applyNumberFormat="1">
      <alignment readingOrder="0"/>
    </xf>
    <xf borderId="42" fillId="0" fontId="12" numFmtId="165" xfId="0" applyAlignment="1" applyBorder="1" applyFont="1" applyNumberFormat="1">
      <alignment horizontal="center" shrinkToFit="0" vertical="center" wrapText="1"/>
    </xf>
    <xf borderId="80" fillId="0" fontId="12" numFmtId="0" xfId="0" applyAlignment="1" applyBorder="1" applyFont="1">
      <alignment horizontal="center" shrinkToFit="0" vertical="center" wrapText="1"/>
    </xf>
    <xf borderId="34" fillId="15" fontId="36" numFmtId="174" xfId="0" applyAlignment="1" applyBorder="1" applyFont="1" applyNumberFormat="1">
      <alignment shrinkToFit="0" wrapText="1"/>
    </xf>
    <xf borderId="34" fillId="15" fontId="36" numFmtId="3" xfId="0" applyAlignment="1" applyBorder="1" applyFont="1" applyNumberFormat="1">
      <alignment shrinkToFit="0" wrapText="1"/>
    </xf>
    <xf borderId="34" fillId="0" fontId="12" numFmtId="174" xfId="0" applyAlignment="1" applyBorder="1" applyFont="1" applyNumberFormat="1">
      <alignment shrinkToFit="0" wrapText="1"/>
    </xf>
    <xf borderId="35" fillId="15" fontId="12" numFmtId="174" xfId="0" applyAlignment="1" applyBorder="1" applyFont="1" applyNumberFormat="1">
      <alignment shrinkToFit="0" wrapText="1"/>
    </xf>
    <xf borderId="0" fillId="0" fontId="38" numFmtId="0" xfId="0" applyFont="1"/>
    <xf borderId="81" fillId="0" fontId="12" numFmtId="0" xfId="0" applyAlignment="1" applyBorder="1" applyFont="1">
      <alignment shrinkToFit="0" vertical="center" wrapText="1"/>
    </xf>
    <xf borderId="14" fillId="0" fontId="12" numFmtId="0" xfId="0" applyAlignment="1" applyBorder="1" applyFont="1">
      <alignment horizontal="left"/>
    </xf>
    <xf borderId="13" fillId="0" fontId="37" numFmtId="165" xfId="0" applyAlignment="1" applyBorder="1" applyFont="1" applyNumberFormat="1">
      <alignment vertical="center"/>
    </xf>
    <xf borderId="13" fillId="0" fontId="37" numFmtId="3" xfId="0" applyAlignment="1" applyBorder="1" applyFont="1" applyNumberFormat="1">
      <alignment vertical="center"/>
    </xf>
    <xf borderId="13" fillId="0" fontId="13" numFmtId="174" xfId="0" applyAlignment="1" applyBorder="1" applyFont="1" applyNumberFormat="1">
      <alignment shrinkToFit="0" wrapText="1"/>
    </xf>
    <xf borderId="13" fillId="0" fontId="12" numFmtId="174" xfId="0" applyAlignment="1" applyBorder="1" applyFont="1" applyNumberFormat="1">
      <alignment shrinkToFit="0" wrapText="1"/>
    </xf>
    <xf borderId="78" fillId="0" fontId="13" numFmtId="165" xfId="0" applyBorder="1" applyFont="1" applyNumberFormat="1"/>
    <xf borderId="79" fillId="0" fontId="13" numFmtId="165" xfId="0" applyBorder="1" applyFont="1" applyNumberFormat="1"/>
    <xf borderId="1" fillId="0" fontId="21" numFmtId="166" xfId="0" applyAlignment="1" applyBorder="1" applyFont="1" applyNumberFormat="1">
      <alignment readingOrder="0" shrinkToFit="0" vertical="center" wrapText="1"/>
    </xf>
    <xf borderId="1" fillId="0" fontId="21" numFmtId="166" xfId="0" applyAlignment="1" applyBorder="1" applyFont="1" applyNumberFormat="1">
      <alignment shrinkToFit="0" vertical="center" wrapText="1"/>
    </xf>
    <xf borderId="1" fillId="0" fontId="36" numFmtId="3" xfId="0" applyAlignment="1" applyBorder="1" applyFont="1" applyNumberFormat="1">
      <alignment horizontal="center" shrinkToFit="0" vertical="center" wrapText="1"/>
    </xf>
    <xf borderId="1" fillId="0" fontId="36" numFmtId="166" xfId="0" applyAlignment="1" applyBorder="1" applyFont="1" applyNumberFormat="1">
      <alignment horizontal="center" shrinkToFit="0" vertical="center" wrapText="1"/>
    </xf>
    <xf borderId="1" fillId="2" fontId="12" numFmtId="174" xfId="0" applyAlignment="1" applyBorder="1" applyFont="1" applyNumberFormat="1">
      <alignment shrinkToFit="0" wrapText="1"/>
    </xf>
    <xf borderId="1" fillId="0" fontId="21" numFmtId="166" xfId="0" applyAlignment="1" applyBorder="1" applyFont="1" applyNumberFormat="1">
      <alignment readingOrder="0" shrinkToFit="0" wrapText="1"/>
    </xf>
    <xf borderId="1" fillId="0" fontId="21" numFmtId="166" xfId="0" applyAlignment="1" applyBorder="1" applyFont="1" applyNumberFormat="1">
      <alignment shrinkToFit="0" wrapText="1"/>
    </xf>
    <xf borderId="1" fillId="0" fontId="21" numFmtId="3" xfId="0" applyAlignment="1" applyBorder="1" applyFont="1" applyNumberFormat="1">
      <alignment readingOrder="0"/>
    </xf>
    <xf borderId="1" fillId="0" fontId="21" numFmtId="0" xfId="0" applyAlignment="1" applyBorder="1" applyFont="1">
      <alignment readingOrder="0"/>
    </xf>
    <xf borderId="1" fillId="0" fontId="21" numFmtId="0" xfId="0" applyBorder="1" applyFont="1"/>
    <xf borderId="82" fillId="0" fontId="12" numFmtId="0" xfId="0" applyAlignment="1" applyBorder="1" applyFont="1">
      <alignment horizontal="center"/>
    </xf>
    <xf borderId="1" fillId="15" fontId="12" numFmtId="174" xfId="0" applyBorder="1" applyFont="1" applyNumberFormat="1"/>
    <xf borderId="1" fillId="0" fontId="12" numFmtId="174" xfId="0" applyBorder="1" applyFont="1" applyNumberFormat="1"/>
    <xf borderId="42" fillId="15" fontId="12" numFmtId="174" xfId="0" applyBorder="1" applyFont="1" applyNumberFormat="1"/>
    <xf borderId="80" fillId="0" fontId="12" numFmtId="0" xfId="0" applyAlignment="1" applyBorder="1" applyFont="1">
      <alignment horizontal="center"/>
    </xf>
    <xf borderId="34" fillId="0" fontId="12" numFmtId="174" xfId="0" applyBorder="1" applyFont="1" applyNumberFormat="1"/>
    <xf borderId="34" fillId="0" fontId="12" numFmtId="3" xfId="0" applyBorder="1" applyFont="1" applyNumberFormat="1"/>
    <xf borderId="35" fillId="15" fontId="12" numFmtId="174" xfId="0" applyBorder="1" applyFont="1" applyNumberFormat="1"/>
    <xf borderId="0" fillId="0" fontId="13" numFmtId="3" xfId="0" applyFont="1" applyNumberFormat="1"/>
    <xf borderId="0" fillId="0" fontId="13" numFmtId="174" xfId="0" applyFont="1" applyNumberFormat="1"/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/>
    </xf>
    <xf borderId="2" fillId="2" fontId="2" numFmtId="0" xfId="0" applyBorder="1" applyFont="1"/>
    <xf borderId="0" fillId="0" fontId="2" numFmtId="176" xfId="0" applyFont="1" applyNumberFormat="1"/>
    <xf borderId="83" fillId="0" fontId="4" numFmtId="0" xfId="0" applyAlignment="1" applyBorder="1" applyFont="1">
      <alignment horizontal="center" vertical="center"/>
    </xf>
    <xf borderId="84" fillId="0" fontId="4" numFmtId="0" xfId="0" applyAlignment="1" applyBorder="1" applyFont="1">
      <alignment horizontal="center" vertical="center"/>
    </xf>
    <xf borderId="85" fillId="0" fontId="4" numFmtId="0" xfId="0" applyAlignment="1" applyBorder="1" applyFont="1">
      <alignment horizontal="center" vertical="center"/>
    </xf>
    <xf borderId="86" fillId="0" fontId="17" numFmtId="0" xfId="0" applyBorder="1" applyFont="1"/>
    <xf borderId="87" fillId="0" fontId="17" numFmtId="0" xfId="0" applyBorder="1" applyFont="1"/>
    <xf borderId="84" fillId="2" fontId="4" numFmtId="0" xfId="0" applyAlignment="1" applyBorder="1" applyFont="1">
      <alignment horizontal="center" vertical="center"/>
    </xf>
    <xf borderId="84" fillId="0" fontId="39" numFmtId="176" xfId="0" applyAlignment="1" applyBorder="1" applyFont="1" applyNumberFormat="1">
      <alignment horizontal="center" shrinkToFit="0" vertical="center" wrapText="1"/>
    </xf>
    <xf borderId="88" fillId="0" fontId="4" numFmtId="0" xfId="0" applyAlignment="1" applyBorder="1" applyFont="1">
      <alignment horizontal="center" vertical="center"/>
    </xf>
    <xf borderId="89" fillId="0" fontId="17" numFmtId="0" xfId="0" applyBorder="1" applyFont="1"/>
    <xf borderId="16" fillId="0" fontId="4" numFmtId="174" xfId="0" applyAlignment="1" applyBorder="1" applyFont="1" applyNumberFormat="1">
      <alignment horizontal="center" vertical="center"/>
    </xf>
    <xf borderId="16" fillId="0" fontId="4" numFmtId="0" xfId="0" applyAlignment="1" applyBorder="1" applyFont="1">
      <alignment horizontal="center" vertical="center"/>
    </xf>
    <xf borderId="90" fillId="0" fontId="17" numFmtId="0" xfId="0" applyBorder="1" applyFont="1"/>
    <xf borderId="91" fillId="0" fontId="17" numFmtId="0" xfId="0" applyBorder="1" applyFont="1"/>
    <xf borderId="92" fillId="0" fontId="17" numFmtId="0" xfId="0" applyBorder="1" applyFont="1"/>
    <xf borderId="93" fillId="0" fontId="4" numFmtId="174" xfId="0" applyAlignment="1" applyBorder="1" applyFont="1" applyNumberFormat="1">
      <alignment horizontal="center" vertical="center"/>
    </xf>
    <xf borderId="94" fillId="0" fontId="17" numFmtId="0" xfId="0" applyBorder="1" applyFont="1"/>
    <xf borderId="95" fillId="0" fontId="2" numFmtId="0" xfId="0" applyAlignment="1" applyBorder="1" applyFont="1">
      <alignment horizontal="center"/>
    </xf>
    <xf borderId="13" fillId="0" fontId="2" numFmtId="0" xfId="0" applyBorder="1" applyFont="1"/>
    <xf borderId="13" fillId="0" fontId="3" numFmtId="174" xfId="0" applyAlignment="1" applyBorder="1" applyFont="1" applyNumberFormat="1">
      <alignment horizontal="right" readingOrder="0"/>
    </xf>
    <xf borderId="1" fillId="0" fontId="2" numFmtId="174" xfId="0" applyAlignment="1" applyBorder="1" applyFont="1" applyNumberFormat="1">
      <alignment horizontal="right" readingOrder="0"/>
    </xf>
    <xf borderId="13" fillId="0" fontId="2" numFmtId="174" xfId="0" applyAlignment="1" applyBorder="1" applyFont="1" applyNumberFormat="1">
      <alignment horizontal="right" readingOrder="0"/>
    </xf>
    <xf borderId="13" fillId="0" fontId="3" numFmtId="174" xfId="0" applyAlignment="1" applyBorder="1" applyFont="1" applyNumberFormat="1">
      <alignment horizontal="right"/>
    </xf>
    <xf borderId="1" fillId="0" fontId="3" numFmtId="174" xfId="0" applyBorder="1" applyFont="1" applyNumberFormat="1"/>
    <xf borderId="1" fillId="0" fontId="2" numFmtId="174" xfId="0" applyAlignment="1" applyBorder="1" applyFont="1" applyNumberFormat="1">
      <alignment horizontal="right"/>
    </xf>
    <xf borderId="13" fillId="0" fontId="2" numFmtId="174" xfId="0" applyAlignment="1" applyBorder="1" applyFont="1" applyNumberFormat="1">
      <alignment horizontal="right"/>
    </xf>
    <xf borderId="1" fillId="0" fontId="2" numFmtId="174" xfId="0" applyBorder="1" applyFont="1" applyNumberFormat="1"/>
    <xf borderId="58" fillId="2" fontId="2" numFmtId="174" xfId="0" applyBorder="1" applyFont="1" applyNumberFormat="1"/>
    <xf borderId="96" fillId="0" fontId="2" numFmtId="176" xfId="0" applyBorder="1" applyFont="1" applyNumberFormat="1"/>
    <xf borderId="97" fillId="0" fontId="2" numFmtId="176" xfId="0" applyBorder="1" applyFont="1" applyNumberFormat="1"/>
    <xf borderId="98" fillId="0" fontId="2" numFmtId="0" xfId="0" applyAlignment="1" applyBorder="1" applyFont="1">
      <alignment horizontal="center"/>
    </xf>
    <xf borderId="1" fillId="0" fontId="2" numFmtId="0" xfId="0" applyBorder="1" applyFont="1"/>
    <xf borderId="1" fillId="0" fontId="3" numFmtId="174" xfId="0" applyAlignment="1" applyBorder="1" applyFont="1" applyNumberFormat="1">
      <alignment horizontal="right"/>
    </xf>
    <xf borderId="1" fillId="2" fontId="2" numFmtId="174" xfId="0" applyBorder="1" applyFont="1" applyNumberFormat="1"/>
    <xf borderId="99" fillId="0" fontId="2" numFmtId="176" xfId="0" applyBorder="1" applyFont="1" applyNumberFormat="1"/>
    <xf borderId="0" fillId="0" fontId="4" numFmtId="176" xfId="0" applyFont="1" applyNumberFormat="1"/>
    <xf borderId="0" fillId="0" fontId="4" numFmtId="0" xfId="0" applyFont="1"/>
    <xf borderId="100" fillId="0" fontId="4" numFmtId="0" xfId="0" applyAlignment="1" applyBorder="1" applyFont="1">
      <alignment horizontal="center"/>
    </xf>
    <xf borderId="101" fillId="0" fontId="17" numFmtId="0" xfId="0" applyBorder="1" applyFont="1"/>
    <xf borderId="93" fillId="0" fontId="4" numFmtId="174" xfId="0" applyBorder="1" applyFont="1" applyNumberFormat="1"/>
    <xf borderId="92" fillId="0" fontId="4" numFmtId="174" xfId="0" applyAlignment="1" applyBorder="1" applyFont="1" applyNumberFormat="1">
      <alignment horizontal="right"/>
    </xf>
    <xf borderId="102" fillId="0" fontId="4" numFmtId="176" xfId="0" applyBorder="1" applyFont="1" applyNumberFormat="1"/>
    <xf borderId="0" fillId="0" fontId="2" numFmtId="0" xfId="0" applyAlignment="1" applyFont="1">
      <alignment horizontal="center"/>
    </xf>
    <xf borderId="0" fillId="0" fontId="2" numFmtId="174" xfId="0" applyFont="1" applyNumberFormat="1"/>
    <xf borderId="2" fillId="2" fontId="2" numFmtId="174" xfId="0" applyBorder="1" applyFont="1" applyNumberFormat="1"/>
    <xf borderId="0" fillId="0" fontId="2" numFmtId="173" xfId="0" applyFont="1" applyNumberFormat="1"/>
    <xf borderId="0" fillId="0" fontId="40" numFmtId="0" xfId="0" applyAlignment="1" applyFont="1">
      <alignment horizontal="center" vertical="center"/>
    </xf>
    <xf borderId="0" fillId="0" fontId="2" numFmtId="165" xfId="0" applyFont="1" applyNumberFormat="1"/>
    <xf borderId="0" fillId="0" fontId="4" numFmtId="0" xfId="0" applyAlignment="1" applyFont="1">
      <alignment vertical="center"/>
    </xf>
    <xf borderId="103" fillId="0" fontId="41" numFmtId="0" xfId="0" applyAlignment="1" applyBorder="1" applyFont="1">
      <alignment horizontal="center" vertical="center"/>
    </xf>
    <xf borderId="104" fillId="0" fontId="41" numFmtId="0" xfId="0" applyAlignment="1" applyBorder="1" applyFont="1">
      <alignment horizontal="center" vertical="center"/>
    </xf>
    <xf borderId="105" fillId="0" fontId="41" numFmtId="0" xfId="0" applyAlignment="1" applyBorder="1" applyFont="1">
      <alignment horizontal="center" vertical="center"/>
    </xf>
    <xf borderId="0" fillId="0" fontId="41" numFmtId="0" xfId="0" applyAlignment="1" applyFont="1">
      <alignment horizontal="center" vertical="center"/>
    </xf>
    <xf borderId="95" fillId="0" fontId="11" numFmtId="0" xfId="0" applyAlignment="1" applyBorder="1" applyFont="1">
      <alignment horizontal="center"/>
    </xf>
    <xf borderId="13" fillId="0" fontId="11" numFmtId="0" xfId="0" applyBorder="1" applyFont="1"/>
    <xf borderId="97" fillId="0" fontId="11" numFmtId="174" xfId="0" applyBorder="1" applyFont="1" applyNumberFormat="1"/>
    <xf borderId="0" fillId="0" fontId="11" numFmtId="174" xfId="0" applyFont="1" applyNumberFormat="1"/>
    <xf borderId="1" fillId="0" fontId="11" numFmtId="0" xfId="0" applyAlignment="1" applyBorder="1" applyFont="1">
      <alignment horizontal="center"/>
    </xf>
    <xf borderId="1" fillId="0" fontId="11" numFmtId="0" xfId="0" applyBorder="1" applyFont="1"/>
    <xf borderId="1" fillId="0" fontId="11" numFmtId="174" xfId="0" applyBorder="1" applyFont="1" applyNumberFormat="1"/>
    <xf borderId="1" fillId="0" fontId="11" numFmtId="17" xfId="0" applyBorder="1" applyFont="1" applyNumberFormat="1"/>
    <xf borderId="106" fillId="0" fontId="41" numFmtId="0" xfId="0" applyAlignment="1" applyBorder="1" applyFont="1">
      <alignment horizontal="center"/>
    </xf>
    <xf borderId="107" fillId="0" fontId="17" numFmtId="0" xfId="0" applyBorder="1" applyFont="1"/>
    <xf borderId="108" fillId="0" fontId="25" numFmtId="174" xfId="0" applyBorder="1" applyFont="1" applyNumberFormat="1"/>
    <xf borderId="0" fillId="0" fontId="25" numFmtId="174" xfId="0" applyFont="1" applyNumberFormat="1"/>
    <xf borderId="0" fillId="0" fontId="4" numFmtId="0" xfId="0" applyAlignment="1" applyFont="1">
      <alignment horizontal="center" vertical="center"/>
    </xf>
    <xf borderId="95" fillId="0" fontId="17" numFmtId="0" xfId="0" applyBorder="1" applyFont="1"/>
    <xf borderId="97" fillId="0" fontId="17" numFmtId="0" xfId="0" applyBorder="1" applyFont="1"/>
    <xf borderId="98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vertical="center"/>
    </xf>
    <xf borderId="99" fillId="0" fontId="2" numFmtId="174" xfId="0" applyBorder="1" applyFont="1" applyNumberFormat="1"/>
    <xf borderId="100" fillId="0" fontId="2" numFmtId="0" xfId="0" applyAlignment="1" applyBorder="1" applyFont="1">
      <alignment horizontal="center"/>
    </xf>
    <xf borderId="109" fillId="0" fontId="4" numFmtId="174" xfId="0" applyBorder="1" applyFont="1" applyNumberFormat="1"/>
    <xf borderId="0" fillId="0" fontId="4" numFmtId="174" xfId="0" applyFont="1" applyNumberFormat="1"/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2" pivot="0" name="DAOP 7 Mn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Pendapatan!$C$26:$C$37</c:f>
            </c:strRef>
          </c:cat>
          <c:val>
            <c:numRef>
              <c:f>Pendapatan!$D$26:$D$37</c:f>
              <c:numCache/>
            </c:numRef>
          </c:val>
        </c:ser>
        <c:axId val="1689657401"/>
        <c:axId val="1502283591"/>
      </c:barChart>
      <c:catAx>
        <c:axId val="1689657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 rot="-27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502283591"/>
      </c:catAx>
      <c:valAx>
        <c:axId val="1502283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68965740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Pendapatan!$C$43:$C$55</c:f>
            </c:strRef>
          </c:cat>
          <c:val>
            <c:numRef>
              <c:f>Pendapatan!$D$43:$D$55</c:f>
              <c:numCache/>
            </c:numRef>
          </c:val>
        </c:ser>
        <c:axId val="2144565232"/>
        <c:axId val="1228502508"/>
      </c:barChart>
      <c:catAx>
        <c:axId val="214456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 rot="-27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228502508"/>
      </c:catAx>
      <c:valAx>
        <c:axId val="1228502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2144565232"/>
      </c:valAx>
    </c:plotArea>
    <c:legend>
      <c:legendPos val="r"/>
      <c:overlay val="0"/>
      <c:txPr>
        <a:bodyPr/>
        <a:lstStyle/>
        <a:p>
          <a:pPr lvl="0">
            <a:defRPr b="0" i="0" sz="8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171450</xdr:colOff>
      <xdr:row>23</xdr:row>
      <xdr:rowOff>38100</xdr:rowOff>
    </xdr:from>
    <xdr:ext cx="9305925" cy="27908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171450</xdr:colOff>
      <xdr:row>39</xdr:row>
      <xdr:rowOff>133350</xdr:rowOff>
    </xdr:from>
    <xdr:ext cx="9477375" cy="32289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B1242:K1242" displayName="Table_1" 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DAOP 7 M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17.38"/>
    <col customWidth="1" min="3" max="3" width="15.88"/>
    <col customWidth="1" min="4" max="4" width="25.88"/>
    <col customWidth="1" min="5" max="5" width="13.5"/>
    <col customWidth="1" min="6" max="6" width="17.25"/>
    <col customWidth="1" min="7" max="7" width="10.88"/>
    <col customWidth="1" min="8" max="8" width="36.75"/>
    <col customWidth="1" min="9" max="9" width="13.38"/>
    <col customWidth="1" min="10" max="10" width="17.88"/>
    <col customWidth="1" min="11" max="11" width="14.75"/>
    <col customWidth="1" min="12" max="12" width="22.25"/>
    <col customWidth="1" min="13" max="13" width="8.25"/>
    <col customWidth="1" min="14" max="14" width="11.0"/>
    <col customWidth="1" min="15" max="15" width="8.25"/>
    <col customWidth="1" min="16" max="16" width="12.75"/>
    <col customWidth="1" min="17" max="26" width="8.25"/>
  </cols>
  <sheetData>
    <row r="1" ht="14.25" customHeight="1">
      <c r="A1" s="1" t="s">
        <v>0</v>
      </c>
      <c r="B1" s="2"/>
      <c r="C1" s="3"/>
      <c r="D1" s="4"/>
      <c r="E1" s="2"/>
      <c r="F1" s="4"/>
      <c r="G1" s="5"/>
      <c r="H1" s="2"/>
      <c r="I1" s="6"/>
      <c r="J1" s="2"/>
      <c r="K1" s="7"/>
      <c r="L1" s="8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9" t="s">
        <v>1</v>
      </c>
      <c r="B2" s="2"/>
      <c r="C2" s="3"/>
      <c r="D2" s="4"/>
      <c r="E2" s="2"/>
      <c r="F2" s="4"/>
      <c r="G2" s="5"/>
      <c r="H2" s="2"/>
      <c r="I2" s="6"/>
      <c r="J2" s="2"/>
      <c r="K2" s="7"/>
      <c r="L2" s="8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0"/>
      <c r="B3" s="2"/>
      <c r="C3" s="3"/>
      <c r="D3" s="4"/>
      <c r="E3" s="2"/>
      <c r="F3" s="4"/>
      <c r="G3" s="5"/>
      <c r="H3" s="11">
        <f>G911+G921+G922</f>
        <v>0</v>
      </c>
      <c r="I3" s="6"/>
      <c r="J3" s="2"/>
      <c r="K3" s="7"/>
      <c r="L3" s="8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0"/>
      <c r="B4" s="2"/>
      <c r="C4" s="3"/>
      <c r="D4" s="4"/>
      <c r="E4" s="2"/>
      <c r="F4" s="4"/>
      <c r="G4" s="5"/>
      <c r="H4" s="2"/>
      <c r="I4" s="6"/>
      <c r="J4" s="2"/>
      <c r="K4" s="7"/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45.75" customHeight="1">
      <c r="A5" s="12" t="s">
        <v>2</v>
      </c>
      <c r="B5" s="13" t="s">
        <v>3</v>
      </c>
      <c r="C5" s="13" t="s">
        <v>4</v>
      </c>
      <c r="D5" s="13" t="s">
        <v>5</v>
      </c>
      <c r="E5" s="13" t="s">
        <v>6</v>
      </c>
      <c r="F5" s="13" t="s">
        <v>6</v>
      </c>
      <c r="G5" s="14" t="s">
        <v>7</v>
      </c>
      <c r="H5" s="13" t="s">
        <v>8</v>
      </c>
      <c r="I5" s="13" t="s">
        <v>9</v>
      </c>
      <c r="J5" s="13" t="s">
        <v>10</v>
      </c>
      <c r="K5" s="13" t="s">
        <v>11</v>
      </c>
      <c r="L5" s="13" t="s">
        <v>12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15">
        <v>1.0</v>
      </c>
      <c r="B6" s="16" t="s">
        <v>13</v>
      </c>
      <c r="C6" s="17">
        <v>45293.0</v>
      </c>
      <c r="D6" s="18" t="s">
        <v>14</v>
      </c>
      <c r="E6" s="19">
        <v>4.2736E9</v>
      </c>
      <c r="F6" s="20" t="str">
        <f>VLOOKUP(E6, List!$A$6:$B$27, 2, FALSE)</f>
        <v>Kesh Peg Renwas JRJ/Sintelis/LAA</v>
      </c>
      <c r="G6" s="21">
        <v>2642110.0</v>
      </c>
      <c r="H6" s="18" t="s">
        <v>14</v>
      </c>
      <c r="I6" s="22" t="s">
        <v>15</v>
      </c>
      <c r="J6" s="23" t="s">
        <v>16</v>
      </c>
      <c r="K6" s="22">
        <v>1.900000035E9</v>
      </c>
      <c r="L6" s="17">
        <v>45302.0</v>
      </c>
      <c r="M6" s="24"/>
      <c r="N6" s="24"/>
      <c r="O6" s="24"/>
      <c r="P6" s="25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4.25" customHeight="1">
      <c r="A7" s="15">
        <v>2.0</v>
      </c>
      <c r="B7" s="16" t="s">
        <v>17</v>
      </c>
      <c r="C7" s="17">
        <v>45293.0</v>
      </c>
      <c r="D7" s="18" t="s">
        <v>18</v>
      </c>
      <c r="E7" s="19">
        <v>4.12336E9</v>
      </c>
      <c r="F7" s="20" t="str">
        <f>VLOOKUP(E7, List!$A$6:$B$27, 2, FALSE)</f>
        <v>Kesh Peg Awak Sarana Perkeretaapian</v>
      </c>
      <c r="G7" s="21">
        <v>62900.0</v>
      </c>
      <c r="H7" s="18" t="s">
        <v>18</v>
      </c>
      <c r="I7" s="22" t="s">
        <v>15</v>
      </c>
      <c r="J7" s="23" t="s">
        <v>16</v>
      </c>
      <c r="K7" s="22">
        <v>1.900000051E9</v>
      </c>
      <c r="L7" s="17">
        <v>45302.0</v>
      </c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4.25" customHeight="1">
      <c r="A8" s="15"/>
      <c r="B8" s="26"/>
      <c r="C8" s="17">
        <v>45293.0</v>
      </c>
      <c r="D8" s="18" t="s">
        <v>18</v>
      </c>
      <c r="E8" s="19">
        <v>4.2736E9</v>
      </c>
      <c r="F8" s="20" t="str">
        <f>VLOOKUP(E8, List!$A$6:$B$27, 2, FALSE)</f>
        <v>Kesh Peg Renwas JRJ/Sintelis/LAA</v>
      </c>
      <c r="G8" s="27">
        <v>419260.0</v>
      </c>
      <c r="H8" s="18" t="s">
        <v>18</v>
      </c>
      <c r="I8" s="22" t="s">
        <v>15</v>
      </c>
      <c r="J8" s="23" t="s">
        <v>16</v>
      </c>
      <c r="K8" s="22">
        <v>1.900000051E9</v>
      </c>
      <c r="L8" s="17">
        <v>45302.0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14.25" customHeight="1">
      <c r="A9" s="29">
        <v>3.0</v>
      </c>
      <c r="B9" s="16" t="s">
        <v>19</v>
      </c>
      <c r="C9" s="17">
        <v>45293.0</v>
      </c>
      <c r="D9" s="18" t="s">
        <v>20</v>
      </c>
      <c r="E9" s="19">
        <v>4.12336E9</v>
      </c>
      <c r="F9" s="20" t="str">
        <f>VLOOKUP(E9, List!$A$6:$B$27, 2, FALSE)</f>
        <v>Kesh Peg Awak Sarana Perkeretaapian</v>
      </c>
      <c r="G9" s="21">
        <v>451400.0</v>
      </c>
      <c r="H9" s="18" t="s">
        <v>20</v>
      </c>
      <c r="I9" s="22" t="s">
        <v>15</v>
      </c>
      <c r="J9" s="23" t="s">
        <v>16</v>
      </c>
      <c r="K9" s="22">
        <v>1.900000058E9</v>
      </c>
      <c r="L9" s="17">
        <v>45302.0</v>
      </c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14.25" customHeight="1">
      <c r="A10" s="29">
        <v>4.0</v>
      </c>
      <c r="B10" s="16" t="s">
        <v>21</v>
      </c>
      <c r="C10" s="17">
        <v>45293.0</v>
      </c>
      <c r="D10" s="18" t="s">
        <v>20</v>
      </c>
      <c r="E10" s="19">
        <v>4.12336E9</v>
      </c>
      <c r="F10" s="20" t="str">
        <f>VLOOKUP(E10, List!$A$6:$B$27, 2, FALSE)</f>
        <v>Kesh Peg Awak Sarana Perkeretaapian</v>
      </c>
      <c r="G10" s="21">
        <v>381400.0</v>
      </c>
      <c r="H10" s="18" t="s">
        <v>20</v>
      </c>
      <c r="I10" s="22" t="s">
        <v>15</v>
      </c>
      <c r="J10" s="23" t="s">
        <v>16</v>
      </c>
      <c r="K10" s="22">
        <v>1.900000074E9</v>
      </c>
      <c r="L10" s="17">
        <v>45302.0</v>
      </c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4.25" customHeight="1">
      <c r="A11" s="29">
        <v>5.0</v>
      </c>
      <c r="B11" s="16" t="s">
        <v>22</v>
      </c>
      <c r="C11" s="17">
        <v>45293.0</v>
      </c>
      <c r="D11" s="18" t="s">
        <v>23</v>
      </c>
      <c r="E11" s="19">
        <v>4.12326E9</v>
      </c>
      <c r="F11" s="20" t="str">
        <f>VLOOKUP(E11, List!$A$6:$B$27, 2, FALSE)</f>
        <v>Kesh Peg Perawatan Sarana</v>
      </c>
      <c r="G11" s="21">
        <v>2357259.0</v>
      </c>
      <c r="H11" s="18" t="s">
        <v>23</v>
      </c>
      <c r="I11" s="22" t="s">
        <v>15</v>
      </c>
      <c r="J11" s="23" t="s">
        <v>16</v>
      </c>
      <c r="K11" s="22">
        <v>1.900000258E9</v>
      </c>
      <c r="L11" s="17">
        <v>45302.0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4.25" customHeight="1">
      <c r="A12" s="29">
        <v>6.0</v>
      </c>
      <c r="B12" s="16" t="s">
        <v>24</v>
      </c>
      <c r="C12" s="17">
        <v>45294.0</v>
      </c>
      <c r="D12" s="18" t="s">
        <v>25</v>
      </c>
      <c r="E12" s="19">
        <v>5.315E9</v>
      </c>
      <c r="F12" s="20" t="str">
        <f>VLOOKUP(E12, List!$A$6:$B$27, 2, FALSE)</f>
        <v>KRT</v>
      </c>
      <c r="G12" s="21">
        <v>700000.0</v>
      </c>
      <c r="H12" s="18" t="s">
        <v>25</v>
      </c>
      <c r="I12" s="22" t="s">
        <v>15</v>
      </c>
      <c r="J12" s="23" t="s">
        <v>26</v>
      </c>
      <c r="K12" s="22">
        <v>1.900000437E9</v>
      </c>
      <c r="L12" s="17">
        <v>45302.0</v>
      </c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4.25" customHeight="1">
      <c r="A13" s="29">
        <v>7.0</v>
      </c>
      <c r="B13" s="16" t="s">
        <v>27</v>
      </c>
      <c r="C13" s="17">
        <v>45300.0</v>
      </c>
      <c r="D13" s="18" t="s">
        <v>28</v>
      </c>
      <c r="E13" s="19">
        <v>4.2726E9</v>
      </c>
      <c r="F13" s="20" t="str">
        <f>VLOOKUP(E13, List!$A$6:$B$27, 2, FALSE)</f>
        <v>Kesh Peg Perawatan Prasarana JRJ/Sintelis/BY Prasarana</v>
      </c>
      <c r="G13" s="21">
        <v>600000.0</v>
      </c>
      <c r="H13" s="18" t="s">
        <v>28</v>
      </c>
      <c r="I13" s="22" t="s">
        <v>15</v>
      </c>
      <c r="J13" s="23" t="s">
        <v>16</v>
      </c>
      <c r="K13" s="22">
        <v>1.900001846E9</v>
      </c>
      <c r="L13" s="17">
        <v>45313.0</v>
      </c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4.25" customHeight="1">
      <c r="A14" s="29">
        <v>8.0</v>
      </c>
      <c r="B14" s="16" t="s">
        <v>29</v>
      </c>
      <c r="C14" s="17">
        <v>45300.0</v>
      </c>
      <c r="D14" s="18" t="s">
        <v>30</v>
      </c>
      <c r="E14" s="19">
        <v>5.316E9</v>
      </c>
      <c r="F14" s="20" t="str">
        <f>VLOOKUP(E14, List!$A$6:$B$27, 2, FALSE)</f>
        <v>Inventaris</v>
      </c>
      <c r="G14" s="21">
        <v>9950000.0</v>
      </c>
      <c r="H14" s="30" t="s">
        <v>30</v>
      </c>
      <c r="I14" s="22" t="s">
        <v>15</v>
      </c>
      <c r="J14" s="23" t="s">
        <v>31</v>
      </c>
      <c r="K14" s="22">
        <v>1.900002254E9</v>
      </c>
      <c r="L14" s="17">
        <v>45316.0</v>
      </c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4.25" customHeight="1">
      <c r="A15" s="29">
        <v>9.0</v>
      </c>
      <c r="B15" s="16" t="s">
        <v>32</v>
      </c>
      <c r="C15" s="17">
        <v>45306.0</v>
      </c>
      <c r="D15" s="18" t="s">
        <v>33</v>
      </c>
      <c r="E15" s="19">
        <v>4.2726E9</v>
      </c>
      <c r="F15" s="20" t="str">
        <f>VLOOKUP(E15, List!$A$6:$B$27, 2, FALSE)</f>
        <v>Kesh Peg Perawatan Prasarana JRJ/Sintelis/BY Prasarana</v>
      </c>
      <c r="G15" s="21">
        <v>600000.0</v>
      </c>
      <c r="H15" s="30" t="s">
        <v>33</v>
      </c>
      <c r="I15" s="22" t="s">
        <v>15</v>
      </c>
      <c r="J15" s="23" t="s">
        <v>16</v>
      </c>
      <c r="K15" s="22">
        <v>1.900003116E9</v>
      </c>
      <c r="L15" s="31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4.25" customHeight="1">
      <c r="A16" s="15"/>
      <c r="B16" s="26"/>
      <c r="C16" s="32"/>
      <c r="D16" s="18" t="s">
        <v>33</v>
      </c>
      <c r="E16" s="19">
        <v>4.336E9</v>
      </c>
      <c r="F16" s="20" t="str">
        <f>VLOOKUP(E16, List!$A$6:$B$27, 2, FALSE)</f>
        <v>Kesh Peg Optamalisasi Aset</v>
      </c>
      <c r="G16" s="21">
        <v>600000.0</v>
      </c>
      <c r="H16" s="30" t="s">
        <v>33</v>
      </c>
      <c r="I16" s="22" t="s">
        <v>15</v>
      </c>
      <c r="J16" s="23" t="s">
        <v>16</v>
      </c>
      <c r="K16" s="22">
        <v>1.900003116E9</v>
      </c>
      <c r="L16" s="31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4.25" customHeight="1">
      <c r="A17" s="29">
        <v>10.0</v>
      </c>
      <c r="B17" s="16" t="s">
        <v>34</v>
      </c>
      <c r="C17" s="17">
        <v>45306.0</v>
      </c>
      <c r="D17" s="18" t="s">
        <v>35</v>
      </c>
      <c r="E17" s="19">
        <v>4.336E9</v>
      </c>
      <c r="F17" s="20" t="str">
        <f>VLOOKUP(E17, List!$A$6:$B$27, 2, FALSE)</f>
        <v>Kesh Peg Optamalisasi Aset</v>
      </c>
      <c r="G17" s="21">
        <v>305100.0</v>
      </c>
      <c r="H17" s="18" t="s">
        <v>35</v>
      </c>
      <c r="I17" s="22" t="s">
        <v>15</v>
      </c>
      <c r="J17" s="23" t="s">
        <v>16</v>
      </c>
      <c r="K17" s="22">
        <v>1.900003117E9</v>
      </c>
      <c r="L17" s="31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4.25" customHeight="1">
      <c r="A18" s="29">
        <v>11.0</v>
      </c>
      <c r="B18" s="16" t="s">
        <v>36</v>
      </c>
      <c r="C18" s="17">
        <v>45306.0</v>
      </c>
      <c r="D18" s="18" t="s">
        <v>37</v>
      </c>
      <c r="E18" s="19">
        <v>4.2726E9</v>
      </c>
      <c r="F18" s="20" t="str">
        <f>VLOOKUP(E18, List!$A$6:$B$27, 2, FALSE)</f>
        <v>Kesh Peg Perawatan Prasarana JRJ/Sintelis/BY Prasarana</v>
      </c>
      <c r="G18" s="21">
        <v>335224.0</v>
      </c>
      <c r="H18" s="18" t="s">
        <v>37</v>
      </c>
      <c r="I18" s="22" t="s">
        <v>15</v>
      </c>
      <c r="J18" s="23" t="s">
        <v>16</v>
      </c>
      <c r="K18" s="22">
        <v>1.900003119E9</v>
      </c>
      <c r="L18" s="31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4.25" customHeight="1">
      <c r="A19" s="29">
        <v>12.0</v>
      </c>
      <c r="B19" s="16" t="s">
        <v>38</v>
      </c>
      <c r="C19" s="17">
        <v>45306.0</v>
      </c>
      <c r="D19" s="18" t="s">
        <v>39</v>
      </c>
      <c r="E19" s="19">
        <v>4.12326E9</v>
      </c>
      <c r="F19" s="20" t="str">
        <f>VLOOKUP(E19, List!$A$6:$B$27, 2, FALSE)</f>
        <v>Kesh Peg Perawatan Sarana</v>
      </c>
      <c r="G19" s="21">
        <v>271150.0</v>
      </c>
      <c r="H19" s="18" t="s">
        <v>39</v>
      </c>
      <c r="I19" s="22" t="s">
        <v>15</v>
      </c>
      <c r="J19" s="23" t="s">
        <v>16</v>
      </c>
      <c r="K19" s="22">
        <v>1.900003133E9</v>
      </c>
      <c r="L19" s="31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4.25" customHeight="1">
      <c r="A20" s="15"/>
      <c r="B20" s="26"/>
      <c r="C20" s="32"/>
      <c r="D20" s="18" t="s">
        <v>39</v>
      </c>
      <c r="E20" s="19">
        <v>4.2716E9</v>
      </c>
      <c r="F20" s="20" t="str">
        <f>VLOOKUP(E20, List!$A$6:$B$27, 2, FALSE)</f>
        <v>Kesh Peg Operasi Prasarana</v>
      </c>
      <c r="G20" s="21">
        <v>1561450.0</v>
      </c>
      <c r="H20" s="18" t="s">
        <v>39</v>
      </c>
      <c r="I20" s="22" t="s">
        <v>15</v>
      </c>
      <c r="J20" s="23" t="s">
        <v>16</v>
      </c>
      <c r="K20" s="22">
        <v>1.900003133E9</v>
      </c>
      <c r="L20" s="31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4.25" customHeight="1">
      <c r="A21" s="15"/>
      <c r="B21" s="26"/>
      <c r="C21" s="32"/>
      <c r="D21" s="18" t="s">
        <v>39</v>
      </c>
      <c r="E21" s="19">
        <v>4.2726E9</v>
      </c>
      <c r="F21" s="20" t="str">
        <f>VLOOKUP(E21, List!$A$6:$B$27, 2, FALSE)</f>
        <v>Kesh Peg Perawatan Prasarana JRJ/Sintelis/BY Prasarana</v>
      </c>
      <c r="G21" s="21">
        <v>711700.0</v>
      </c>
      <c r="H21" s="18" t="s">
        <v>39</v>
      </c>
      <c r="I21" s="22" t="s">
        <v>15</v>
      </c>
      <c r="J21" s="23" t="s">
        <v>16</v>
      </c>
      <c r="K21" s="22">
        <v>1.900003133E9</v>
      </c>
      <c r="L21" s="31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4.25" customHeight="1">
      <c r="A22" s="15"/>
      <c r="B22" s="26"/>
      <c r="C22" s="32"/>
      <c r="D22" s="18" t="s">
        <v>39</v>
      </c>
      <c r="E22" s="19">
        <v>4.2736E9</v>
      </c>
      <c r="F22" s="20" t="str">
        <f>VLOOKUP(E22, List!$A$6:$B$27, 2, FALSE)</f>
        <v>Kesh Peg Renwas JRJ/Sintelis/LAA</v>
      </c>
      <c r="G22" s="21">
        <v>196350.0</v>
      </c>
      <c r="H22" s="18" t="s">
        <v>39</v>
      </c>
      <c r="I22" s="22" t="s">
        <v>15</v>
      </c>
      <c r="J22" s="23" t="s">
        <v>16</v>
      </c>
      <c r="K22" s="22">
        <v>1.900003133E9</v>
      </c>
      <c r="L22" s="31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4.25" customHeight="1">
      <c r="A23" s="15"/>
      <c r="B23" s="26"/>
      <c r="C23" s="32"/>
      <c r="D23" s="18" t="s">
        <v>39</v>
      </c>
      <c r="E23" s="19">
        <v>4.336E9</v>
      </c>
      <c r="F23" s="20" t="str">
        <f>VLOOKUP(E23, List!$A$6:$B$27, 2, FALSE)</f>
        <v>Kesh Peg Optamalisasi Aset</v>
      </c>
      <c r="G23" s="21">
        <v>920900.0</v>
      </c>
      <c r="H23" s="18" t="s">
        <v>39</v>
      </c>
      <c r="I23" s="22" t="s">
        <v>15</v>
      </c>
      <c r="J23" s="23" t="s">
        <v>16</v>
      </c>
      <c r="K23" s="22">
        <v>1.900003133E9</v>
      </c>
      <c r="L23" s="31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4.25" customHeight="1">
      <c r="A24" s="15"/>
      <c r="B24" s="26"/>
      <c r="C24" s="32"/>
      <c r="D24" s="18" t="s">
        <v>39</v>
      </c>
      <c r="E24" s="19">
        <v>5.16E9</v>
      </c>
      <c r="F24" s="20" t="str">
        <f>VLOOKUP(E24, List!$A$6:$B$27, 2, FALSE)</f>
        <v>Kesh Peg Umum</v>
      </c>
      <c r="G24" s="21">
        <v>1004700.0</v>
      </c>
      <c r="H24" s="18" t="s">
        <v>39</v>
      </c>
      <c r="I24" s="22" t="s">
        <v>15</v>
      </c>
      <c r="J24" s="23" t="s">
        <v>16</v>
      </c>
      <c r="K24" s="22">
        <v>1.900003133E9</v>
      </c>
      <c r="L24" s="31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4.25" customHeight="1">
      <c r="A25" s="29">
        <v>13.0</v>
      </c>
      <c r="B25" s="16" t="s">
        <v>40</v>
      </c>
      <c r="C25" s="17">
        <v>45306.0</v>
      </c>
      <c r="D25" s="18" t="s">
        <v>41</v>
      </c>
      <c r="E25" s="19">
        <v>5.311E9</v>
      </c>
      <c r="F25" s="20" t="str">
        <f>VLOOKUP(E25, List!$A$6:$B$27, 2, FALSE)</f>
        <v>Rapat dan Akomodasi Umum</v>
      </c>
      <c r="G25" s="21">
        <v>3000000.0</v>
      </c>
      <c r="H25" s="18" t="s">
        <v>41</v>
      </c>
      <c r="I25" s="22" t="s">
        <v>15</v>
      </c>
      <c r="J25" s="23" t="s">
        <v>42</v>
      </c>
      <c r="K25" s="22">
        <v>1.900003552E9</v>
      </c>
      <c r="L25" s="31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4.25" customHeight="1">
      <c r="A26" s="29">
        <v>14.0</v>
      </c>
      <c r="B26" s="16" t="s">
        <v>43</v>
      </c>
      <c r="C26" s="17">
        <v>45306.0</v>
      </c>
      <c r="D26" s="18" t="s">
        <v>44</v>
      </c>
      <c r="E26" s="19">
        <v>4.11222196E9</v>
      </c>
      <c r="F26" s="20" t="str">
        <f>VLOOKUP(E26, List!$A$6:$B$27, 2, FALSE)</f>
        <v>Kesh Peg Ktr Perawatan Sarana</v>
      </c>
      <c r="G26" s="21">
        <v>2100000.0</v>
      </c>
      <c r="H26" s="18" t="s">
        <v>44</v>
      </c>
      <c r="I26" s="22" t="s">
        <v>15</v>
      </c>
      <c r="J26" s="23" t="s">
        <v>45</v>
      </c>
      <c r="K26" s="22">
        <v>1.900003713E9</v>
      </c>
      <c r="L26" s="31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4.25" customHeight="1">
      <c r="A27" s="29">
        <v>15.0</v>
      </c>
      <c r="B27" s="16" t="s">
        <v>46</v>
      </c>
      <c r="C27" s="17">
        <v>45308.0</v>
      </c>
      <c r="D27" s="18" t="s">
        <v>47</v>
      </c>
      <c r="E27" s="19">
        <v>4.12336E9</v>
      </c>
      <c r="F27" s="20" t="str">
        <f>VLOOKUP(E27, List!$A$6:$B$27, 2, FALSE)</f>
        <v>Kesh Peg Awak Sarana Perkeretaapian</v>
      </c>
      <c r="G27" s="21">
        <v>1631025.0</v>
      </c>
      <c r="H27" s="18" t="s">
        <v>47</v>
      </c>
      <c r="I27" s="22" t="s">
        <v>15</v>
      </c>
      <c r="J27" s="23" t="s">
        <v>16</v>
      </c>
      <c r="K27" s="22">
        <v>1.90000373E9</v>
      </c>
      <c r="L27" s="31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4.25" customHeight="1">
      <c r="A28" s="29">
        <v>16.0</v>
      </c>
      <c r="B28" s="16" t="s">
        <v>48</v>
      </c>
      <c r="C28" s="17">
        <v>45308.0</v>
      </c>
      <c r="D28" s="18" t="s">
        <v>47</v>
      </c>
      <c r="E28" s="19">
        <v>4.2736E9</v>
      </c>
      <c r="F28" s="20" t="str">
        <f>VLOOKUP(E28, List!$A$6:$B$27, 2, FALSE)</f>
        <v>Kesh Peg Renwas JRJ/Sintelis/LAA</v>
      </c>
      <c r="G28" s="21">
        <v>546000.0</v>
      </c>
      <c r="H28" s="18" t="s">
        <v>47</v>
      </c>
      <c r="I28" s="22" t="s">
        <v>15</v>
      </c>
      <c r="J28" s="23" t="s">
        <v>16</v>
      </c>
      <c r="K28" s="22">
        <v>1.900003993E9</v>
      </c>
      <c r="L28" s="31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4.25" customHeight="1">
      <c r="A29" s="29">
        <v>17.0</v>
      </c>
      <c r="B29" s="16" t="s">
        <v>49</v>
      </c>
      <c r="C29" s="17">
        <v>45308.0</v>
      </c>
      <c r="D29" s="18" t="s">
        <v>47</v>
      </c>
      <c r="E29" s="19">
        <v>4.2736E9</v>
      </c>
      <c r="F29" s="20" t="str">
        <f>VLOOKUP(E29, List!$A$6:$B$27, 2, FALSE)</f>
        <v>Kesh Peg Renwas JRJ/Sintelis/LAA</v>
      </c>
      <c r="G29" s="21">
        <v>977300.0</v>
      </c>
      <c r="H29" s="18" t="s">
        <v>47</v>
      </c>
      <c r="I29" s="22" t="s">
        <v>15</v>
      </c>
      <c r="J29" s="23" t="s">
        <v>16</v>
      </c>
      <c r="K29" s="22">
        <v>1.900004008E9</v>
      </c>
      <c r="L29" s="31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4.25" customHeight="1">
      <c r="A30" s="29">
        <v>18.0</v>
      </c>
      <c r="B30" s="16" t="s">
        <v>50</v>
      </c>
      <c r="C30" s="17">
        <v>45313.0</v>
      </c>
      <c r="D30" s="18" t="s">
        <v>51</v>
      </c>
      <c r="E30" s="19">
        <v>5.16E9</v>
      </c>
      <c r="F30" s="20" t="str">
        <f>VLOOKUP(E30, List!$A$6:$B$27, 2, FALSE)</f>
        <v>Kesh Peg Umum</v>
      </c>
      <c r="G30" s="21">
        <v>410985.0</v>
      </c>
      <c r="H30" s="18" t="s">
        <v>51</v>
      </c>
      <c r="I30" s="22" t="s">
        <v>15</v>
      </c>
      <c r="J30" s="23" t="s">
        <v>16</v>
      </c>
      <c r="K30" s="22">
        <v>1.900004555E9</v>
      </c>
      <c r="L30" s="31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4.25" customHeight="1">
      <c r="A31" s="29">
        <v>19.0</v>
      </c>
      <c r="B31" s="16" t="s">
        <v>52</v>
      </c>
      <c r="C31" s="17">
        <v>45313.0</v>
      </c>
      <c r="D31" s="18" t="s">
        <v>53</v>
      </c>
      <c r="E31" s="19">
        <v>4.12336E9</v>
      </c>
      <c r="F31" s="20" t="str">
        <f>VLOOKUP(E31, List!$A$6:$B$27, 2, FALSE)</f>
        <v>Kesh Peg Awak Sarana Perkeretaapian</v>
      </c>
      <c r="G31" s="21">
        <v>512498.0</v>
      </c>
      <c r="H31" s="18" t="s">
        <v>53</v>
      </c>
      <c r="I31" s="22" t="s">
        <v>15</v>
      </c>
      <c r="J31" s="23" t="s">
        <v>16</v>
      </c>
      <c r="K31" s="22">
        <v>1.900004568E9</v>
      </c>
      <c r="L31" s="31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4.25" customHeight="1">
      <c r="A32" s="15"/>
      <c r="B32" s="35"/>
      <c r="C32" s="32"/>
      <c r="D32" s="18" t="s">
        <v>53</v>
      </c>
      <c r="E32" s="19">
        <v>5.16E9</v>
      </c>
      <c r="F32" s="20" t="str">
        <f>VLOOKUP(E32, List!$A$6:$B$27, 2, FALSE)</f>
        <v>Kesh Peg Umum</v>
      </c>
      <c r="G32" s="21">
        <v>173240.0</v>
      </c>
      <c r="H32" s="18" t="s">
        <v>53</v>
      </c>
      <c r="I32" s="22" t="s">
        <v>15</v>
      </c>
      <c r="J32" s="23" t="s">
        <v>16</v>
      </c>
      <c r="K32" s="22">
        <v>1.900004568E9</v>
      </c>
      <c r="L32" s="31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4.25" customHeight="1">
      <c r="A33" s="29">
        <v>20.0</v>
      </c>
      <c r="B33" s="16" t="s">
        <v>54</v>
      </c>
      <c r="C33" s="17">
        <v>45313.0</v>
      </c>
      <c r="D33" s="18" t="s">
        <v>55</v>
      </c>
      <c r="E33" s="19">
        <v>4.12336E9</v>
      </c>
      <c r="F33" s="20" t="str">
        <f>VLOOKUP(E33, List!$A$6:$B$27, 2, FALSE)</f>
        <v>Kesh Peg Awak Sarana Perkeretaapian</v>
      </c>
      <c r="G33" s="21">
        <v>2413950.0</v>
      </c>
      <c r="H33" s="18" t="s">
        <v>55</v>
      </c>
      <c r="I33" s="22" t="s">
        <v>15</v>
      </c>
      <c r="J33" s="23" t="s">
        <v>16</v>
      </c>
      <c r="K33" s="22">
        <v>1.900004657E9</v>
      </c>
      <c r="L33" s="31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4.25" customHeight="1">
      <c r="A34" s="15"/>
      <c r="B34" s="35"/>
      <c r="C34" s="32"/>
      <c r="D34" s="18" t="s">
        <v>55</v>
      </c>
      <c r="E34" s="19">
        <v>4.336E9</v>
      </c>
      <c r="F34" s="20" t="str">
        <f>VLOOKUP(E34, List!$A$6:$B$27, 2, FALSE)</f>
        <v>Kesh Peg Optamalisasi Aset</v>
      </c>
      <c r="G34" s="21">
        <v>3390900.0</v>
      </c>
      <c r="H34" s="18" t="s">
        <v>55</v>
      </c>
      <c r="I34" s="22" t="s">
        <v>15</v>
      </c>
      <c r="J34" s="23" t="s">
        <v>16</v>
      </c>
      <c r="K34" s="22">
        <v>1.900004657E9</v>
      </c>
      <c r="L34" s="31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4.25" customHeight="1">
      <c r="A35" s="29">
        <v>21.0</v>
      </c>
      <c r="B35" s="16" t="s">
        <v>56</v>
      </c>
      <c r="C35" s="17">
        <v>45313.0</v>
      </c>
      <c r="D35" s="18" t="s">
        <v>57</v>
      </c>
      <c r="E35" s="36">
        <v>4.12336E9</v>
      </c>
      <c r="F35" s="20" t="str">
        <f>VLOOKUP(E35, List!$A$6:$B$27, 2, FALSE)</f>
        <v>Kesh Peg Awak Sarana Perkeretaapian</v>
      </c>
      <c r="G35" s="21">
        <v>310000.0</v>
      </c>
      <c r="H35" s="18" t="s">
        <v>57</v>
      </c>
      <c r="I35" s="22" t="s">
        <v>15</v>
      </c>
      <c r="J35" s="23" t="s">
        <v>16</v>
      </c>
      <c r="K35" s="22">
        <v>1.9000047E9</v>
      </c>
      <c r="L35" s="31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4.25" customHeight="1">
      <c r="A36" s="15"/>
      <c r="B36" s="20"/>
      <c r="C36" s="32"/>
      <c r="D36" s="18" t="s">
        <v>57</v>
      </c>
      <c r="E36" s="19">
        <v>4.2716E9</v>
      </c>
      <c r="F36" s="20" t="str">
        <f>VLOOKUP(E36, List!$A$6:$B$27, 2, FALSE)</f>
        <v>Kesh Peg Operasi Prasarana</v>
      </c>
      <c r="G36" s="21">
        <v>2462000.0</v>
      </c>
      <c r="H36" s="18" t="s">
        <v>57</v>
      </c>
      <c r="I36" s="22" t="s">
        <v>15</v>
      </c>
      <c r="J36" s="23" t="s">
        <v>16</v>
      </c>
      <c r="K36" s="22">
        <v>1.9000047E9</v>
      </c>
      <c r="L36" s="31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4.25" customHeight="1">
      <c r="A37" s="15"/>
      <c r="B37" s="20"/>
      <c r="C37" s="32"/>
      <c r="D37" s="18" t="s">
        <v>57</v>
      </c>
      <c r="E37" s="19">
        <v>4.2736E9</v>
      </c>
      <c r="F37" s="20" t="str">
        <f>VLOOKUP(E37, List!$A$6:$B$27, 2, FALSE)</f>
        <v>Kesh Peg Renwas JRJ/Sintelis/LAA</v>
      </c>
      <c r="G37" s="21">
        <v>316500.0</v>
      </c>
      <c r="H37" s="18" t="s">
        <v>57</v>
      </c>
      <c r="I37" s="22" t="s">
        <v>15</v>
      </c>
      <c r="J37" s="23" t="s">
        <v>16</v>
      </c>
      <c r="K37" s="22">
        <v>1.9000047E9</v>
      </c>
      <c r="L37" s="31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4.25" customHeight="1">
      <c r="A38" s="15"/>
      <c r="B38" s="20"/>
      <c r="C38" s="32"/>
      <c r="D38" s="18" t="s">
        <v>57</v>
      </c>
      <c r="E38" s="19">
        <v>4.336E9</v>
      </c>
      <c r="F38" s="20" t="str">
        <f>VLOOKUP(E38, List!$A$6:$B$27, 2, FALSE)</f>
        <v>Kesh Peg Optamalisasi Aset</v>
      </c>
      <c r="G38" s="21">
        <v>1101000.0</v>
      </c>
      <c r="H38" s="18" t="s">
        <v>57</v>
      </c>
      <c r="I38" s="22" t="s">
        <v>15</v>
      </c>
      <c r="J38" s="23" t="s">
        <v>16</v>
      </c>
      <c r="K38" s="22">
        <v>1.9000047E9</v>
      </c>
      <c r="L38" s="31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4.25" customHeight="1">
      <c r="A39" s="29">
        <v>22.0</v>
      </c>
      <c r="B39" s="16" t="s">
        <v>58</v>
      </c>
      <c r="C39" s="17">
        <v>45313.0</v>
      </c>
      <c r="D39" s="18" t="s">
        <v>59</v>
      </c>
      <c r="E39" s="36">
        <v>4.12326E9</v>
      </c>
      <c r="F39" s="20" t="str">
        <f>VLOOKUP(E39, List!$A$6:$B$27, 2, FALSE)</f>
        <v>Kesh Peg Perawatan Sarana</v>
      </c>
      <c r="G39" s="21">
        <v>992061.0</v>
      </c>
      <c r="H39" s="18" t="s">
        <v>59</v>
      </c>
      <c r="I39" s="22" t="s">
        <v>15</v>
      </c>
      <c r="J39" s="23" t="s">
        <v>16</v>
      </c>
      <c r="K39" s="22">
        <v>1.900004801E9</v>
      </c>
      <c r="L39" s="31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4.25" customHeight="1">
      <c r="A40" s="15"/>
      <c r="B40" s="26"/>
      <c r="C40" s="32"/>
      <c r="D40" s="18" t="s">
        <v>59</v>
      </c>
      <c r="E40" s="36">
        <v>4.12336E9</v>
      </c>
      <c r="F40" s="20" t="str">
        <f>VLOOKUP(E40, List!$A$6:$B$27, 2, FALSE)</f>
        <v>Kesh Peg Awak Sarana Perkeretaapian</v>
      </c>
      <c r="G40" s="21">
        <v>600523.0</v>
      </c>
      <c r="H40" s="18" t="s">
        <v>59</v>
      </c>
      <c r="I40" s="22" t="s">
        <v>15</v>
      </c>
      <c r="J40" s="23" t="s">
        <v>16</v>
      </c>
      <c r="K40" s="22">
        <v>1.900004801E9</v>
      </c>
      <c r="L40" s="31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4.25" customHeight="1">
      <c r="A41" s="15"/>
      <c r="B41" s="26"/>
      <c r="C41" s="32"/>
      <c r="D41" s="18" t="s">
        <v>59</v>
      </c>
      <c r="E41" s="36">
        <v>4.2716E9</v>
      </c>
      <c r="F41" s="20" t="str">
        <f>VLOOKUP(E41, List!$A$6:$B$27, 2, FALSE)</f>
        <v>Kesh Peg Operasi Prasarana</v>
      </c>
      <c r="G41" s="21">
        <v>3207939.0</v>
      </c>
      <c r="H41" s="18" t="s">
        <v>59</v>
      </c>
      <c r="I41" s="22" t="s">
        <v>15</v>
      </c>
      <c r="J41" s="23" t="s">
        <v>16</v>
      </c>
      <c r="K41" s="22">
        <v>1.900004801E9</v>
      </c>
      <c r="L41" s="31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4.25" customHeight="1">
      <c r="A42" s="15"/>
      <c r="B42" s="26"/>
      <c r="C42" s="32"/>
      <c r="D42" s="18" t="s">
        <v>59</v>
      </c>
      <c r="E42" s="36">
        <v>4.2726E9</v>
      </c>
      <c r="F42" s="20" t="str">
        <f>VLOOKUP(E42, List!$A$6:$B$27, 2, FALSE)</f>
        <v>Kesh Peg Perawatan Prasarana JRJ/Sintelis/BY Prasarana</v>
      </c>
      <c r="G42" s="21">
        <v>2672041.0</v>
      </c>
      <c r="H42" s="18" t="s">
        <v>59</v>
      </c>
      <c r="I42" s="22" t="s">
        <v>15</v>
      </c>
      <c r="J42" s="23" t="s">
        <v>16</v>
      </c>
      <c r="K42" s="22">
        <v>1.900004801E9</v>
      </c>
      <c r="L42" s="31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4.25" customHeight="1">
      <c r="A43" s="15"/>
      <c r="B43" s="26"/>
      <c r="C43" s="32"/>
      <c r="D43" s="18" t="s">
        <v>59</v>
      </c>
      <c r="E43" s="36">
        <v>4.2736E9</v>
      </c>
      <c r="F43" s="20" t="str">
        <f>VLOOKUP(E43, List!$A$6:$B$27, 2, FALSE)</f>
        <v>Kesh Peg Renwas JRJ/Sintelis/LAA</v>
      </c>
      <c r="G43" s="21">
        <v>2985598.0</v>
      </c>
      <c r="H43" s="18" t="s">
        <v>59</v>
      </c>
      <c r="I43" s="22" t="s">
        <v>15</v>
      </c>
      <c r="J43" s="23" t="s">
        <v>16</v>
      </c>
      <c r="K43" s="22">
        <v>1.900004801E9</v>
      </c>
      <c r="L43" s="31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4.25" customHeight="1">
      <c r="A44" s="15"/>
      <c r="B44" s="26"/>
      <c r="C44" s="32"/>
      <c r="D44" s="18" t="s">
        <v>59</v>
      </c>
      <c r="E44" s="36">
        <v>4.336E9</v>
      </c>
      <c r="F44" s="20" t="str">
        <f>VLOOKUP(E44, List!$A$6:$B$27, 2, FALSE)</f>
        <v>Kesh Peg Optamalisasi Aset</v>
      </c>
      <c r="G44" s="21">
        <v>1592164.0</v>
      </c>
      <c r="H44" s="18" t="s">
        <v>59</v>
      </c>
      <c r="I44" s="22" t="s">
        <v>15</v>
      </c>
      <c r="J44" s="23" t="s">
        <v>16</v>
      </c>
      <c r="K44" s="22">
        <v>1.900004801E9</v>
      </c>
      <c r="L44" s="31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4.25" customHeight="1">
      <c r="A45" s="29">
        <v>23.0</v>
      </c>
      <c r="B45" s="16" t="s">
        <v>60</v>
      </c>
      <c r="C45" s="17">
        <v>45313.0</v>
      </c>
      <c r="D45" s="18" t="s">
        <v>61</v>
      </c>
      <c r="E45" s="36">
        <v>5.311E9</v>
      </c>
      <c r="F45" s="20" t="str">
        <f>VLOOKUP(E45, List!$A$6:$B$27, 2, FALSE)</f>
        <v>Rapat dan Akomodasi Umum</v>
      </c>
      <c r="G45" s="21">
        <v>2250100.0</v>
      </c>
      <c r="H45" s="18" t="s">
        <v>61</v>
      </c>
      <c r="I45" s="22" t="s">
        <v>15</v>
      </c>
      <c r="J45" s="23" t="s">
        <v>42</v>
      </c>
      <c r="K45" s="22">
        <v>1.900004981E9</v>
      </c>
      <c r="L45" s="31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4.25" customHeight="1">
      <c r="A46" s="29">
        <v>24.0</v>
      </c>
      <c r="B46" s="16" t="s">
        <v>62</v>
      </c>
      <c r="C46" s="17">
        <v>45323.0</v>
      </c>
      <c r="D46" s="18" t="s">
        <v>63</v>
      </c>
      <c r="E46" s="36">
        <v>5.16E9</v>
      </c>
      <c r="F46" s="20" t="str">
        <f>VLOOKUP(E46, List!$A$6:$B$27, 2, FALSE)</f>
        <v>Kesh Peg Umum</v>
      </c>
      <c r="G46" s="27">
        <v>1200000.0</v>
      </c>
      <c r="H46" s="18" t="s">
        <v>63</v>
      </c>
      <c r="I46" s="22" t="s">
        <v>64</v>
      </c>
      <c r="J46" s="23" t="s">
        <v>16</v>
      </c>
      <c r="K46" s="22">
        <v>1.900006735E9</v>
      </c>
      <c r="L46" s="31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4.25" customHeight="1">
      <c r="A47" s="29">
        <v>25.0</v>
      </c>
      <c r="B47" s="16" t="s">
        <v>65</v>
      </c>
      <c r="C47" s="17">
        <v>45323.0</v>
      </c>
      <c r="D47" s="18" t="s">
        <v>66</v>
      </c>
      <c r="E47" s="19">
        <v>4.12336E9</v>
      </c>
      <c r="F47" s="20" t="str">
        <f>VLOOKUP(E47, List!$A$6:$B$27, 2, FALSE)</f>
        <v>Kesh Peg Awak Sarana Perkeretaapian</v>
      </c>
      <c r="G47" s="21">
        <v>2168475.0</v>
      </c>
      <c r="H47" s="18" t="s">
        <v>66</v>
      </c>
      <c r="I47" s="22" t="s">
        <v>64</v>
      </c>
      <c r="J47" s="23" t="s">
        <v>16</v>
      </c>
      <c r="K47" s="22">
        <v>1.90000675E9</v>
      </c>
      <c r="L47" s="31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4.25" customHeight="1">
      <c r="A48" s="15"/>
      <c r="B48" s="26"/>
      <c r="C48" s="32"/>
      <c r="D48" s="18" t="s">
        <v>66</v>
      </c>
      <c r="E48" s="19">
        <v>4.2726E9</v>
      </c>
      <c r="F48" s="20" t="str">
        <f>VLOOKUP(E48, List!$A$6:$B$27, 2, FALSE)</f>
        <v>Kesh Peg Perawatan Prasarana JRJ/Sintelis/BY Prasarana</v>
      </c>
      <c r="G48" s="21">
        <v>5738250.0</v>
      </c>
      <c r="H48" s="18" t="s">
        <v>66</v>
      </c>
      <c r="I48" s="22" t="s">
        <v>64</v>
      </c>
      <c r="J48" s="23" t="s">
        <v>16</v>
      </c>
      <c r="K48" s="22">
        <v>1.90000675E9</v>
      </c>
      <c r="L48" s="31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4.25" customHeight="1">
      <c r="A49" s="15"/>
      <c r="B49" s="26"/>
      <c r="C49" s="32"/>
      <c r="D49" s="18" t="s">
        <v>66</v>
      </c>
      <c r="E49" s="19">
        <v>4.2736E9</v>
      </c>
      <c r="F49" s="20" t="str">
        <f>VLOOKUP(E49, List!$A$6:$B$27, 2, FALSE)</f>
        <v>Kesh Peg Renwas JRJ/Sintelis/LAA</v>
      </c>
      <c r="G49" s="21">
        <v>6997881.0</v>
      </c>
      <c r="H49" s="18" t="s">
        <v>66</v>
      </c>
      <c r="I49" s="22" t="s">
        <v>64</v>
      </c>
      <c r="J49" s="23" t="s">
        <v>16</v>
      </c>
      <c r="K49" s="22">
        <v>1.90000675E9</v>
      </c>
      <c r="L49" s="31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4.25" customHeight="1">
      <c r="A50" s="29">
        <v>26.0</v>
      </c>
      <c r="B50" s="16" t="s">
        <v>67</v>
      </c>
      <c r="C50" s="17">
        <v>45324.0</v>
      </c>
      <c r="D50" s="18" t="s">
        <v>68</v>
      </c>
      <c r="E50" s="19">
        <v>4.12326E9</v>
      </c>
      <c r="F50" s="20" t="str">
        <f>VLOOKUP(E50, List!$A$6:$B$27, 2, FALSE)</f>
        <v>Kesh Peg Perawatan Sarana</v>
      </c>
      <c r="G50" s="21">
        <v>1631025.0</v>
      </c>
      <c r="H50" s="18" t="s">
        <v>68</v>
      </c>
      <c r="I50" s="22" t="s">
        <v>64</v>
      </c>
      <c r="J50" s="23" t="s">
        <v>16</v>
      </c>
      <c r="K50" s="22">
        <v>1.90000706E9</v>
      </c>
      <c r="L50" s="31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4.25" customHeight="1">
      <c r="A51" s="15"/>
      <c r="B51" s="26"/>
      <c r="C51" s="32"/>
      <c r="D51" s="18" t="s">
        <v>68</v>
      </c>
      <c r="E51" s="19">
        <v>4.2716E9</v>
      </c>
      <c r="F51" s="20" t="str">
        <f>VLOOKUP(E51, List!$A$6:$B$27, 2, FALSE)</f>
        <v>Kesh Peg Operasi Prasarana</v>
      </c>
      <c r="G51" s="21">
        <v>2168475.0</v>
      </c>
      <c r="H51" s="18" t="s">
        <v>68</v>
      </c>
      <c r="I51" s="22" t="s">
        <v>64</v>
      </c>
      <c r="J51" s="23" t="s">
        <v>16</v>
      </c>
      <c r="K51" s="22">
        <v>1.90000706E9</v>
      </c>
      <c r="L51" s="31"/>
      <c r="M51" s="28"/>
      <c r="N51" s="37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4.25" customHeight="1">
      <c r="A52" s="29">
        <v>27.0</v>
      </c>
      <c r="B52" s="16" t="s">
        <v>69</v>
      </c>
      <c r="C52" s="17">
        <v>45324.0</v>
      </c>
      <c r="D52" s="18" t="s">
        <v>70</v>
      </c>
      <c r="E52" s="19">
        <v>4.12336E9</v>
      </c>
      <c r="F52" s="20" t="str">
        <f>VLOOKUP(E52, List!$A$6:$B$27, 2, FALSE)</f>
        <v>Kesh Peg Awak Sarana Perkeretaapian</v>
      </c>
      <c r="G52" s="21">
        <v>368731.0</v>
      </c>
      <c r="H52" s="18" t="s">
        <v>70</v>
      </c>
      <c r="I52" s="22" t="s">
        <v>64</v>
      </c>
      <c r="J52" s="23" t="s">
        <v>16</v>
      </c>
      <c r="K52" s="22">
        <v>1.900007061E9</v>
      </c>
      <c r="L52" s="31"/>
      <c r="M52" s="28"/>
      <c r="N52" s="37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4.25" customHeight="1">
      <c r="A53" s="29">
        <v>28.0</v>
      </c>
      <c r="B53" s="16" t="s">
        <v>71</v>
      </c>
      <c r="C53" s="17">
        <v>45334.0</v>
      </c>
      <c r="D53" s="18" t="s">
        <v>72</v>
      </c>
      <c r="E53" s="19">
        <v>5.16E9</v>
      </c>
      <c r="F53" s="20" t="str">
        <f>VLOOKUP(E53, List!$A$6:$B$27, 2, FALSE)</f>
        <v>Kesh Peg Umum</v>
      </c>
      <c r="G53" s="21">
        <v>368665.0</v>
      </c>
      <c r="H53" s="18" t="s">
        <v>72</v>
      </c>
      <c r="I53" s="22" t="s">
        <v>64</v>
      </c>
      <c r="J53" s="23" t="s">
        <v>16</v>
      </c>
      <c r="K53" s="22">
        <v>1.900009219E9</v>
      </c>
      <c r="L53" s="31"/>
      <c r="M53" s="34"/>
      <c r="N53" s="38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4.25" customHeight="1">
      <c r="A54" s="29">
        <v>29.0</v>
      </c>
      <c r="B54" s="16" t="s">
        <v>73</v>
      </c>
      <c r="C54" s="17">
        <v>45334.0</v>
      </c>
      <c r="D54" s="18" t="s">
        <v>74</v>
      </c>
      <c r="E54" s="19">
        <v>4.12336E9</v>
      </c>
      <c r="F54" s="20" t="str">
        <f>VLOOKUP(E54, List!$A$6:$B$27, 2, FALSE)</f>
        <v>Kesh Peg Awak Sarana Perkeretaapian</v>
      </c>
      <c r="G54" s="21">
        <v>3197370.0</v>
      </c>
      <c r="H54" s="18" t="s">
        <v>74</v>
      </c>
      <c r="I54" s="22" t="s">
        <v>64</v>
      </c>
      <c r="J54" s="23" t="s">
        <v>16</v>
      </c>
      <c r="K54" s="22">
        <v>1.900009221E9</v>
      </c>
      <c r="L54" s="31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4.25" customHeight="1">
      <c r="A55" s="15"/>
      <c r="B55" s="39"/>
      <c r="C55" s="40"/>
      <c r="D55" s="18" t="s">
        <v>74</v>
      </c>
      <c r="E55" s="22">
        <v>4.2736E9</v>
      </c>
      <c r="F55" s="20" t="str">
        <f>VLOOKUP(E55, List!$A$6:$B$27, 2, FALSE)</f>
        <v>Kesh Peg Renwas JRJ/Sintelis/LAA</v>
      </c>
      <c r="G55" s="27">
        <v>991770.0</v>
      </c>
      <c r="H55" s="18" t="s">
        <v>74</v>
      </c>
      <c r="I55" s="22" t="s">
        <v>64</v>
      </c>
      <c r="J55" s="23" t="s">
        <v>16</v>
      </c>
      <c r="K55" s="22">
        <v>1.900009221E9</v>
      </c>
      <c r="L55" s="31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4.25" customHeight="1">
      <c r="A56" s="29">
        <v>30.0</v>
      </c>
      <c r="B56" s="16" t="s">
        <v>75</v>
      </c>
      <c r="C56" s="17">
        <v>45334.0</v>
      </c>
      <c r="D56" s="18" t="s">
        <v>76</v>
      </c>
      <c r="E56" s="22">
        <v>4.11222296E9</v>
      </c>
      <c r="F56" s="20" t="str">
        <f>VLOOKUP(E56, List!$A$6:$B$27, 2, FALSE)</f>
        <v>Kesh Peg Ktr Unit Sarana</v>
      </c>
      <c r="G56" s="27">
        <v>1110300.0</v>
      </c>
      <c r="H56" s="18" t="s">
        <v>76</v>
      </c>
      <c r="I56" s="22" t="s">
        <v>64</v>
      </c>
      <c r="J56" s="23" t="s">
        <v>16</v>
      </c>
      <c r="K56" s="22">
        <v>1.900009229E9</v>
      </c>
      <c r="L56" s="41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4.25" customHeight="1">
      <c r="A57" s="15"/>
      <c r="B57" s="39"/>
      <c r="C57" s="40"/>
      <c r="D57" s="18" t="s">
        <v>76</v>
      </c>
      <c r="E57" s="36">
        <v>4.12326E9</v>
      </c>
      <c r="F57" s="20" t="str">
        <f>VLOOKUP(E57, List!$A$6:$B$27, 2, FALSE)</f>
        <v>Kesh Peg Perawatan Sarana</v>
      </c>
      <c r="G57" s="21">
        <v>1735400.0</v>
      </c>
      <c r="H57" s="18" t="s">
        <v>76</v>
      </c>
      <c r="I57" s="22" t="s">
        <v>64</v>
      </c>
      <c r="J57" s="23" t="s">
        <v>16</v>
      </c>
      <c r="K57" s="22">
        <v>1.900009229E9</v>
      </c>
      <c r="L57" s="41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4.25" customHeight="1">
      <c r="A58" s="15"/>
      <c r="B58" s="39"/>
      <c r="C58" s="40"/>
      <c r="D58" s="18" t="s">
        <v>76</v>
      </c>
      <c r="E58" s="36">
        <v>4.12336E9</v>
      </c>
      <c r="F58" s="20" t="str">
        <f>VLOOKUP(E58, List!$A$6:$B$27, 2, FALSE)</f>
        <v>Kesh Peg Awak Sarana Perkeretaapian</v>
      </c>
      <c r="G58" s="21">
        <v>2148700.0</v>
      </c>
      <c r="H58" s="18" t="s">
        <v>76</v>
      </c>
      <c r="I58" s="22" t="s">
        <v>64</v>
      </c>
      <c r="J58" s="23" t="s">
        <v>16</v>
      </c>
      <c r="K58" s="22">
        <v>1.900009229E9</v>
      </c>
      <c r="L58" s="41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4.25" customHeight="1">
      <c r="A59" s="15"/>
      <c r="B59" s="39"/>
      <c r="C59" s="40"/>
      <c r="D59" s="18" t="s">
        <v>76</v>
      </c>
      <c r="E59" s="19">
        <v>4.2716E9</v>
      </c>
      <c r="F59" s="20" t="str">
        <f>VLOOKUP(E59, List!$A$6:$B$27, 2, FALSE)</f>
        <v>Kesh Peg Operasi Prasarana</v>
      </c>
      <c r="G59" s="21">
        <v>205000.0</v>
      </c>
      <c r="H59" s="18" t="s">
        <v>76</v>
      </c>
      <c r="I59" s="22" t="s">
        <v>64</v>
      </c>
      <c r="J59" s="23" t="s">
        <v>16</v>
      </c>
      <c r="K59" s="22">
        <v>1.900009229E9</v>
      </c>
      <c r="L59" s="41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4.25" customHeight="1">
      <c r="A60" s="15"/>
      <c r="B60" s="39"/>
      <c r="C60" s="40"/>
      <c r="D60" s="18" t="s">
        <v>76</v>
      </c>
      <c r="E60" s="19">
        <v>4.2726E9</v>
      </c>
      <c r="F60" s="20" t="str">
        <f>VLOOKUP(E60, List!$A$6:$B$27, 2, FALSE)</f>
        <v>Kesh Peg Perawatan Prasarana JRJ/Sintelis/BY Prasarana</v>
      </c>
      <c r="G60" s="21">
        <v>629200.0</v>
      </c>
      <c r="H60" s="18" t="s">
        <v>76</v>
      </c>
      <c r="I60" s="22" t="s">
        <v>64</v>
      </c>
      <c r="J60" s="23" t="s">
        <v>16</v>
      </c>
      <c r="K60" s="22">
        <v>1.900009229E9</v>
      </c>
      <c r="L60" s="41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4.25" customHeight="1">
      <c r="A61" s="15"/>
      <c r="B61" s="39"/>
      <c r="C61" s="40"/>
      <c r="D61" s="18" t="s">
        <v>76</v>
      </c>
      <c r="E61" s="19">
        <v>4.336E9</v>
      </c>
      <c r="F61" s="20" t="str">
        <f>VLOOKUP(E61, List!$A$6:$B$27, 2, FALSE)</f>
        <v>Kesh Peg Optamalisasi Aset</v>
      </c>
      <c r="G61" s="21">
        <v>886700.0</v>
      </c>
      <c r="H61" s="18" t="s">
        <v>76</v>
      </c>
      <c r="I61" s="22" t="s">
        <v>64</v>
      </c>
      <c r="J61" s="23" t="s">
        <v>16</v>
      </c>
      <c r="K61" s="22">
        <v>1.900009229E9</v>
      </c>
      <c r="L61" s="41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4.25" customHeight="1">
      <c r="A62" s="15"/>
      <c r="B62" s="39"/>
      <c r="C62" s="40"/>
      <c r="D62" s="18" t="s">
        <v>76</v>
      </c>
      <c r="E62" s="19">
        <v>5.16E9</v>
      </c>
      <c r="F62" s="20" t="str">
        <f>VLOOKUP(E62, List!$A$6:$B$27, 2, FALSE)</f>
        <v>Kesh Peg Umum</v>
      </c>
      <c r="G62" s="21">
        <v>2306800.0</v>
      </c>
      <c r="H62" s="18" t="s">
        <v>76</v>
      </c>
      <c r="I62" s="22" t="s">
        <v>64</v>
      </c>
      <c r="J62" s="23" t="s">
        <v>16</v>
      </c>
      <c r="K62" s="22">
        <v>1.900009229E9</v>
      </c>
      <c r="L62" s="41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4.25" customHeight="1">
      <c r="A63" s="29">
        <v>31.0</v>
      </c>
      <c r="B63" s="16" t="s">
        <v>77</v>
      </c>
      <c r="C63" s="17">
        <v>45334.0</v>
      </c>
      <c r="D63" s="18" t="s">
        <v>78</v>
      </c>
      <c r="E63" s="19">
        <v>5.32547E9</v>
      </c>
      <c r="F63" s="20" t="str">
        <f>VLOOKUP(E63, List!$A$6:$B$27, 2, FALSE)</f>
        <v>Pelayanan Kesehatan pasien umum</v>
      </c>
      <c r="G63" s="21">
        <v>3030000.0</v>
      </c>
      <c r="H63" s="18" t="s">
        <v>78</v>
      </c>
      <c r="I63" s="22" t="s">
        <v>64</v>
      </c>
      <c r="J63" s="23" t="s">
        <v>79</v>
      </c>
      <c r="K63" s="22">
        <v>1.900009304E9</v>
      </c>
      <c r="L63" s="41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4.25" customHeight="1">
      <c r="A64" s="29">
        <v>32.0</v>
      </c>
      <c r="B64" s="16" t="s">
        <v>80</v>
      </c>
      <c r="C64" s="17">
        <v>45334.0</v>
      </c>
      <c r="D64" s="18" t="s">
        <v>81</v>
      </c>
      <c r="E64" s="19">
        <v>4.12326E9</v>
      </c>
      <c r="F64" s="20" t="str">
        <f>VLOOKUP(E64, List!$A$6:$B$27, 2, FALSE)</f>
        <v>Kesh Peg Perawatan Sarana</v>
      </c>
      <c r="G64" s="21">
        <v>1818826.0</v>
      </c>
      <c r="H64" s="18" t="s">
        <v>81</v>
      </c>
      <c r="I64" s="22" t="s">
        <v>64</v>
      </c>
      <c r="J64" s="23" t="s">
        <v>16</v>
      </c>
      <c r="K64" s="22">
        <v>1.900009243E9</v>
      </c>
      <c r="L64" s="41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4.25" customHeight="1">
      <c r="A65" s="15"/>
      <c r="B65" s="39"/>
      <c r="C65" s="40"/>
      <c r="D65" s="18" t="s">
        <v>81</v>
      </c>
      <c r="E65" s="19">
        <v>4.2726E9</v>
      </c>
      <c r="F65" s="20" t="str">
        <f>VLOOKUP(E65, List!$A$6:$B$27, 2, FALSE)</f>
        <v>Kesh Peg Perawatan Prasarana JRJ/Sintelis/BY Prasarana</v>
      </c>
      <c r="G65" s="21">
        <v>1547250.0</v>
      </c>
      <c r="H65" s="18" t="s">
        <v>81</v>
      </c>
      <c r="I65" s="22" t="s">
        <v>64</v>
      </c>
      <c r="J65" s="23" t="s">
        <v>16</v>
      </c>
      <c r="K65" s="22">
        <v>1.900009243E9</v>
      </c>
      <c r="L65" s="41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4.25" customHeight="1">
      <c r="A66" s="29">
        <v>33.0</v>
      </c>
      <c r="B66" s="16" t="s">
        <v>82</v>
      </c>
      <c r="C66" s="17">
        <v>45334.0</v>
      </c>
      <c r="D66" s="18" t="s">
        <v>83</v>
      </c>
      <c r="E66" s="19">
        <v>4.12326E9</v>
      </c>
      <c r="F66" s="20" t="str">
        <f>VLOOKUP(E66, List!$A$6:$B$27, 2, FALSE)</f>
        <v>Kesh Peg Perawatan Sarana</v>
      </c>
      <c r="G66" s="21">
        <v>1025000.0</v>
      </c>
      <c r="H66" s="18" t="s">
        <v>83</v>
      </c>
      <c r="I66" s="22" t="s">
        <v>64</v>
      </c>
      <c r="J66" s="23" t="s">
        <v>16</v>
      </c>
      <c r="K66" s="22">
        <v>1.900009257E9</v>
      </c>
      <c r="L66" s="41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4.25" customHeight="1">
      <c r="A67" s="15"/>
      <c r="B67" s="39"/>
      <c r="C67" s="40"/>
      <c r="D67" s="18" t="s">
        <v>83</v>
      </c>
      <c r="E67" s="19">
        <v>4.2716E9</v>
      </c>
      <c r="F67" s="20" t="str">
        <f>VLOOKUP(E67, List!$A$6:$B$27, 2, FALSE)</f>
        <v>Kesh Peg Operasi Prasarana</v>
      </c>
      <c r="G67" s="21">
        <v>600000.0</v>
      </c>
      <c r="H67" s="18" t="s">
        <v>83</v>
      </c>
      <c r="I67" s="22" t="s">
        <v>64</v>
      </c>
      <c r="J67" s="23" t="s">
        <v>16</v>
      </c>
      <c r="K67" s="22">
        <v>1.900009257E9</v>
      </c>
      <c r="L67" s="41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4.25" customHeight="1">
      <c r="A68" s="15"/>
      <c r="B68" s="39"/>
      <c r="C68" s="40"/>
      <c r="D68" s="18" t="s">
        <v>83</v>
      </c>
      <c r="E68" s="19">
        <v>4.2736E9</v>
      </c>
      <c r="F68" s="20" t="str">
        <f>VLOOKUP(E68, List!$A$6:$B$27, 2, FALSE)</f>
        <v>Kesh Peg Renwas JRJ/Sintelis/LAA</v>
      </c>
      <c r="G68" s="21">
        <v>1200000.0</v>
      </c>
      <c r="H68" s="18" t="s">
        <v>83</v>
      </c>
      <c r="I68" s="22" t="s">
        <v>64</v>
      </c>
      <c r="J68" s="23" t="s">
        <v>16</v>
      </c>
      <c r="K68" s="22">
        <v>1.900009257E9</v>
      </c>
      <c r="L68" s="41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4.25" customHeight="1">
      <c r="A69" s="29">
        <v>34.0</v>
      </c>
      <c r="B69" s="16" t="s">
        <v>84</v>
      </c>
      <c r="C69" s="17">
        <v>45334.0</v>
      </c>
      <c r="D69" s="18" t="s">
        <v>85</v>
      </c>
      <c r="E69" s="19">
        <v>4.12336E9</v>
      </c>
      <c r="F69" s="20" t="str">
        <f>VLOOKUP(E69, List!$A$6:$B$27, 2, FALSE)</f>
        <v>Kesh Peg Awak Sarana Perkeretaapian</v>
      </c>
      <c r="G69" s="21">
        <v>1943640.0</v>
      </c>
      <c r="H69" s="18" t="s">
        <v>85</v>
      </c>
      <c r="I69" s="22" t="s">
        <v>64</v>
      </c>
      <c r="J69" s="23" t="s">
        <v>16</v>
      </c>
      <c r="K69" s="22">
        <v>1.900009264E9</v>
      </c>
      <c r="L69" s="41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4.25" customHeight="1">
      <c r="A70" s="15"/>
      <c r="B70" s="39"/>
      <c r="C70" s="40"/>
      <c r="D70" s="18" t="s">
        <v>85</v>
      </c>
      <c r="E70" s="19">
        <v>4.2716E9</v>
      </c>
      <c r="F70" s="20" t="str">
        <f>VLOOKUP(E70, List!$A$6:$B$27, 2, FALSE)</f>
        <v>Kesh Peg Operasi Prasarana</v>
      </c>
      <c r="G70" s="21">
        <v>137289.0</v>
      </c>
      <c r="H70" s="18" t="s">
        <v>85</v>
      </c>
      <c r="I70" s="22" t="s">
        <v>64</v>
      </c>
      <c r="J70" s="23" t="s">
        <v>16</v>
      </c>
      <c r="K70" s="22">
        <v>1.900009264E9</v>
      </c>
      <c r="L70" s="41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4.25" customHeight="1">
      <c r="A71" s="29">
        <v>35.0</v>
      </c>
      <c r="B71" s="16" t="s">
        <v>86</v>
      </c>
      <c r="C71" s="17">
        <v>45334.0</v>
      </c>
      <c r="D71" s="18" t="s">
        <v>87</v>
      </c>
      <c r="E71" s="19">
        <v>4.12326E9</v>
      </c>
      <c r="F71" s="20" t="str">
        <f>VLOOKUP(E71, List!$A$6:$B$27, 2, FALSE)</f>
        <v>Kesh Peg Perawatan Sarana</v>
      </c>
      <c r="G71" s="21">
        <v>1200000.0</v>
      </c>
      <c r="H71" s="18" t="s">
        <v>87</v>
      </c>
      <c r="I71" s="22" t="s">
        <v>64</v>
      </c>
      <c r="J71" s="23" t="s">
        <v>16</v>
      </c>
      <c r="K71" s="22">
        <v>1.900009277E9</v>
      </c>
      <c r="L71" s="41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4.25" customHeight="1">
      <c r="A72" s="15"/>
      <c r="B72" s="39"/>
      <c r="C72" s="40"/>
      <c r="D72" s="18" t="s">
        <v>87</v>
      </c>
      <c r="E72" s="19">
        <v>4.12336E9</v>
      </c>
      <c r="F72" s="20" t="str">
        <f>VLOOKUP(E72, List!$A$6:$B$27, 2, FALSE)</f>
        <v>Kesh Peg Awak Sarana Perkeretaapian</v>
      </c>
      <c r="G72" s="21">
        <v>1200000.0</v>
      </c>
      <c r="H72" s="18" t="s">
        <v>87</v>
      </c>
      <c r="I72" s="22" t="s">
        <v>64</v>
      </c>
      <c r="J72" s="23" t="s">
        <v>16</v>
      </c>
      <c r="K72" s="22">
        <v>1.900009277E9</v>
      </c>
      <c r="L72" s="41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4.25" customHeight="1">
      <c r="A73" s="15"/>
      <c r="B73" s="39"/>
      <c r="C73" s="40"/>
      <c r="D73" s="18" t="s">
        <v>87</v>
      </c>
      <c r="E73" s="19">
        <v>4.2716E9</v>
      </c>
      <c r="F73" s="20" t="str">
        <f>VLOOKUP(E73, List!$A$6:$B$27, 2, FALSE)</f>
        <v>Kesh Peg Operasi Prasarana</v>
      </c>
      <c r="G73" s="21">
        <v>4800000.0</v>
      </c>
      <c r="H73" s="18" t="s">
        <v>87</v>
      </c>
      <c r="I73" s="22" t="s">
        <v>64</v>
      </c>
      <c r="J73" s="23" t="s">
        <v>16</v>
      </c>
      <c r="K73" s="22">
        <v>1.900009277E9</v>
      </c>
      <c r="L73" s="41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4.25" customHeight="1">
      <c r="A74" s="29">
        <v>36.0</v>
      </c>
      <c r="B74" s="16" t="s">
        <v>88</v>
      </c>
      <c r="C74" s="17">
        <v>45334.0</v>
      </c>
      <c r="D74" s="18" t="s">
        <v>89</v>
      </c>
      <c r="E74" s="19">
        <v>4.12326E9</v>
      </c>
      <c r="F74" s="20" t="str">
        <f>VLOOKUP(E74, List!$A$6:$B$27, 2, FALSE)</f>
        <v>Kesh Peg Perawatan Sarana</v>
      </c>
      <c r="G74" s="21">
        <v>1200000.0</v>
      </c>
      <c r="H74" s="18" t="s">
        <v>89</v>
      </c>
      <c r="I74" s="22" t="s">
        <v>64</v>
      </c>
      <c r="J74" s="23" t="s">
        <v>16</v>
      </c>
      <c r="K74" s="22">
        <v>1.900009283E9</v>
      </c>
      <c r="L74" s="41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4.25" customHeight="1">
      <c r="A75" s="15"/>
      <c r="B75" s="39"/>
      <c r="C75" s="40"/>
      <c r="D75" s="18" t="s">
        <v>89</v>
      </c>
      <c r="E75" s="19">
        <v>4.12336E9</v>
      </c>
      <c r="F75" s="20" t="str">
        <f>VLOOKUP(E75, List!$A$6:$B$27, 2, FALSE)</f>
        <v>Kesh Peg Awak Sarana Perkeretaapian</v>
      </c>
      <c r="G75" s="21">
        <v>2400000.0</v>
      </c>
      <c r="H75" s="18" t="s">
        <v>89</v>
      </c>
      <c r="I75" s="22" t="s">
        <v>64</v>
      </c>
      <c r="J75" s="23" t="s">
        <v>16</v>
      </c>
      <c r="K75" s="22">
        <v>1.900009283E9</v>
      </c>
      <c r="L75" s="41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4.25" customHeight="1">
      <c r="A76" s="15"/>
      <c r="B76" s="39"/>
      <c r="C76" s="40"/>
      <c r="D76" s="18" t="s">
        <v>89</v>
      </c>
      <c r="E76" s="19">
        <v>4.2716E9</v>
      </c>
      <c r="F76" s="20" t="str">
        <f>VLOOKUP(E76, List!$A$6:$B$27, 2, FALSE)</f>
        <v>Kesh Peg Operasi Prasarana</v>
      </c>
      <c r="G76" s="21">
        <v>1200000.0</v>
      </c>
      <c r="H76" s="18" t="s">
        <v>89</v>
      </c>
      <c r="I76" s="22" t="s">
        <v>64</v>
      </c>
      <c r="J76" s="23" t="s">
        <v>16</v>
      </c>
      <c r="K76" s="22">
        <v>1.900009283E9</v>
      </c>
      <c r="L76" s="41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4.25" customHeight="1">
      <c r="A77" s="15"/>
      <c r="B77" s="39"/>
      <c r="C77" s="40"/>
      <c r="D77" s="18" t="s">
        <v>89</v>
      </c>
      <c r="E77" s="19">
        <v>4.2736E9</v>
      </c>
      <c r="F77" s="20" t="str">
        <f>VLOOKUP(E77, List!$A$6:$B$27, 2, FALSE)</f>
        <v>Kesh Peg Renwas JRJ/Sintelis/LAA</v>
      </c>
      <c r="G77" s="21">
        <v>4800000.0</v>
      </c>
      <c r="H77" s="18" t="s">
        <v>89</v>
      </c>
      <c r="I77" s="22" t="s">
        <v>64</v>
      </c>
      <c r="J77" s="23" t="s">
        <v>16</v>
      </c>
      <c r="K77" s="22">
        <v>1.900009283E9</v>
      </c>
      <c r="L77" s="41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4.25" customHeight="1">
      <c r="A78" s="15"/>
      <c r="B78" s="39"/>
      <c r="C78" s="40"/>
      <c r="D78" s="18" t="s">
        <v>89</v>
      </c>
      <c r="E78" s="19">
        <v>5.16E9</v>
      </c>
      <c r="F78" s="20" t="str">
        <f>VLOOKUP(E78, List!$A$6:$B$27, 2, FALSE)</f>
        <v>Kesh Peg Umum</v>
      </c>
      <c r="G78" s="21">
        <v>1800000.0</v>
      </c>
      <c r="H78" s="18" t="s">
        <v>89</v>
      </c>
      <c r="I78" s="22" t="s">
        <v>64</v>
      </c>
      <c r="J78" s="23" t="s">
        <v>16</v>
      </c>
      <c r="K78" s="22">
        <v>1.900009283E9</v>
      </c>
      <c r="L78" s="41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4.25" customHeight="1">
      <c r="A79" s="29">
        <v>37.0</v>
      </c>
      <c r="B79" s="16" t="s">
        <v>90</v>
      </c>
      <c r="C79" s="17">
        <v>45334.0</v>
      </c>
      <c r="D79" s="18" t="s">
        <v>91</v>
      </c>
      <c r="E79" s="19">
        <v>4.2716E9</v>
      </c>
      <c r="F79" s="20" t="str">
        <f>VLOOKUP(E79, List!$A$6:$B$27, 2, FALSE)</f>
        <v>Kesh Peg Operasi Prasarana</v>
      </c>
      <c r="G79" s="21">
        <v>344174.0</v>
      </c>
      <c r="H79" s="18" t="s">
        <v>91</v>
      </c>
      <c r="I79" s="22" t="s">
        <v>64</v>
      </c>
      <c r="J79" s="23" t="s">
        <v>16</v>
      </c>
      <c r="K79" s="22">
        <v>1.90000929E9</v>
      </c>
      <c r="L79" s="41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4.25" customHeight="1">
      <c r="A80" s="29">
        <v>38.0</v>
      </c>
      <c r="B80" s="16" t="s">
        <v>92</v>
      </c>
      <c r="C80" s="17">
        <v>45335.0</v>
      </c>
      <c r="D80" s="18" t="s">
        <v>93</v>
      </c>
      <c r="E80" s="19">
        <v>4.2726E9</v>
      </c>
      <c r="F80" s="20" t="str">
        <f>VLOOKUP(E80, List!$A$6:$B$27, 2, FALSE)</f>
        <v>Kesh Peg Perawatan Prasarana JRJ/Sintelis/BY Prasarana</v>
      </c>
      <c r="G80" s="21">
        <v>3032500.0</v>
      </c>
      <c r="H80" s="18" t="s">
        <v>93</v>
      </c>
      <c r="I80" s="22" t="s">
        <v>64</v>
      </c>
      <c r="J80" s="23" t="s">
        <v>16</v>
      </c>
      <c r="K80" s="22">
        <v>1.900009703E9</v>
      </c>
      <c r="L80" s="41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4.25" customHeight="1">
      <c r="A81" s="29">
        <v>39.0</v>
      </c>
      <c r="B81" s="42">
        <v>2.100097774E9</v>
      </c>
      <c r="C81" s="40"/>
      <c r="D81" s="18" t="s">
        <v>94</v>
      </c>
      <c r="E81" s="19">
        <v>5.32547E9</v>
      </c>
      <c r="F81" s="20" t="str">
        <f>VLOOKUP(E81, List!$A$6:$B$27, 2, FALSE)</f>
        <v>Pelayanan Kesehatan pasien umum</v>
      </c>
      <c r="G81" s="21">
        <v>3.8805173E7</v>
      </c>
      <c r="H81" s="18" t="s">
        <v>94</v>
      </c>
      <c r="I81" s="22" t="s">
        <v>64</v>
      </c>
      <c r="J81" s="23" t="s">
        <v>95</v>
      </c>
      <c r="K81" s="22">
        <v>2.100097774E9</v>
      </c>
      <c r="L81" s="41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4.25" customHeight="1">
      <c r="A82" s="29">
        <v>40.0</v>
      </c>
      <c r="B82" s="16" t="s">
        <v>96</v>
      </c>
      <c r="C82" s="17">
        <v>45335.0</v>
      </c>
      <c r="D82" s="18" t="s">
        <v>97</v>
      </c>
      <c r="E82" s="19">
        <v>4.11222196E9</v>
      </c>
      <c r="F82" s="20" t="str">
        <f>VLOOKUP(E82, List!$A$6:$B$27, 2, FALSE)</f>
        <v>Kesh Peg Ktr Perawatan Sarana</v>
      </c>
      <c r="G82" s="21">
        <v>5870000.0</v>
      </c>
      <c r="H82" s="18" t="s">
        <v>97</v>
      </c>
      <c r="I82" s="22" t="s">
        <v>64</v>
      </c>
      <c r="J82" s="23" t="s">
        <v>95</v>
      </c>
      <c r="K82" s="22">
        <v>2.100097796E9</v>
      </c>
      <c r="L82" s="41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4.25" customHeight="1">
      <c r="A83" s="15"/>
      <c r="B83" s="39"/>
      <c r="C83" s="40"/>
      <c r="D83" s="18" t="s">
        <v>97</v>
      </c>
      <c r="E83" s="19">
        <v>4.11222296E9</v>
      </c>
      <c r="F83" s="20" t="str">
        <f>VLOOKUP(E83, List!$A$6:$B$27, 2, FALSE)</f>
        <v>Kesh Peg Ktr Unit Sarana</v>
      </c>
      <c r="G83" s="21">
        <v>5870000.0</v>
      </c>
      <c r="H83" s="18" t="s">
        <v>97</v>
      </c>
      <c r="I83" s="22" t="s">
        <v>64</v>
      </c>
      <c r="J83" s="23" t="s">
        <v>95</v>
      </c>
      <c r="K83" s="22">
        <v>2.100097796E9</v>
      </c>
      <c r="L83" s="41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4.25" customHeight="1">
      <c r="A84" s="15"/>
      <c r="B84" s="39"/>
      <c r="C84" s="40"/>
      <c r="D84" s="18" t="s">
        <v>97</v>
      </c>
      <c r="E84" s="19">
        <v>4.12326E9</v>
      </c>
      <c r="F84" s="20" t="str">
        <f>VLOOKUP(E84, List!$A$6:$B$27, 2, FALSE)</f>
        <v>Kesh Peg Perawatan Sarana</v>
      </c>
      <c r="G84" s="21">
        <v>1.761E7</v>
      </c>
      <c r="H84" s="18" t="s">
        <v>97</v>
      </c>
      <c r="I84" s="22" t="s">
        <v>64</v>
      </c>
      <c r="J84" s="23" t="s">
        <v>95</v>
      </c>
      <c r="K84" s="22">
        <v>2.100097796E9</v>
      </c>
      <c r="L84" s="41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4.25" customHeight="1">
      <c r="A85" s="15"/>
      <c r="B85" s="39"/>
      <c r="C85" s="40"/>
      <c r="D85" s="18" t="s">
        <v>97</v>
      </c>
      <c r="E85" s="19">
        <v>4.12336E9</v>
      </c>
      <c r="F85" s="20" t="str">
        <f>VLOOKUP(E85, List!$A$6:$B$27, 2, FALSE)</f>
        <v>Kesh Peg Awak Sarana Perkeretaapian</v>
      </c>
      <c r="G85" s="21">
        <v>2.935E7</v>
      </c>
      <c r="H85" s="18" t="s">
        <v>97</v>
      </c>
      <c r="I85" s="22" t="s">
        <v>64</v>
      </c>
      <c r="J85" s="23" t="s">
        <v>95</v>
      </c>
      <c r="K85" s="22">
        <v>2.100097796E9</v>
      </c>
      <c r="L85" s="41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4.25" customHeight="1">
      <c r="A86" s="15"/>
      <c r="B86" s="39"/>
      <c r="C86" s="40"/>
      <c r="D86" s="18" t="s">
        <v>97</v>
      </c>
      <c r="E86" s="19">
        <v>5.16E9</v>
      </c>
      <c r="F86" s="20" t="str">
        <f>VLOOKUP(E86, List!$A$6:$B$27, 2, FALSE)</f>
        <v>Kesh Peg Umum</v>
      </c>
      <c r="G86" s="21">
        <v>5870000.0</v>
      </c>
      <c r="H86" s="18" t="s">
        <v>97</v>
      </c>
      <c r="I86" s="22" t="s">
        <v>64</v>
      </c>
      <c r="J86" s="23" t="s">
        <v>95</v>
      </c>
      <c r="K86" s="22">
        <v>2.100097796E9</v>
      </c>
      <c r="L86" s="41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4.25" customHeight="1">
      <c r="A87" s="15"/>
      <c r="B87" s="39"/>
      <c r="C87" s="40"/>
      <c r="D87" s="18" t="s">
        <v>97</v>
      </c>
      <c r="E87" s="19">
        <v>5.32547E9</v>
      </c>
      <c r="F87" s="20" t="str">
        <f>VLOOKUP(E87, List!$A$6:$B$27, 2, FALSE)</f>
        <v>Pelayanan Kesehatan pasien umum</v>
      </c>
      <c r="G87" s="21">
        <v>5870000.0</v>
      </c>
      <c r="H87" s="18" t="s">
        <v>97</v>
      </c>
      <c r="I87" s="22" t="s">
        <v>64</v>
      </c>
      <c r="J87" s="23" t="s">
        <v>98</v>
      </c>
      <c r="K87" s="22">
        <v>2.100097796E9</v>
      </c>
      <c r="L87" s="41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4.25" customHeight="1">
      <c r="A88" s="29">
        <v>41.0</v>
      </c>
      <c r="B88" s="16" t="s">
        <v>99</v>
      </c>
      <c r="C88" s="17">
        <v>45335.0</v>
      </c>
      <c r="D88" s="18" t="s">
        <v>100</v>
      </c>
      <c r="E88" s="19">
        <v>4.12316E9</v>
      </c>
      <c r="F88" s="20" t="str">
        <f>VLOOKUP(E88, List!$A$6:$B$27, 2, FALSE)</f>
        <v>Kesh Peg Operasi Sarana</v>
      </c>
      <c r="G88" s="21">
        <v>5870000.0</v>
      </c>
      <c r="H88" s="18" t="s">
        <v>100</v>
      </c>
      <c r="I88" s="22" t="s">
        <v>64</v>
      </c>
      <c r="J88" s="23" t="s">
        <v>95</v>
      </c>
      <c r="K88" s="22">
        <v>2.100097797E9</v>
      </c>
      <c r="L88" s="41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4.25" customHeight="1">
      <c r="A89" s="15"/>
      <c r="B89" s="39"/>
      <c r="C89" s="40"/>
      <c r="D89" s="18" t="s">
        <v>100</v>
      </c>
      <c r="E89" s="19">
        <v>4.12326E9</v>
      </c>
      <c r="F89" s="20" t="str">
        <f>VLOOKUP(E89, List!$A$6:$B$27, 2, FALSE)</f>
        <v>Kesh Peg Perawatan Sarana</v>
      </c>
      <c r="G89" s="21">
        <v>1.761E7</v>
      </c>
      <c r="H89" s="18" t="s">
        <v>100</v>
      </c>
      <c r="I89" s="22" t="s">
        <v>64</v>
      </c>
      <c r="J89" s="23" t="s">
        <v>95</v>
      </c>
      <c r="K89" s="22">
        <v>2.100097797E9</v>
      </c>
      <c r="L89" s="41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4.25" customHeight="1">
      <c r="A90" s="15"/>
      <c r="B90" s="39"/>
      <c r="C90" s="40"/>
      <c r="D90" s="18" t="s">
        <v>100</v>
      </c>
      <c r="E90" s="19">
        <v>4.12336E9</v>
      </c>
      <c r="F90" s="20" t="str">
        <f>VLOOKUP(E90, List!$A$6:$B$27, 2, FALSE)</f>
        <v>Kesh Peg Awak Sarana Perkeretaapian</v>
      </c>
      <c r="G90" s="21">
        <v>3.522E7</v>
      </c>
      <c r="H90" s="18" t="s">
        <v>100</v>
      </c>
      <c r="I90" s="22" t="s">
        <v>64</v>
      </c>
      <c r="J90" s="23" t="s">
        <v>95</v>
      </c>
      <c r="K90" s="22">
        <v>2.100097797E9</v>
      </c>
      <c r="L90" s="41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4.25" customHeight="1">
      <c r="A91" s="15"/>
      <c r="B91" s="39"/>
      <c r="C91" s="40"/>
      <c r="D91" s="18" t="s">
        <v>100</v>
      </c>
      <c r="E91" s="19">
        <v>4.336E9</v>
      </c>
      <c r="F91" s="20" t="str">
        <f>VLOOKUP(E91, List!$A$6:$B$27, 2, FALSE)</f>
        <v>Kesh Peg Optamalisasi Aset</v>
      </c>
      <c r="G91" s="21">
        <v>5870000.0</v>
      </c>
      <c r="H91" s="18" t="s">
        <v>100</v>
      </c>
      <c r="I91" s="22" t="s">
        <v>64</v>
      </c>
      <c r="J91" s="23" t="s">
        <v>95</v>
      </c>
      <c r="K91" s="22">
        <v>2.100097797E9</v>
      </c>
      <c r="L91" s="41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4.25" customHeight="1">
      <c r="A92" s="15"/>
      <c r="B92" s="39"/>
      <c r="C92" s="40"/>
      <c r="D92" s="18" t="s">
        <v>100</v>
      </c>
      <c r="E92" s="36">
        <v>5.32547E9</v>
      </c>
      <c r="F92" s="20" t="str">
        <f>VLOOKUP(E92, List!$A$6:$B$27, 2, FALSE)</f>
        <v>Pelayanan Kesehatan pasien umum</v>
      </c>
      <c r="G92" s="21">
        <v>5870000.0</v>
      </c>
      <c r="H92" s="18" t="s">
        <v>100</v>
      </c>
      <c r="I92" s="22" t="s">
        <v>64</v>
      </c>
      <c r="J92" s="23" t="s">
        <v>98</v>
      </c>
      <c r="K92" s="22">
        <v>2.100097797E9</v>
      </c>
      <c r="L92" s="41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4.25" customHeight="1">
      <c r="A93" s="29">
        <v>42.0</v>
      </c>
      <c r="B93" s="16" t="s">
        <v>101</v>
      </c>
      <c r="C93" s="17">
        <v>45335.0</v>
      </c>
      <c r="D93" s="18" t="s">
        <v>102</v>
      </c>
      <c r="E93" s="36">
        <v>4.12316E9</v>
      </c>
      <c r="F93" s="20" t="str">
        <f>VLOOKUP(E93, List!$A$6:$B$27, 2, FALSE)</f>
        <v>Kesh Peg Operasi Sarana</v>
      </c>
      <c r="G93" s="21">
        <v>5870000.0</v>
      </c>
      <c r="H93" s="18" t="s">
        <v>102</v>
      </c>
      <c r="I93" s="22" t="s">
        <v>64</v>
      </c>
      <c r="J93" s="23" t="s">
        <v>95</v>
      </c>
      <c r="K93" s="22">
        <v>2.100097799E9</v>
      </c>
      <c r="L93" s="41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4.25" customHeight="1">
      <c r="A94" s="15"/>
      <c r="B94" s="39"/>
      <c r="C94" s="40"/>
      <c r="D94" s="18" t="s">
        <v>102</v>
      </c>
      <c r="E94" s="36">
        <v>4.12326E9</v>
      </c>
      <c r="F94" s="20" t="str">
        <f>VLOOKUP(E94, List!$A$6:$B$27, 2, FALSE)</f>
        <v>Kesh Peg Perawatan Sarana</v>
      </c>
      <c r="G94" s="21">
        <v>1.761E7</v>
      </c>
      <c r="H94" s="18" t="s">
        <v>102</v>
      </c>
      <c r="I94" s="22" t="s">
        <v>64</v>
      </c>
      <c r="J94" s="23" t="s">
        <v>95</v>
      </c>
      <c r="K94" s="22">
        <v>2.100097799E9</v>
      </c>
      <c r="L94" s="41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4.25" customHeight="1">
      <c r="A95" s="15"/>
      <c r="B95" s="39"/>
      <c r="C95" s="40"/>
      <c r="D95" s="18" t="s">
        <v>102</v>
      </c>
      <c r="E95" s="36">
        <v>4.12336E9</v>
      </c>
      <c r="F95" s="20" t="str">
        <f>VLOOKUP(E95, List!$A$6:$B$27, 2, FALSE)</f>
        <v>Kesh Peg Awak Sarana Perkeretaapian</v>
      </c>
      <c r="G95" s="21">
        <v>2.348E7</v>
      </c>
      <c r="H95" s="18" t="s">
        <v>102</v>
      </c>
      <c r="I95" s="22" t="s">
        <v>64</v>
      </c>
      <c r="J95" s="23" t="s">
        <v>95</v>
      </c>
      <c r="K95" s="22">
        <v>2.100097799E9</v>
      </c>
      <c r="L95" s="41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4.25" customHeight="1">
      <c r="A96" s="15"/>
      <c r="B96" s="39"/>
      <c r="C96" s="40"/>
      <c r="D96" s="18" t="s">
        <v>102</v>
      </c>
      <c r="E96" s="36">
        <v>4.336E9</v>
      </c>
      <c r="F96" s="20" t="str">
        <f>VLOOKUP(E96, List!$A$6:$B$27, 2, FALSE)</f>
        <v>Kesh Peg Optamalisasi Aset</v>
      </c>
      <c r="G96" s="21">
        <v>1.174E7</v>
      </c>
      <c r="H96" s="18" t="s">
        <v>102</v>
      </c>
      <c r="I96" s="22" t="s">
        <v>64</v>
      </c>
      <c r="J96" s="23" t="s">
        <v>95</v>
      </c>
      <c r="K96" s="22">
        <v>2.100097799E9</v>
      </c>
      <c r="L96" s="41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4.25" customHeight="1">
      <c r="A97" s="15"/>
      <c r="B97" s="39"/>
      <c r="C97" s="40"/>
      <c r="D97" s="18" t="s">
        <v>102</v>
      </c>
      <c r="E97" s="36">
        <v>5.32547E9</v>
      </c>
      <c r="F97" s="20" t="str">
        <f>VLOOKUP(E97, List!$A$6:$B$27, 2, FALSE)</f>
        <v>Pelayanan Kesehatan pasien umum</v>
      </c>
      <c r="G97" s="21">
        <v>5870000.0</v>
      </c>
      <c r="H97" s="18" t="s">
        <v>102</v>
      </c>
      <c r="I97" s="22" t="s">
        <v>64</v>
      </c>
      <c r="J97" s="23" t="s">
        <v>98</v>
      </c>
      <c r="K97" s="22">
        <v>2.100097799E9</v>
      </c>
      <c r="L97" s="41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4.25" customHeight="1">
      <c r="A98" s="15"/>
      <c r="B98" s="39"/>
      <c r="C98" s="40"/>
      <c r="D98" s="18" t="s">
        <v>102</v>
      </c>
      <c r="E98" s="36">
        <v>5.16E9</v>
      </c>
      <c r="F98" s="20" t="str">
        <f>VLOOKUP(E98, List!$A$6:$B$27, 2, FALSE)</f>
        <v>Kesh Peg Umum</v>
      </c>
      <c r="G98" s="21">
        <v>5870000.0</v>
      </c>
      <c r="H98" s="18" t="s">
        <v>102</v>
      </c>
      <c r="I98" s="22" t="s">
        <v>64</v>
      </c>
      <c r="J98" s="23" t="s">
        <v>95</v>
      </c>
      <c r="K98" s="22">
        <v>2.100097799E9</v>
      </c>
      <c r="L98" s="41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4.25" customHeight="1">
      <c r="A99" s="29">
        <v>43.0</v>
      </c>
      <c r="B99" s="16" t="s">
        <v>103</v>
      </c>
      <c r="C99" s="17">
        <v>45335.0</v>
      </c>
      <c r="D99" s="18" t="s">
        <v>104</v>
      </c>
      <c r="E99" s="36">
        <v>5.32547E9</v>
      </c>
      <c r="F99" s="20" t="str">
        <f>VLOOKUP(E99, List!$A$6:$B$27, 2, FALSE)</f>
        <v>Pelayanan Kesehatan pasien umum</v>
      </c>
      <c r="G99" s="21">
        <v>5870000.0</v>
      </c>
      <c r="H99" s="18" t="s">
        <v>104</v>
      </c>
      <c r="I99" s="22" t="s">
        <v>64</v>
      </c>
      <c r="J99" s="23" t="s">
        <v>98</v>
      </c>
      <c r="K99" s="22">
        <v>2.100097829E9</v>
      </c>
      <c r="L99" s="41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4.25" customHeight="1">
      <c r="A100" s="15"/>
      <c r="B100" s="39"/>
      <c r="C100" s="40"/>
      <c r="D100" s="18" t="s">
        <v>104</v>
      </c>
      <c r="E100" s="22">
        <v>4.11222196E9</v>
      </c>
      <c r="F100" s="20" t="str">
        <f>VLOOKUP(E100, List!$A$6:$B$27, 2, FALSE)</f>
        <v>Kesh Peg Ktr Perawatan Sarana</v>
      </c>
      <c r="G100" s="27">
        <v>5870000.0</v>
      </c>
      <c r="H100" s="18" t="s">
        <v>104</v>
      </c>
      <c r="I100" s="22" t="s">
        <v>64</v>
      </c>
      <c r="J100" s="23" t="s">
        <v>95</v>
      </c>
      <c r="K100" s="22">
        <v>2.100097829E9</v>
      </c>
      <c r="L100" s="41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4.25" customHeight="1">
      <c r="A101" s="15"/>
      <c r="B101" s="39"/>
      <c r="C101" s="40"/>
      <c r="D101" s="18" t="s">
        <v>104</v>
      </c>
      <c r="E101" s="22">
        <v>4.12326E9</v>
      </c>
      <c r="F101" s="20" t="str">
        <f>VLOOKUP(E101, List!$A$6:$B$27, 2, FALSE)</f>
        <v>Kesh Peg Perawatan Sarana</v>
      </c>
      <c r="G101" s="27">
        <v>1.761E7</v>
      </c>
      <c r="H101" s="18" t="s">
        <v>104</v>
      </c>
      <c r="I101" s="22" t="s">
        <v>64</v>
      </c>
      <c r="J101" s="23" t="s">
        <v>95</v>
      </c>
      <c r="K101" s="22">
        <v>2.100097829E9</v>
      </c>
      <c r="L101" s="41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4.25" customHeight="1">
      <c r="A102" s="15"/>
      <c r="B102" s="39"/>
      <c r="C102" s="40"/>
      <c r="D102" s="18" t="s">
        <v>104</v>
      </c>
      <c r="E102" s="22">
        <v>4.12336E9</v>
      </c>
      <c r="F102" s="20" t="str">
        <f>VLOOKUP(E102, List!$A$6:$B$27, 2, FALSE)</f>
        <v>Kesh Peg Awak Sarana Perkeretaapian</v>
      </c>
      <c r="G102" s="21">
        <v>2.935E7</v>
      </c>
      <c r="H102" s="18" t="s">
        <v>104</v>
      </c>
      <c r="I102" s="22" t="s">
        <v>64</v>
      </c>
      <c r="J102" s="23" t="s">
        <v>95</v>
      </c>
      <c r="K102" s="22">
        <v>2.100097829E9</v>
      </c>
      <c r="L102" s="41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4.25" customHeight="1">
      <c r="A103" s="15"/>
      <c r="B103" s="39"/>
      <c r="C103" s="40"/>
      <c r="D103" s="18" t="s">
        <v>104</v>
      </c>
      <c r="E103" s="22">
        <v>5.16E9</v>
      </c>
      <c r="F103" s="20" t="str">
        <f>VLOOKUP(E103, List!$A$6:$B$27, 2, FALSE)</f>
        <v>Kesh Peg Umum</v>
      </c>
      <c r="G103" s="21">
        <v>1.174E7</v>
      </c>
      <c r="H103" s="18" t="s">
        <v>104</v>
      </c>
      <c r="I103" s="22" t="s">
        <v>64</v>
      </c>
      <c r="J103" s="23" t="s">
        <v>95</v>
      </c>
      <c r="K103" s="22">
        <v>2.100097829E9</v>
      </c>
      <c r="L103" s="41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4.25" customHeight="1">
      <c r="A104" s="29">
        <v>44.0</v>
      </c>
      <c r="B104" s="16" t="s">
        <v>105</v>
      </c>
      <c r="C104" s="17">
        <v>45335.0</v>
      </c>
      <c r="D104" s="18" t="s">
        <v>106</v>
      </c>
      <c r="E104" s="22">
        <v>4.12326E9</v>
      </c>
      <c r="F104" s="20" t="str">
        <f>VLOOKUP(E104, List!$A$6:$B$27, 2, FALSE)</f>
        <v>Kesh Peg Perawatan Sarana</v>
      </c>
      <c r="G104" s="21">
        <v>2.348E7</v>
      </c>
      <c r="H104" s="43" t="s">
        <v>106</v>
      </c>
      <c r="I104" s="22" t="s">
        <v>64</v>
      </c>
      <c r="J104" s="23" t="s">
        <v>95</v>
      </c>
      <c r="K104" s="22">
        <v>2.100097831E9</v>
      </c>
      <c r="L104" s="41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4.25" customHeight="1">
      <c r="A105" s="15"/>
      <c r="B105" s="39"/>
      <c r="C105" s="40"/>
      <c r="D105" s="18" t="s">
        <v>106</v>
      </c>
      <c r="E105" s="22">
        <v>4.12336E9</v>
      </c>
      <c r="F105" s="20" t="str">
        <f>VLOOKUP(E105, List!$A$6:$B$27, 2, FALSE)</f>
        <v>Kesh Peg Awak Sarana Perkeretaapian</v>
      </c>
      <c r="G105" s="27">
        <v>1.761E7</v>
      </c>
      <c r="H105" s="18" t="s">
        <v>106</v>
      </c>
      <c r="I105" s="22" t="s">
        <v>64</v>
      </c>
      <c r="J105" s="23" t="s">
        <v>95</v>
      </c>
      <c r="K105" s="22">
        <v>2.100097831E9</v>
      </c>
      <c r="L105" s="41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4.25" customHeight="1">
      <c r="A106" s="15"/>
      <c r="B106" s="39"/>
      <c r="C106" s="40"/>
      <c r="D106" s="18" t="s">
        <v>106</v>
      </c>
      <c r="E106" s="22">
        <v>5.32547E9</v>
      </c>
      <c r="F106" s="20" t="str">
        <f>VLOOKUP(E106, List!$A$6:$B$27, 2, FALSE)</f>
        <v>Pelayanan Kesehatan pasien umum</v>
      </c>
      <c r="G106" s="27">
        <v>5870000.0</v>
      </c>
      <c r="H106" s="18" t="s">
        <v>106</v>
      </c>
      <c r="I106" s="22" t="s">
        <v>64</v>
      </c>
      <c r="J106" s="23" t="s">
        <v>98</v>
      </c>
      <c r="K106" s="22">
        <v>2.100097831E9</v>
      </c>
      <c r="L106" s="41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4.25" customHeight="1">
      <c r="A107" s="15"/>
      <c r="B107" s="39"/>
      <c r="C107" s="40"/>
      <c r="D107" s="18" t="s">
        <v>106</v>
      </c>
      <c r="E107" s="22">
        <v>4.11222196E9</v>
      </c>
      <c r="F107" s="20" t="str">
        <f>VLOOKUP(E107, List!$A$6:$B$27, 2, FALSE)</f>
        <v>Kesh Peg Ktr Perawatan Sarana</v>
      </c>
      <c r="G107" s="27">
        <v>5870000.0</v>
      </c>
      <c r="H107" s="18" t="s">
        <v>106</v>
      </c>
      <c r="I107" s="22" t="s">
        <v>64</v>
      </c>
      <c r="J107" s="23" t="s">
        <v>95</v>
      </c>
      <c r="K107" s="22">
        <v>2.100097831E9</v>
      </c>
      <c r="L107" s="41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4.25" customHeight="1">
      <c r="A108" s="15"/>
      <c r="B108" s="39"/>
      <c r="C108" s="40"/>
      <c r="D108" s="18" t="s">
        <v>106</v>
      </c>
      <c r="E108" s="22">
        <v>4.12316E9</v>
      </c>
      <c r="F108" s="20" t="str">
        <f>VLOOKUP(E108, List!$A$6:$B$27, 2, FALSE)</f>
        <v>Kesh Peg Operasi Sarana</v>
      </c>
      <c r="G108" s="27">
        <v>5870000.0</v>
      </c>
      <c r="H108" s="18" t="s">
        <v>106</v>
      </c>
      <c r="I108" s="22" t="s">
        <v>64</v>
      </c>
      <c r="J108" s="23" t="s">
        <v>95</v>
      </c>
      <c r="K108" s="22">
        <v>2.100097831E9</v>
      </c>
      <c r="L108" s="41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4.25" customHeight="1">
      <c r="A109" s="15"/>
      <c r="B109" s="39"/>
      <c r="C109" s="40"/>
      <c r="D109" s="18" t="s">
        <v>106</v>
      </c>
      <c r="E109" s="22">
        <v>5.16E9</v>
      </c>
      <c r="F109" s="20" t="str">
        <f>VLOOKUP(E109, List!$A$6:$B$27, 2, FALSE)</f>
        <v>Kesh Peg Umum</v>
      </c>
      <c r="G109" s="27">
        <v>1.174E7</v>
      </c>
      <c r="H109" s="18" t="s">
        <v>106</v>
      </c>
      <c r="I109" s="22" t="s">
        <v>64</v>
      </c>
      <c r="J109" s="23" t="s">
        <v>95</v>
      </c>
      <c r="K109" s="22">
        <v>2.100097831E9</v>
      </c>
      <c r="L109" s="41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4.25" customHeight="1">
      <c r="A110" s="29">
        <v>45.0</v>
      </c>
      <c r="B110" s="16" t="s">
        <v>107</v>
      </c>
      <c r="C110" s="17">
        <v>45335.0</v>
      </c>
      <c r="D110" s="18" t="s">
        <v>108</v>
      </c>
      <c r="E110" s="22">
        <v>5.16E9</v>
      </c>
      <c r="F110" s="20" t="str">
        <f>VLOOKUP(E110, List!$A$6:$B$27, 2, FALSE)</f>
        <v>Kesh Peg Umum</v>
      </c>
      <c r="G110" s="27">
        <v>1.761E7</v>
      </c>
      <c r="H110" s="18" t="s">
        <v>108</v>
      </c>
      <c r="I110" s="22" t="s">
        <v>64</v>
      </c>
      <c r="J110" s="23" t="s">
        <v>95</v>
      </c>
      <c r="K110" s="22">
        <v>2.100097832E9</v>
      </c>
      <c r="L110" s="41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4.25" customHeight="1">
      <c r="A111" s="15"/>
      <c r="B111" s="39"/>
      <c r="C111" s="40"/>
      <c r="D111" s="18" t="s">
        <v>108</v>
      </c>
      <c r="E111" s="22">
        <v>5.32547E9</v>
      </c>
      <c r="F111" s="20" t="str">
        <f>VLOOKUP(E111, List!$A$6:$B$27, 2, FALSE)</f>
        <v>Pelayanan Kesehatan pasien umum</v>
      </c>
      <c r="G111" s="27">
        <v>5870000.0</v>
      </c>
      <c r="H111" s="18" t="s">
        <v>108</v>
      </c>
      <c r="I111" s="22" t="s">
        <v>64</v>
      </c>
      <c r="J111" s="23" t="s">
        <v>98</v>
      </c>
      <c r="K111" s="22">
        <v>2.100097832E9</v>
      </c>
      <c r="L111" s="41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4.25" customHeight="1">
      <c r="A112" s="15"/>
      <c r="B112" s="39"/>
      <c r="C112" s="40"/>
      <c r="D112" s="18" t="s">
        <v>108</v>
      </c>
      <c r="E112" s="22">
        <v>4.12326E9</v>
      </c>
      <c r="F112" s="20" t="str">
        <f>VLOOKUP(E112, List!$A$6:$B$27, 2, FALSE)</f>
        <v>Kesh Peg Perawatan Sarana</v>
      </c>
      <c r="G112" s="27">
        <v>2.935E7</v>
      </c>
      <c r="H112" s="18" t="s">
        <v>108</v>
      </c>
      <c r="I112" s="22" t="s">
        <v>64</v>
      </c>
      <c r="J112" s="23" t="s">
        <v>95</v>
      </c>
      <c r="K112" s="22">
        <v>2.100097832E9</v>
      </c>
      <c r="L112" s="41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4.25" customHeight="1">
      <c r="A113" s="15"/>
      <c r="B113" s="39"/>
      <c r="C113" s="40"/>
      <c r="D113" s="18" t="s">
        <v>108</v>
      </c>
      <c r="E113" s="22">
        <v>4.12336E9</v>
      </c>
      <c r="F113" s="20" t="str">
        <f>VLOOKUP(E113, List!$A$6:$B$27, 2, FALSE)</f>
        <v>Kesh Peg Awak Sarana Perkeretaapian</v>
      </c>
      <c r="G113" s="27">
        <v>1.761E7</v>
      </c>
      <c r="H113" s="18" t="s">
        <v>108</v>
      </c>
      <c r="I113" s="22" t="s">
        <v>64</v>
      </c>
      <c r="J113" s="23" t="s">
        <v>95</v>
      </c>
      <c r="K113" s="22">
        <v>2.100097832E9</v>
      </c>
      <c r="L113" s="41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4.25" customHeight="1">
      <c r="A114" s="29">
        <v>46.0</v>
      </c>
      <c r="B114" s="16" t="s">
        <v>109</v>
      </c>
      <c r="C114" s="17">
        <v>45335.0</v>
      </c>
      <c r="D114" s="18" t="s">
        <v>110</v>
      </c>
      <c r="E114" s="22">
        <v>5.32547E9</v>
      </c>
      <c r="F114" s="20" t="str">
        <f>VLOOKUP(E114, List!$A$6:$B$27, 2, FALSE)</f>
        <v>Pelayanan Kesehatan pasien umum</v>
      </c>
      <c r="G114" s="27">
        <v>6000000.0</v>
      </c>
      <c r="H114" s="18" t="s">
        <v>110</v>
      </c>
      <c r="I114" s="22" t="s">
        <v>64</v>
      </c>
      <c r="J114" s="23" t="s">
        <v>98</v>
      </c>
      <c r="K114" s="22">
        <v>2.100097843E9</v>
      </c>
      <c r="L114" s="41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4.25" customHeight="1">
      <c r="A115" s="15"/>
      <c r="B115" s="39"/>
      <c r="C115" s="40"/>
      <c r="D115" s="18" t="s">
        <v>110</v>
      </c>
      <c r="E115" s="22">
        <v>4.12316E9</v>
      </c>
      <c r="F115" s="20" t="str">
        <f>VLOOKUP(E115, List!$A$6:$B$27, 2, FALSE)</f>
        <v>Kesh Peg Operasi Sarana</v>
      </c>
      <c r="G115" s="27">
        <v>1000000.0</v>
      </c>
      <c r="H115" s="18" t="s">
        <v>110</v>
      </c>
      <c r="I115" s="22" t="s">
        <v>64</v>
      </c>
      <c r="J115" s="23" t="s">
        <v>95</v>
      </c>
      <c r="K115" s="22">
        <v>2.100097843E9</v>
      </c>
      <c r="L115" s="41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5.75" customHeight="1">
      <c r="A116" s="15"/>
      <c r="B116" s="44"/>
      <c r="C116" s="45"/>
      <c r="D116" s="18" t="s">
        <v>110</v>
      </c>
      <c r="E116" s="22">
        <v>4.12326E9</v>
      </c>
      <c r="F116" s="20" t="str">
        <f>VLOOKUP(E116, List!$A$6:$B$27, 2, FALSE)</f>
        <v>Kesh Peg Perawatan Sarana</v>
      </c>
      <c r="G116" s="27">
        <v>2000000.0</v>
      </c>
      <c r="H116" s="18" t="s">
        <v>110</v>
      </c>
      <c r="I116" s="22" t="s">
        <v>64</v>
      </c>
      <c r="J116" s="23" t="s">
        <v>95</v>
      </c>
      <c r="K116" s="22">
        <v>2.100097843E9</v>
      </c>
      <c r="L116" s="46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4.25" customHeight="1">
      <c r="A117" s="15"/>
      <c r="B117" s="44"/>
      <c r="C117" s="45"/>
      <c r="D117" s="18" t="s">
        <v>110</v>
      </c>
      <c r="E117" s="22">
        <v>4.12336E9</v>
      </c>
      <c r="F117" s="20" t="str">
        <f>VLOOKUP(E117, List!$A$6:$B$27, 2, FALSE)</f>
        <v>Kesh Peg Awak Sarana Perkeretaapian</v>
      </c>
      <c r="G117" s="27">
        <v>3000000.0</v>
      </c>
      <c r="H117" s="18" t="s">
        <v>110</v>
      </c>
      <c r="I117" s="22" t="s">
        <v>64</v>
      </c>
      <c r="J117" s="23" t="s">
        <v>95</v>
      </c>
      <c r="K117" s="22">
        <v>2.100097843E9</v>
      </c>
      <c r="L117" s="46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4.25" customHeight="1">
      <c r="A118" s="29">
        <v>47.0</v>
      </c>
      <c r="B118" s="47" t="s">
        <v>111</v>
      </c>
      <c r="C118" s="48">
        <v>45335.0</v>
      </c>
      <c r="D118" s="18" t="s">
        <v>112</v>
      </c>
      <c r="E118" s="22">
        <v>5.32547E9</v>
      </c>
      <c r="F118" s="20" t="str">
        <f>VLOOKUP(E118, List!$A$6:$B$27, 2, FALSE)</f>
        <v>Pelayanan Kesehatan pasien umum</v>
      </c>
      <c r="G118" s="27">
        <v>6000000.0</v>
      </c>
      <c r="H118" s="18" t="s">
        <v>112</v>
      </c>
      <c r="I118" s="22" t="s">
        <v>64</v>
      </c>
      <c r="J118" s="23" t="s">
        <v>98</v>
      </c>
      <c r="K118" s="22">
        <v>2.100097844E9</v>
      </c>
      <c r="L118" s="46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4.25" customHeight="1">
      <c r="A119" s="15"/>
      <c r="B119" s="44"/>
      <c r="C119" s="45"/>
      <c r="D119" s="18" t="s">
        <v>112</v>
      </c>
      <c r="E119" s="22">
        <v>4.12336E9</v>
      </c>
      <c r="F119" s="20" t="str">
        <f>VLOOKUP(E119, List!$A$6:$B$27, 2, FALSE)</f>
        <v>Kesh Peg Awak Sarana Perkeretaapian</v>
      </c>
      <c r="G119" s="27">
        <v>6000000.0</v>
      </c>
      <c r="H119" s="18" t="s">
        <v>112</v>
      </c>
      <c r="I119" s="22" t="s">
        <v>64</v>
      </c>
      <c r="J119" s="23" t="s">
        <v>95</v>
      </c>
      <c r="K119" s="22">
        <v>2.100097844E9</v>
      </c>
      <c r="L119" s="46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4.25" customHeight="1">
      <c r="A120" s="29">
        <v>48.0</v>
      </c>
      <c r="B120" s="47" t="s">
        <v>113</v>
      </c>
      <c r="C120" s="48">
        <v>45335.0</v>
      </c>
      <c r="D120" s="18" t="s">
        <v>114</v>
      </c>
      <c r="E120" s="19">
        <v>4.12326E9</v>
      </c>
      <c r="F120" s="20" t="str">
        <f>VLOOKUP(E120, List!$A$6:$B$27, 2, FALSE)</f>
        <v>Kesh Peg Perawatan Sarana</v>
      </c>
      <c r="G120" s="21">
        <v>1.2E7</v>
      </c>
      <c r="H120" s="18" t="s">
        <v>114</v>
      </c>
      <c r="I120" s="22" t="s">
        <v>64</v>
      </c>
      <c r="J120" s="23" t="s">
        <v>95</v>
      </c>
      <c r="K120" s="22">
        <v>2.100097845E9</v>
      </c>
      <c r="L120" s="46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4.25" customHeight="1">
      <c r="A121" s="15"/>
      <c r="B121" s="44"/>
      <c r="C121" s="45"/>
      <c r="D121" s="18" t="s">
        <v>114</v>
      </c>
      <c r="E121" s="19">
        <v>5.32547E9</v>
      </c>
      <c r="F121" s="20" t="str">
        <f>VLOOKUP(E121, List!$A$6:$B$27, 2, FALSE)</f>
        <v>Pelayanan Kesehatan pasien umum</v>
      </c>
      <c r="G121" s="21">
        <v>1.2E7</v>
      </c>
      <c r="H121" s="18" t="s">
        <v>114</v>
      </c>
      <c r="I121" s="22" t="s">
        <v>64</v>
      </c>
      <c r="J121" s="23" t="s">
        <v>98</v>
      </c>
      <c r="K121" s="22">
        <v>2.100097845E9</v>
      </c>
      <c r="L121" s="46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4.25" customHeight="1">
      <c r="A122" s="29">
        <v>49.0</v>
      </c>
      <c r="B122" s="47" t="s">
        <v>115</v>
      </c>
      <c r="C122" s="48">
        <v>45335.0</v>
      </c>
      <c r="D122" s="18" t="s">
        <v>116</v>
      </c>
      <c r="E122" s="19">
        <v>5.32547E9</v>
      </c>
      <c r="F122" s="20" t="str">
        <f>VLOOKUP(E122, List!$A$6:$B$27, 2, FALSE)</f>
        <v>Pelayanan Kesehatan pasien umum</v>
      </c>
      <c r="G122" s="21">
        <v>1.25E7</v>
      </c>
      <c r="H122" s="18" t="s">
        <v>116</v>
      </c>
      <c r="I122" s="22" t="s">
        <v>64</v>
      </c>
      <c r="J122" s="23" t="s">
        <v>98</v>
      </c>
      <c r="K122" s="22">
        <v>2.100097846E9</v>
      </c>
      <c r="L122" s="46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4.25" customHeight="1">
      <c r="A123" s="15"/>
      <c r="B123" s="44"/>
      <c r="C123" s="45"/>
      <c r="D123" s="18" t="s">
        <v>116</v>
      </c>
      <c r="E123" s="19">
        <v>4.12316E9</v>
      </c>
      <c r="F123" s="20" t="str">
        <f>VLOOKUP(E123, List!$A$6:$B$27, 2, FALSE)</f>
        <v>Kesh Peg Operasi Sarana</v>
      </c>
      <c r="G123" s="21">
        <v>2500000.0</v>
      </c>
      <c r="H123" s="18" t="s">
        <v>116</v>
      </c>
      <c r="I123" s="22" t="s">
        <v>64</v>
      </c>
      <c r="J123" s="23" t="s">
        <v>95</v>
      </c>
      <c r="K123" s="22">
        <v>2.100097846E9</v>
      </c>
      <c r="L123" s="46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4.25" customHeight="1">
      <c r="A124" s="15"/>
      <c r="B124" s="44"/>
      <c r="C124" s="45"/>
      <c r="D124" s="18" t="s">
        <v>116</v>
      </c>
      <c r="E124" s="19">
        <v>4.12336E9</v>
      </c>
      <c r="F124" s="20" t="str">
        <f>VLOOKUP(E124, List!$A$6:$B$27, 2, FALSE)</f>
        <v>Kesh Peg Awak Sarana Perkeretaapian</v>
      </c>
      <c r="G124" s="21">
        <v>1.5E7</v>
      </c>
      <c r="H124" s="18" t="s">
        <v>116</v>
      </c>
      <c r="I124" s="22" t="s">
        <v>64</v>
      </c>
      <c r="J124" s="23" t="s">
        <v>95</v>
      </c>
      <c r="K124" s="22">
        <v>2.100097846E9</v>
      </c>
      <c r="L124" s="46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4.25" customHeight="1">
      <c r="A125" s="29">
        <v>50.0</v>
      </c>
      <c r="B125" s="47" t="s">
        <v>117</v>
      </c>
      <c r="C125" s="48">
        <v>45335.0</v>
      </c>
      <c r="D125" s="18" t="s">
        <v>118</v>
      </c>
      <c r="E125" s="19">
        <v>4.12336E9</v>
      </c>
      <c r="F125" s="20" t="str">
        <f>VLOOKUP(E125, List!$A$6:$B$27, 2, FALSE)</f>
        <v>Kesh Peg Awak Sarana Perkeretaapian</v>
      </c>
      <c r="G125" s="21">
        <v>1.26E7</v>
      </c>
      <c r="H125" s="18" t="s">
        <v>118</v>
      </c>
      <c r="I125" s="22" t="s">
        <v>64</v>
      </c>
      <c r="J125" s="23" t="s">
        <v>95</v>
      </c>
      <c r="K125" s="22">
        <v>2.100097847E9</v>
      </c>
      <c r="L125" s="46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4.25" customHeight="1">
      <c r="A126" s="15"/>
      <c r="B126" s="44"/>
      <c r="C126" s="45"/>
      <c r="D126" s="18" t="s">
        <v>118</v>
      </c>
      <c r="E126" s="19">
        <v>5.32547E9</v>
      </c>
      <c r="F126" s="20" t="str">
        <f>VLOOKUP(E126, List!$A$6:$B$27, 2, FALSE)</f>
        <v>Pelayanan Kesehatan pasien umum</v>
      </c>
      <c r="G126" s="21">
        <v>1.26E7</v>
      </c>
      <c r="H126" s="18" t="s">
        <v>118</v>
      </c>
      <c r="I126" s="22" t="s">
        <v>64</v>
      </c>
      <c r="J126" s="23" t="s">
        <v>98</v>
      </c>
      <c r="K126" s="22">
        <v>2.100097847E9</v>
      </c>
      <c r="L126" s="46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4.25" customHeight="1">
      <c r="A127" s="29">
        <v>51.0</v>
      </c>
      <c r="B127" s="47" t="s">
        <v>119</v>
      </c>
      <c r="C127" s="48">
        <v>45335.0</v>
      </c>
      <c r="D127" s="18" t="s">
        <v>120</v>
      </c>
      <c r="E127" s="36">
        <v>5.315E9</v>
      </c>
      <c r="F127" s="20" t="str">
        <f>VLOOKUP(E127, List!$A$6:$B$27, 2, FALSE)</f>
        <v>KRT</v>
      </c>
      <c r="G127" s="21">
        <v>7286000.0</v>
      </c>
      <c r="H127" s="18" t="s">
        <v>120</v>
      </c>
      <c r="I127" s="22" t="s">
        <v>64</v>
      </c>
      <c r="J127" s="23" t="s">
        <v>121</v>
      </c>
      <c r="K127" s="22">
        <v>1.900012114E9</v>
      </c>
      <c r="L127" s="41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4.25" customHeight="1">
      <c r="A128" s="29">
        <v>52.0</v>
      </c>
      <c r="B128" s="47" t="s">
        <v>122</v>
      </c>
      <c r="C128" s="48">
        <v>45335.0</v>
      </c>
      <c r="D128" s="18" t="s">
        <v>123</v>
      </c>
      <c r="E128" s="36">
        <v>4.2726E9</v>
      </c>
      <c r="F128" s="20" t="str">
        <f>VLOOKUP(E128, List!$A$6:$B$27, 2, FALSE)</f>
        <v>Kesh Peg Perawatan Prasarana JRJ/Sintelis/BY Prasarana</v>
      </c>
      <c r="G128" s="21">
        <v>2051721.0</v>
      </c>
      <c r="H128" s="18" t="s">
        <v>123</v>
      </c>
      <c r="I128" s="22" t="s">
        <v>64</v>
      </c>
      <c r="J128" s="23" t="s">
        <v>16</v>
      </c>
      <c r="K128" s="22">
        <v>1.90001124E9</v>
      </c>
      <c r="L128" s="41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4.25" customHeight="1">
      <c r="A129" s="29">
        <v>53.0</v>
      </c>
      <c r="B129" s="47" t="s">
        <v>124</v>
      </c>
      <c r="C129" s="49">
        <v>45341.0</v>
      </c>
      <c r="D129" s="18" t="s">
        <v>125</v>
      </c>
      <c r="E129" s="36">
        <v>4.2716E9</v>
      </c>
      <c r="F129" s="20" t="str">
        <f>VLOOKUP(E129, List!$A$6:$B$27, 2, FALSE)</f>
        <v>Kesh Peg Operasi Prasarana</v>
      </c>
      <c r="G129" s="21">
        <v>1372698.0</v>
      </c>
      <c r="H129" s="18" t="s">
        <v>125</v>
      </c>
      <c r="I129" s="22" t="s">
        <v>64</v>
      </c>
      <c r="J129" s="23" t="s">
        <v>16</v>
      </c>
      <c r="K129" s="22">
        <v>1.900011243E9</v>
      </c>
      <c r="L129" s="41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4.25" customHeight="1">
      <c r="A130" s="29">
        <v>54.0</v>
      </c>
      <c r="B130" s="47" t="s">
        <v>126</v>
      </c>
      <c r="C130" s="49">
        <v>45342.0</v>
      </c>
      <c r="D130" s="18" t="s">
        <v>127</v>
      </c>
      <c r="E130" s="36">
        <v>4.336E9</v>
      </c>
      <c r="F130" s="20" t="str">
        <f>VLOOKUP(E130, List!$A$6:$B$27, 2, FALSE)</f>
        <v>Kesh Peg Optamalisasi Aset</v>
      </c>
      <c r="G130" s="21">
        <v>7560000.0</v>
      </c>
      <c r="H130" s="18" t="s">
        <v>127</v>
      </c>
      <c r="I130" s="22" t="s">
        <v>64</v>
      </c>
      <c r="J130" s="23" t="s">
        <v>16</v>
      </c>
      <c r="K130" s="22">
        <v>1.900011285E9</v>
      </c>
      <c r="L130" s="41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4.25" customHeight="1">
      <c r="A131" s="29">
        <v>55.0</v>
      </c>
      <c r="B131" s="47" t="s">
        <v>128</v>
      </c>
      <c r="C131" s="49">
        <v>45342.0</v>
      </c>
      <c r="D131" s="18" t="s">
        <v>129</v>
      </c>
      <c r="E131" s="19">
        <v>4.12336E9</v>
      </c>
      <c r="F131" s="20" t="str">
        <f>VLOOKUP(E131, List!$A$6:$B$27, 2, FALSE)</f>
        <v>Kesh Peg Awak Sarana Perkeretaapian</v>
      </c>
      <c r="G131" s="21">
        <v>192800.0</v>
      </c>
      <c r="H131" s="18" t="s">
        <v>129</v>
      </c>
      <c r="I131" s="22" t="s">
        <v>64</v>
      </c>
      <c r="J131" s="23" t="s">
        <v>16</v>
      </c>
      <c r="K131" s="22">
        <v>1.900011291E9</v>
      </c>
      <c r="L131" s="41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4.25" customHeight="1">
      <c r="A132" s="15"/>
      <c r="B132" s="39"/>
      <c r="C132" s="45"/>
      <c r="D132" s="18" t="s">
        <v>129</v>
      </c>
      <c r="E132" s="19">
        <v>4.2716E9</v>
      </c>
      <c r="F132" s="20" t="str">
        <f>VLOOKUP(E132, List!$A$6:$B$27, 2, FALSE)</f>
        <v>Kesh Peg Operasi Prasarana</v>
      </c>
      <c r="G132" s="21">
        <v>863000.0</v>
      </c>
      <c r="H132" s="18" t="s">
        <v>129</v>
      </c>
      <c r="I132" s="22" t="s">
        <v>64</v>
      </c>
      <c r="J132" s="23" t="s">
        <v>16</v>
      </c>
      <c r="K132" s="22">
        <v>1.900011291E9</v>
      </c>
      <c r="L132" s="41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4.25" customHeight="1">
      <c r="A133" s="15"/>
      <c r="B133" s="39"/>
      <c r="C133" s="45"/>
      <c r="D133" s="18" t="s">
        <v>129</v>
      </c>
      <c r="E133" s="19">
        <v>4.2736E9</v>
      </c>
      <c r="F133" s="20" t="str">
        <f>VLOOKUP(E133, List!$A$6:$B$27, 2, FALSE)</f>
        <v>Kesh Peg Renwas JRJ/Sintelis/LAA</v>
      </c>
      <c r="G133" s="21">
        <v>2704000.0</v>
      </c>
      <c r="H133" s="18" t="s">
        <v>129</v>
      </c>
      <c r="I133" s="22" t="s">
        <v>64</v>
      </c>
      <c r="J133" s="23" t="s">
        <v>16</v>
      </c>
      <c r="K133" s="22">
        <v>1.900011291E9</v>
      </c>
      <c r="L133" s="41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4.25" customHeight="1">
      <c r="A134" s="15"/>
      <c r="B134" s="39"/>
      <c r="C134" s="45"/>
      <c r="D134" s="18" t="s">
        <v>129</v>
      </c>
      <c r="E134" s="19">
        <v>5.16E9</v>
      </c>
      <c r="F134" s="20" t="str">
        <f>VLOOKUP(E134, List!$A$6:$B$27, 2, FALSE)</f>
        <v>Kesh Peg Umum</v>
      </c>
      <c r="G134" s="21">
        <v>517300.0</v>
      </c>
      <c r="H134" s="18" t="s">
        <v>129</v>
      </c>
      <c r="I134" s="22" t="s">
        <v>64</v>
      </c>
      <c r="J134" s="23" t="s">
        <v>16</v>
      </c>
      <c r="K134" s="22">
        <v>1.900011291E9</v>
      </c>
      <c r="L134" s="41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4.25" customHeight="1">
      <c r="A135" s="29">
        <v>56.0</v>
      </c>
      <c r="B135" s="47" t="s">
        <v>130</v>
      </c>
      <c r="C135" s="49">
        <v>45342.0</v>
      </c>
      <c r="D135" s="18" t="s">
        <v>131</v>
      </c>
      <c r="E135" s="36">
        <v>4.12336E9</v>
      </c>
      <c r="F135" s="20" t="str">
        <f>VLOOKUP(E135, List!$A$6:$B$27, 2, FALSE)</f>
        <v>Kesh Peg Awak Sarana Perkeretaapian</v>
      </c>
      <c r="G135" s="21">
        <v>2061000.0</v>
      </c>
      <c r="H135" s="18" t="s">
        <v>131</v>
      </c>
      <c r="I135" s="22" t="s">
        <v>64</v>
      </c>
      <c r="J135" s="23" t="s">
        <v>16</v>
      </c>
      <c r="K135" s="22">
        <v>1.900011312E9</v>
      </c>
      <c r="L135" s="46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4.25" customHeight="1">
      <c r="A136" s="15"/>
      <c r="B136" s="39"/>
      <c r="C136" s="45"/>
      <c r="D136" s="18" t="s">
        <v>131</v>
      </c>
      <c r="E136" s="36">
        <v>4.2716E9</v>
      </c>
      <c r="F136" s="20" t="str">
        <f>VLOOKUP(E136, List!$A$6:$B$27, 2, FALSE)</f>
        <v>Kesh Peg Operasi Prasarana</v>
      </c>
      <c r="G136" s="21">
        <v>300000.0</v>
      </c>
      <c r="H136" s="18" t="s">
        <v>131</v>
      </c>
      <c r="I136" s="22" t="s">
        <v>64</v>
      </c>
      <c r="J136" s="23" t="s">
        <v>16</v>
      </c>
      <c r="K136" s="22">
        <v>1.900011312E9</v>
      </c>
      <c r="L136" s="41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4.25" customHeight="1">
      <c r="A137" s="15"/>
      <c r="B137" s="39"/>
      <c r="C137" s="45"/>
      <c r="D137" s="18" t="s">
        <v>131</v>
      </c>
      <c r="E137" s="19">
        <v>4.2726E9</v>
      </c>
      <c r="F137" s="20" t="str">
        <f>VLOOKUP(E137, List!$A$6:$B$27, 2, FALSE)</f>
        <v>Kesh Peg Perawatan Prasarana JRJ/Sintelis/BY Prasarana</v>
      </c>
      <c r="G137" s="21">
        <v>363000.0</v>
      </c>
      <c r="H137" s="18" t="s">
        <v>131</v>
      </c>
      <c r="I137" s="22" t="s">
        <v>64</v>
      </c>
      <c r="J137" s="23" t="s">
        <v>16</v>
      </c>
      <c r="K137" s="22">
        <v>1.900011312E9</v>
      </c>
      <c r="L137" s="41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4.25" customHeight="1">
      <c r="A138" s="15"/>
      <c r="B138" s="39"/>
      <c r="C138" s="45"/>
      <c r="D138" s="18" t="s">
        <v>131</v>
      </c>
      <c r="E138" s="19">
        <v>4.2736E9</v>
      </c>
      <c r="F138" s="20" t="str">
        <f>VLOOKUP(E138, List!$A$6:$B$27, 2, FALSE)</f>
        <v>Kesh Peg Renwas JRJ/Sintelis/LAA</v>
      </c>
      <c r="G138" s="21">
        <v>1438500.0</v>
      </c>
      <c r="H138" s="18" t="s">
        <v>131</v>
      </c>
      <c r="I138" s="22" t="s">
        <v>64</v>
      </c>
      <c r="J138" s="23" t="s">
        <v>16</v>
      </c>
      <c r="K138" s="22">
        <v>1.900011312E9</v>
      </c>
      <c r="L138" s="41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4.25" customHeight="1">
      <c r="A139" s="15"/>
      <c r="B139" s="39"/>
      <c r="C139" s="45"/>
      <c r="D139" s="18" t="s">
        <v>131</v>
      </c>
      <c r="E139" s="19">
        <v>4.336E9</v>
      </c>
      <c r="F139" s="20" t="str">
        <f>VLOOKUP(E139, List!$A$6:$B$27, 2, FALSE)</f>
        <v>Kesh Peg Optamalisasi Aset</v>
      </c>
      <c r="G139" s="21">
        <v>773000.0</v>
      </c>
      <c r="H139" s="18" t="s">
        <v>131</v>
      </c>
      <c r="I139" s="22" t="s">
        <v>64</v>
      </c>
      <c r="J139" s="23" t="s">
        <v>16</v>
      </c>
      <c r="K139" s="22">
        <v>1.900011312E9</v>
      </c>
      <c r="L139" s="41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4.25" customHeight="1">
      <c r="A140" s="29">
        <v>57.0</v>
      </c>
      <c r="B140" s="47" t="s">
        <v>132</v>
      </c>
      <c r="C140" s="49">
        <v>45342.0</v>
      </c>
      <c r="D140" s="18" t="s">
        <v>133</v>
      </c>
      <c r="E140" s="19">
        <v>5.32547E9</v>
      </c>
      <c r="F140" s="20" t="str">
        <f>VLOOKUP(E140, List!$A$6:$B$27, 2, FALSE)</f>
        <v>Pelayanan Kesehatan pasien umum</v>
      </c>
      <c r="G140" s="21">
        <v>4.871235E7</v>
      </c>
      <c r="H140" s="18" t="s">
        <v>133</v>
      </c>
      <c r="I140" s="22" t="s">
        <v>64</v>
      </c>
      <c r="J140" s="23" t="s">
        <v>16</v>
      </c>
      <c r="K140" s="22">
        <v>1.900011663E9</v>
      </c>
      <c r="L140" s="41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4.25" customHeight="1">
      <c r="A141" s="29">
        <v>58.0</v>
      </c>
      <c r="B141" s="47" t="s">
        <v>134</v>
      </c>
      <c r="C141" s="49">
        <v>45342.0</v>
      </c>
      <c r="D141" s="18" t="s">
        <v>135</v>
      </c>
      <c r="E141" s="19">
        <v>5.314E9</v>
      </c>
      <c r="F141" s="20" t="str">
        <f>VLOOKUP(E141, List!$A$6:$B$27, 2, FALSE)</f>
        <v>ATK</v>
      </c>
      <c r="G141" s="21">
        <v>4723500.0</v>
      </c>
      <c r="H141" s="18" t="s">
        <v>135</v>
      </c>
      <c r="I141" s="22" t="s">
        <v>64</v>
      </c>
      <c r="J141" s="23" t="s">
        <v>136</v>
      </c>
      <c r="K141" s="22">
        <v>1.900012465E9</v>
      </c>
      <c r="L141" s="41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4.25" customHeight="1">
      <c r="A142" s="29">
        <v>59.0</v>
      </c>
      <c r="B142" s="47" t="s">
        <v>137</v>
      </c>
      <c r="C142" s="49">
        <v>45348.0</v>
      </c>
      <c r="D142" s="18" t="s">
        <v>138</v>
      </c>
      <c r="E142" s="19">
        <v>4.11222296E9</v>
      </c>
      <c r="F142" s="20" t="str">
        <f>VLOOKUP(E142, List!$A$6:$B$27, 2, FALSE)</f>
        <v>Kesh Peg Ktr Unit Sarana</v>
      </c>
      <c r="G142" s="21">
        <v>337450.0</v>
      </c>
      <c r="H142" s="18" t="s">
        <v>138</v>
      </c>
      <c r="I142" s="22" t="s">
        <v>64</v>
      </c>
      <c r="J142" s="23" t="s">
        <v>16</v>
      </c>
      <c r="K142" s="22">
        <v>1.900011924E9</v>
      </c>
      <c r="L142" s="41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4.25" customHeight="1">
      <c r="A143" s="15"/>
      <c r="B143" s="39"/>
      <c r="C143" s="45"/>
      <c r="D143" s="18" t="s">
        <v>138</v>
      </c>
      <c r="E143" s="19">
        <v>4.12326E9</v>
      </c>
      <c r="F143" s="20" t="str">
        <f>VLOOKUP(E143, List!$A$6:$B$27, 2, FALSE)</f>
        <v>Kesh Peg Perawatan Sarana</v>
      </c>
      <c r="G143" s="21">
        <v>755900.0</v>
      </c>
      <c r="H143" s="18" t="s">
        <v>138</v>
      </c>
      <c r="I143" s="22" t="s">
        <v>64</v>
      </c>
      <c r="J143" s="23" t="s">
        <v>16</v>
      </c>
      <c r="K143" s="22">
        <v>1.900011924E9</v>
      </c>
      <c r="L143" s="41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4.25" customHeight="1">
      <c r="A144" s="15"/>
      <c r="B144" s="39"/>
      <c r="C144" s="45"/>
      <c r="D144" s="18" t="s">
        <v>138</v>
      </c>
      <c r="E144" s="19">
        <v>4.12336E9</v>
      </c>
      <c r="F144" s="20" t="str">
        <f>VLOOKUP(E144, List!$A$6:$B$27, 2, FALSE)</f>
        <v>Kesh Peg Awak Sarana Perkeretaapian</v>
      </c>
      <c r="G144" s="21">
        <v>850000.0</v>
      </c>
      <c r="H144" s="18" t="s">
        <v>138</v>
      </c>
      <c r="I144" s="22" t="s">
        <v>64</v>
      </c>
      <c r="J144" s="23" t="s">
        <v>16</v>
      </c>
      <c r="K144" s="22">
        <v>1.900011924E9</v>
      </c>
      <c r="L144" s="41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4.25" customHeight="1">
      <c r="A145" s="15"/>
      <c r="B145" s="39"/>
      <c r="C145" s="45"/>
      <c r="D145" s="18" t="s">
        <v>138</v>
      </c>
      <c r="E145" s="19">
        <v>4.2716E9</v>
      </c>
      <c r="F145" s="20" t="str">
        <f>VLOOKUP(E145, List!$A$6:$B$27, 2, FALSE)</f>
        <v>Kesh Peg Operasi Prasarana</v>
      </c>
      <c r="G145" s="21">
        <v>1578700.0</v>
      </c>
      <c r="H145" s="18" t="s">
        <v>138</v>
      </c>
      <c r="I145" s="22" t="s">
        <v>64</v>
      </c>
      <c r="J145" s="23" t="s">
        <v>16</v>
      </c>
      <c r="K145" s="22">
        <v>1.900011924E9</v>
      </c>
      <c r="L145" s="41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4.25" customHeight="1">
      <c r="A146" s="15"/>
      <c r="B146" s="39"/>
      <c r="C146" s="45"/>
      <c r="D146" s="18" t="s">
        <v>138</v>
      </c>
      <c r="E146" s="19">
        <v>4.2726E9</v>
      </c>
      <c r="F146" s="20" t="str">
        <f>VLOOKUP(E146, List!$A$6:$B$27, 2, FALSE)</f>
        <v>Kesh Peg Perawatan Prasarana JRJ/Sintelis/BY Prasarana</v>
      </c>
      <c r="G146" s="21">
        <v>465300.0</v>
      </c>
      <c r="H146" s="18" t="s">
        <v>138</v>
      </c>
      <c r="I146" s="22" t="s">
        <v>64</v>
      </c>
      <c r="J146" s="23" t="s">
        <v>16</v>
      </c>
      <c r="K146" s="22">
        <v>1.900011924E9</v>
      </c>
      <c r="L146" s="41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4.25" customHeight="1">
      <c r="A147" s="15"/>
      <c r="B147" s="39"/>
      <c r="C147" s="45"/>
      <c r="D147" s="18" t="s">
        <v>138</v>
      </c>
      <c r="E147" s="19">
        <v>4.2736E9</v>
      </c>
      <c r="F147" s="20" t="str">
        <f>VLOOKUP(E147, List!$A$6:$B$27, 2, FALSE)</f>
        <v>Kesh Peg Renwas JRJ/Sintelis/LAA</v>
      </c>
      <c r="G147" s="21">
        <v>806650.0</v>
      </c>
      <c r="H147" s="18" t="s">
        <v>138</v>
      </c>
      <c r="I147" s="22" t="s">
        <v>64</v>
      </c>
      <c r="J147" s="23" t="s">
        <v>16</v>
      </c>
      <c r="K147" s="22">
        <v>1.900011924E9</v>
      </c>
      <c r="L147" s="50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ht="14.25" customHeight="1">
      <c r="A148" s="15"/>
      <c r="B148" s="39"/>
      <c r="C148" s="45"/>
      <c r="D148" s="18" t="s">
        <v>138</v>
      </c>
      <c r="E148" s="19">
        <v>4.336E9</v>
      </c>
      <c r="F148" s="20" t="str">
        <f>VLOOKUP(E148, List!$A$6:$B$27, 2, FALSE)</f>
        <v>Kesh Peg Optamalisasi Aset</v>
      </c>
      <c r="G148" s="21">
        <v>186150.0</v>
      </c>
      <c r="H148" s="18" t="s">
        <v>138</v>
      </c>
      <c r="I148" s="22" t="s">
        <v>64</v>
      </c>
      <c r="J148" s="23" t="s">
        <v>16</v>
      </c>
      <c r="K148" s="22">
        <v>1.900011924E9</v>
      </c>
      <c r="L148" s="41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4.25" customHeight="1">
      <c r="A149" s="15"/>
      <c r="B149" s="39"/>
      <c r="C149" s="45"/>
      <c r="D149" s="18" t="s">
        <v>138</v>
      </c>
      <c r="E149" s="19">
        <v>5.16E9</v>
      </c>
      <c r="F149" s="20" t="str">
        <f>VLOOKUP(E149, List!$A$6:$B$27, 2, FALSE)</f>
        <v>Kesh Peg Umum</v>
      </c>
      <c r="G149" s="21">
        <v>4728250.0</v>
      </c>
      <c r="H149" s="18" t="s">
        <v>138</v>
      </c>
      <c r="I149" s="22" t="s">
        <v>64</v>
      </c>
      <c r="J149" s="23" t="s">
        <v>16</v>
      </c>
      <c r="K149" s="22">
        <v>1.900011924E9</v>
      </c>
      <c r="L149" s="46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4.25" customHeight="1">
      <c r="A150" s="29">
        <v>60.0</v>
      </c>
      <c r="B150" s="47" t="s">
        <v>139</v>
      </c>
      <c r="C150" s="49">
        <v>45348.0</v>
      </c>
      <c r="D150" s="18" t="s">
        <v>140</v>
      </c>
      <c r="E150" s="19">
        <v>4.12326E9</v>
      </c>
      <c r="F150" s="20" t="str">
        <f>VLOOKUP(E150, List!$A$6:$B$27, 2, FALSE)</f>
        <v>Kesh Peg Perawatan Sarana</v>
      </c>
      <c r="G150" s="21">
        <v>3924450.0</v>
      </c>
      <c r="H150" s="18" t="s">
        <v>140</v>
      </c>
      <c r="I150" s="22" t="s">
        <v>64</v>
      </c>
      <c r="J150" s="23" t="s">
        <v>16</v>
      </c>
      <c r="K150" s="22">
        <v>1.900012469E9</v>
      </c>
      <c r="L150" s="46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4.25" customHeight="1">
      <c r="A151" s="15"/>
      <c r="B151" s="39"/>
      <c r="C151" s="45"/>
      <c r="D151" s="18" t="s">
        <v>140</v>
      </c>
      <c r="E151" s="19">
        <v>4.12336E9</v>
      </c>
      <c r="F151" s="20" t="str">
        <f>VLOOKUP(E151, List!$A$6:$B$27, 2, FALSE)</f>
        <v>Kesh Peg Awak Sarana Perkeretaapian</v>
      </c>
      <c r="G151" s="21">
        <v>760377.0</v>
      </c>
      <c r="H151" s="18" t="s">
        <v>140</v>
      </c>
      <c r="I151" s="22" t="s">
        <v>64</v>
      </c>
      <c r="J151" s="23" t="s">
        <v>16</v>
      </c>
      <c r="K151" s="22">
        <v>1.900012469E9</v>
      </c>
      <c r="L151" s="46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4.25" customHeight="1">
      <c r="A152" s="29">
        <v>61.0</v>
      </c>
      <c r="B152" s="47" t="s">
        <v>141</v>
      </c>
      <c r="C152" s="49">
        <v>45348.0</v>
      </c>
      <c r="D152" s="18" t="s">
        <v>142</v>
      </c>
      <c r="E152" s="19">
        <v>4.2736E9</v>
      </c>
      <c r="F152" s="20" t="str">
        <f>VLOOKUP(E152, List!$A$6:$B$27, 2, FALSE)</f>
        <v>Kesh Peg Renwas JRJ/Sintelis/LAA</v>
      </c>
      <c r="G152" s="21">
        <v>1430509.0</v>
      </c>
      <c r="H152" s="18" t="s">
        <v>142</v>
      </c>
      <c r="I152" s="22" t="s">
        <v>64</v>
      </c>
      <c r="J152" s="23" t="s">
        <v>16</v>
      </c>
      <c r="K152" s="22">
        <v>1.900012508E9</v>
      </c>
      <c r="L152" s="46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4.25" customHeight="1">
      <c r="A153" s="29">
        <v>62.0</v>
      </c>
      <c r="B153" s="47" t="s">
        <v>143</v>
      </c>
      <c r="C153" s="49">
        <v>45348.0</v>
      </c>
      <c r="D153" s="18" t="s">
        <v>144</v>
      </c>
      <c r="E153" s="19">
        <v>4.2726E9</v>
      </c>
      <c r="F153" s="20" t="str">
        <f>VLOOKUP(E153, List!$A$6:$B$27, 2, FALSE)</f>
        <v>Kesh Peg Perawatan Prasarana JRJ/Sintelis/BY Prasarana</v>
      </c>
      <c r="G153" s="21">
        <v>223000.0</v>
      </c>
      <c r="H153" s="18" t="s">
        <v>144</v>
      </c>
      <c r="I153" s="22" t="s">
        <v>64</v>
      </c>
      <c r="J153" s="23" t="s">
        <v>16</v>
      </c>
      <c r="K153" s="22">
        <v>1.900012556E9</v>
      </c>
      <c r="L153" s="46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4.25" customHeight="1">
      <c r="A154" s="29">
        <v>63.0</v>
      </c>
      <c r="B154" s="47" t="s">
        <v>145</v>
      </c>
      <c r="C154" s="49">
        <v>45352.0</v>
      </c>
      <c r="D154" s="18" t="s">
        <v>146</v>
      </c>
      <c r="E154" s="19">
        <v>4.12336E9</v>
      </c>
      <c r="F154" s="20" t="str">
        <f>VLOOKUP(E154, List!$A$6:$B$27, 2, FALSE)</f>
        <v>Kesh Peg Awak Sarana Perkeretaapian</v>
      </c>
      <c r="G154" s="21">
        <v>317662.0</v>
      </c>
      <c r="H154" s="52" t="s">
        <v>146</v>
      </c>
      <c r="I154" s="22" t="s">
        <v>147</v>
      </c>
      <c r="J154" s="23" t="s">
        <v>16</v>
      </c>
      <c r="K154" s="22">
        <v>1.900013877E9</v>
      </c>
      <c r="L154" s="46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4.25" customHeight="1">
      <c r="A155" s="15"/>
      <c r="B155" s="44"/>
      <c r="C155" s="45"/>
      <c r="D155" s="18" t="s">
        <v>146</v>
      </c>
      <c r="E155" s="19">
        <v>4.2716E9</v>
      </c>
      <c r="F155" s="20" t="str">
        <f>VLOOKUP(E155, List!$A$6:$B$27, 2, FALSE)</f>
        <v>Kesh Peg Operasi Prasarana</v>
      </c>
      <c r="G155" s="21">
        <v>99500.0</v>
      </c>
      <c r="H155" s="18" t="s">
        <v>146</v>
      </c>
      <c r="I155" s="22" t="s">
        <v>147</v>
      </c>
      <c r="J155" s="23" t="s">
        <v>16</v>
      </c>
      <c r="K155" s="22">
        <v>1.900013877E9</v>
      </c>
      <c r="L155" s="46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4.25" customHeight="1">
      <c r="A156" s="29">
        <v>64.0</v>
      </c>
      <c r="B156" s="47" t="s">
        <v>148</v>
      </c>
      <c r="C156" s="49">
        <v>45352.0</v>
      </c>
      <c r="D156" s="18" t="s">
        <v>149</v>
      </c>
      <c r="E156" s="19">
        <v>4.12336E9</v>
      </c>
      <c r="F156" s="20" t="str">
        <f>VLOOKUP(E156, List!$A$6:$B$27, 2, FALSE)</f>
        <v>Kesh Peg Awak Sarana Perkeretaapian</v>
      </c>
      <c r="G156" s="21">
        <v>4.9922861E7</v>
      </c>
      <c r="H156" s="18" t="s">
        <v>149</v>
      </c>
      <c r="I156" s="22" t="s">
        <v>147</v>
      </c>
      <c r="J156" s="23" t="s">
        <v>150</v>
      </c>
      <c r="K156" s="22">
        <v>1.900017188E9</v>
      </c>
      <c r="L156" s="46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4.25" customHeight="1">
      <c r="A157" s="29">
        <v>65.0</v>
      </c>
      <c r="B157" s="47" t="s">
        <v>151</v>
      </c>
      <c r="C157" s="49">
        <v>45352.0</v>
      </c>
      <c r="D157" s="18" t="s">
        <v>152</v>
      </c>
      <c r="E157" s="19">
        <v>4.12336E9</v>
      </c>
      <c r="F157" s="20" t="str">
        <f>VLOOKUP(E157, List!$A$6:$B$27, 2, FALSE)</f>
        <v>Kesh Peg Awak Sarana Perkeretaapian</v>
      </c>
      <c r="G157" s="21">
        <v>4.8598367E7</v>
      </c>
      <c r="H157" s="18" t="s">
        <v>152</v>
      </c>
      <c r="I157" s="22" t="s">
        <v>147</v>
      </c>
      <c r="J157" s="23" t="s">
        <v>150</v>
      </c>
      <c r="K157" s="22">
        <v>1.900017195E9</v>
      </c>
      <c r="L157" s="46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4.25" customHeight="1">
      <c r="A158" s="29">
        <v>66.0</v>
      </c>
      <c r="B158" s="47" t="s">
        <v>153</v>
      </c>
      <c r="C158" s="49">
        <v>45352.0</v>
      </c>
      <c r="D158" s="18" t="s">
        <v>154</v>
      </c>
      <c r="E158" s="19">
        <v>5.32547E9</v>
      </c>
      <c r="F158" s="20" t="str">
        <f>VLOOKUP(E158, List!$A$6:$B$27, 2, FALSE)</f>
        <v>Pelayanan Kesehatan pasien umum</v>
      </c>
      <c r="G158" s="21">
        <v>485000.0</v>
      </c>
      <c r="H158" s="18" t="s">
        <v>154</v>
      </c>
      <c r="I158" s="22" t="s">
        <v>147</v>
      </c>
      <c r="J158" s="23" t="s">
        <v>155</v>
      </c>
      <c r="K158" s="22">
        <v>1.90001523E9</v>
      </c>
      <c r="L158" s="46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4.25" customHeight="1">
      <c r="A159" s="29">
        <v>67.0</v>
      </c>
      <c r="B159" s="47" t="s">
        <v>156</v>
      </c>
      <c r="C159" s="49">
        <v>45356.0</v>
      </c>
      <c r="D159" s="18" t="s">
        <v>157</v>
      </c>
      <c r="E159" s="36">
        <v>4.12336E9</v>
      </c>
      <c r="F159" s="20" t="str">
        <f>VLOOKUP(E159, List!$A$6:$B$27, 2, FALSE)</f>
        <v>Kesh Peg Awak Sarana Perkeretaapian</v>
      </c>
      <c r="G159" s="21">
        <v>1200000.0</v>
      </c>
      <c r="H159" s="18" t="s">
        <v>157</v>
      </c>
      <c r="I159" s="22" t="s">
        <v>147</v>
      </c>
      <c r="J159" s="23" t="s">
        <v>16</v>
      </c>
      <c r="K159" s="22">
        <v>1.900014903E9</v>
      </c>
      <c r="L159" s="46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4.25" customHeight="1">
      <c r="A160" s="15"/>
      <c r="B160" s="44"/>
      <c r="C160" s="45"/>
      <c r="D160" s="18" t="s">
        <v>157</v>
      </c>
      <c r="E160" s="36">
        <v>4.2716E9</v>
      </c>
      <c r="F160" s="20" t="str">
        <f>VLOOKUP(E160, List!$A$6:$B$27, 2, FALSE)</f>
        <v>Kesh Peg Operasi Prasarana</v>
      </c>
      <c r="G160" s="21">
        <v>2400000.0</v>
      </c>
      <c r="H160" s="18" t="s">
        <v>157</v>
      </c>
      <c r="I160" s="22" t="s">
        <v>147</v>
      </c>
      <c r="J160" s="23" t="s">
        <v>16</v>
      </c>
      <c r="K160" s="22">
        <v>1.900014903E9</v>
      </c>
      <c r="L160" s="41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4.25" customHeight="1">
      <c r="A161" s="15"/>
      <c r="B161" s="39"/>
      <c r="C161" s="45"/>
      <c r="D161" s="18" t="s">
        <v>157</v>
      </c>
      <c r="E161" s="19">
        <v>5.16E9</v>
      </c>
      <c r="F161" s="20" t="str">
        <f>VLOOKUP(E161, List!$A$6:$B$27, 2, FALSE)</f>
        <v>Kesh Peg Umum</v>
      </c>
      <c r="G161" s="21">
        <v>3357500.0</v>
      </c>
      <c r="H161" s="18" t="s">
        <v>157</v>
      </c>
      <c r="I161" s="22" t="s">
        <v>147</v>
      </c>
      <c r="J161" s="23" t="s">
        <v>16</v>
      </c>
      <c r="K161" s="22">
        <v>1.900014903E9</v>
      </c>
      <c r="L161" s="41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4.25" customHeight="1">
      <c r="A162" s="29">
        <v>68.0</v>
      </c>
      <c r="B162" s="47" t="s">
        <v>158</v>
      </c>
      <c r="C162" s="49">
        <v>45356.0</v>
      </c>
      <c r="D162" s="18" t="s">
        <v>159</v>
      </c>
      <c r="E162" s="36">
        <v>4.12336E9</v>
      </c>
      <c r="F162" s="20" t="str">
        <f>VLOOKUP(E162, List!$A$6:$B$27, 2, FALSE)</f>
        <v>Kesh Peg Awak Sarana Perkeretaapian</v>
      </c>
      <c r="G162" s="21">
        <v>3398900.0</v>
      </c>
      <c r="H162" s="18" t="s">
        <v>159</v>
      </c>
      <c r="I162" s="22" t="s">
        <v>147</v>
      </c>
      <c r="J162" s="23" t="s">
        <v>16</v>
      </c>
      <c r="K162" s="22">
        <v>1.900014921E9</v>
      </c>
      <c r="L162" s="41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4.25" customHeight="1">
      <c r="A163" s="29">
        <v>69.0</v>
      </c>
      <c r="B163" s="47" t="s">
        <v>160</v>
      </c>
      <c r="C163" s="49">
        <v>45356.0</v>
      </c>
      <c r="D163" s="18" t="s">
        <v>161</v>
      </c>
      <c r="E163" s="36">
        <v>4.12326E9</v>
      </c>
      <c r="F163" s="20" t="str">
        <f>VLOOKUP(E163, List!$A$6:$B$27, 2, FALSE)</f>
        <v>Kesh Peg Perawatan Sarana</v>
      </c>
      <c r="G163" s="21">
        <v>364140.0</v>
      </c>
      <c r="H163" s="18" t="s">
        <v>161</v>
      </c>
      <c r="I163" s="22" t="s">
        <v>147</v>
      </c>
      <c r="J163" s="23" t="s">
        <v>16</v>
      </c>
      <c r="K163" s="22">
        <v>1.900014926E9</v>
      </c>
      <c r="L163" s="41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4.25" customHeight="1">
      <c r="A164" s="15"/>
      <c r="B164" s="39"/>
      <c r="C164" s="45"/>
      <c r="D164" s="18" t="s">
        <v>161</v>
      </c>
      <c r="E164" s="36">
        <v>4.12336E9</v>
      </c>
      <c r="F164" s="20" t="str">
        <f>VLOOKUP(E164, List!$A$6:$B$27, 2, FALSE)</f>
        <v>Kesh Peg Awak Sarana Perkeretaapian</v>
      </c>
      <c r="G164" s="21">
        <v>241112.0</v>
      </c>
      <c r="H164" s="18" t="s">
        <v>161</v>
      </c>
      <c r="I164" s="22" t="s">
        <v>147</v>
      </c>
      <c r="J164" s="23" t="s">
        <v>16</v>
      </c>
      <c r="K164" s="22">
        <v>1.900014926E9</v>
      </c>
      <c r="L164" s="41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4.25" customHeight="1">
      <c r="A165" s="15"/>
      <c r="B165" s="39"/>
      <c r="C165" s="45"/>
      <c r="D165" s="18" t="s">
        <v>161</v>
      </c>
      <c r="E165" s="36">
        <v>4.2716E9</v>
      </c>
      <c r="F165" s="20" t="str">
        <f>VLOOKUP(E165, List!$A$6:$B$27, 2, FALSE)</f>
        <v>Kesh Peg Operasi Prasarana</v>
      </c>
      <c r="G165" s="21">
        <v>497314.0</v>
      </c>
      <c r="H165" s="18" t="s">
        <v>161</v>
      </c>
      <c r="I165" s="22" t="s">
        <v>147</v>
      </c>
      <c r="J165" s="23" t="s">
        <v>16</v>
      </c>
      <c r="K165" s="22">
        <v>1.900014926E9</v>
      </c>
      <c r="L165" s="41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4.25" customHeight="1">
      <c r="A166" s="15"/>
      <c r="B166" s="39"/>
      <c r="C166" s="45"/>
      <c r="D166" s="18" t="s">
        <v>161</v>
      </c>
      <c r="E166" s="36">
        <v>5.16E9</v>
      </c>
      <c r="F166" s="20" t="str">
        <f>VLOOKUP(E166, List!$A$6:$B$27, 2, FALSE)</f>
        <v>Kesh Peg Umum</v>
      </c>
      <c r="G166" s="21">
        <v>132740.0</v>
      </c>
      <c r="H166" s="18" t="s">
        <v>161</v>
      </c>
      <c r="I166" s="22" t="s">
        <v>147</v>
      </c>
      <c r="J166" s="23" t="s">
        <v>16</v>
      </c>
      <c r="K166" s="22">
        <v>1.900014926E9</v>
      </c>
      <c r="L166" s="41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4.25" customHeight="1">
      <c r="A167" s="29">
        <v>70.0</v>
      </c>
      <c r="B167" s="47" t="s">
        <v>162</v>
      </c>
      <c r="C167" s="49">
        <v>45356.0</v>
      </c>
      <c r="D167" s="18" t="s">
        <v>163</v>
      </c>
      <c r="E167" s="36">
        <v>4.12326E9</v>
      </c>
      <c r="F167" s="20" t="str">
        <f>VLOOKUP(E167, List!$A$6:$B$27, 2, FALSE)</f>
        <v>Kesh Peg Perawatan Sarana</v>
      </c>
      <c r="G167" s="21">
        <v>495868.0</v>
      </c>
      <c r="H167" s="18" t="s">
        <v>163</v>
      </c>
      <c r="I167" s="22" t="s">
        <v>147</v>
      </c>
      <c r="J167" s="23" t="s">
        <v>16</v>
      </c>
      <c r="K167" s="22">
        <v>1.900014993E9</v>
      </c>
      <c r="L167" s="41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4.25" customHeight="1">
      <c r="A168" s="15"/>
      <c r="B168" s="39"/>
      <c r="C168" s="45"/>
      <c r="D168" s="18" t="s">
        <v>163</v>
      </c>
      <c r="E168" s="36">
        <v>4.336E9</v>
      </c>
      <c r="F168" s="20" t="str">
        <f>VLOOKUP(E168, List!$A$6:$B$27, 2, FALSE)</f>
        <v>Kesh Peg Optamalisasi Aset</v>
      </c>
      <c r="G168" s="21">
        <v>7566441.0</v>
      </c>
      <c r="H168" s="18" t="s">
        <v>163</v>
      </c>
      <c r="I168" s="22" t="s">
        <v>147</v>
      </c>
      <c r="J168" s="23" t="s">
        <v>16</v>
      </c>
      <c r="K168" s="22">
        <v>1.900014993E9</v>
      </c>
      <c r="L168" s="41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4.25" customHeight="1">
      <c r="A169" s="15"/>
      <c r="B169" s="39"/>
      <c r="C169" s="45"/>
      <c r="D169" s="18" t="s">
        <v>163</v>
      </c>
      <c r="E169" s="36">
        <v>5.16E9</v>
      </c>
      <c r="F169" s="20" t="str">
        <f>VLOOKUP(E169, List!$A$6:$B$27, 2, FALSE)</f>
        <v>Kesh Peg Umum</v>
      </c>
      <c r="G169" s="21">
        <v>243993.0</v>
      </c>
      <c r="H169" s="18" t="s">
        <v>163</v>
      </c>
      <c r="I169" s="22" t="s">
        <v>147</v>
      </c>
      <c r="J169" s="23" t="s">
        <v>16</v>
      </c>
      <c r="K169" s="22">
        <v>1.900014993E9</v>
      </c>
      <c r="L169" s="41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4.25" customHeight="1">
      <c r="A170" s="29">
        <v>71.0</v>
      </c>
      <c r="B170" s="47" t="s">
        <v>164</v>
      </c>
      <c r="C170" s="49">
        <v>45358.0</v>
      </c>
      <c r="D170" s="18" t="s">
        <v>165</v>
      </c>
      <c r="E170" s="36">
        <v>4.12336E9</v>
      </c>
      <c r="F170" s="20" t="str">
        <f>VLOOKUP(E170, List!$A$6:$B$27, 2, FALSE)</f>
        <v>Kesh Peg Awak Sarana Perkeretaapian</v>
      </c>
      <c r="G170" s="21">
        <v>270000.0</v>
      </c>
      <c r="H170" s="18" t="s">
        <v>165</v>
      </c>
      <c r="I170" s="22" t="s">
        <v>147</v>
      </c>
      <c r="J170" s="23" t="s">
        <v>16</v>
      </c>
      <c r="K170" s="22">
        <v>1.900015736E9</v>
      </c>
      <c r="L170" s="41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4.25" customHeight="1">
      <c r="A171" s="29">
        <v>72.0</v>
      </c>
      <c r="B171" s="47" t="s">
        <v>166</v>
      </c>
      <c r="C171" s="49">
        <v>45358.0</v>
      </c>
      <c r="D171" s="18" t="s">
        <v>167</v>
      </c>
      <c r="E171" s="36">
        <v>4.12336E9</v>
      </c>
      <c r="F171" s="20" t="str">
        <f>VLOOKUP(E171, List!$A$6:$B$27, 2, FALSE)</f>
        <v>Kesh Peg Awak Sarana Perkeretaapian</v>
      </c>
      <c r="G171" s="21">
        <v>333279.0</v>
      </c>
      <c r="H171" s="18" t="s">
        <v>167</v>
      </c>
      <c r="I171" s="22" t="s">
        <v>147</v>
      </c>
      <c r="J171" s="23" t="s">
        <v>16</v>
      </c>
      <c r="K171" s="22">
        <v>1.900015855E9</v>
      </c>
      <c r="L171" s="41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4.25" customHeight="1">
      <c r="A172" s="29">
        <v>73.0</v>
      </c>
      <c r="B172" s="47" t="s">
        <v>168</v>
      </c>
      <c r="C172" s="49">
        <v>45358.0</v>
      </c>
      <c r="D172" s="18" t="s">
        <v>169</v>
      </c>
      <c r="E172" s="36">
        <v>4.12336E9</v>
      </c>
      <c r="F172" s="20" t="str">
        <f>VLOOKUP(E172, List!$A$6:$B$27, 2, FALSE)</f>
        <v>Kesh Peg Awak Sarana Perkeretaapian</v>
      </c>
      <c r="G172" s="21">
        <v>1200000.0</v>
      </c>
      <c r="H172" s="18" t="s">
        <v>169</v>
      </c>
      <c r="I172" s="22" t="s">
        <v>147</v>
      </c>
      <c r="J172" s="23" t="s">
        <v>16</v>
      </c>
      <c r="K172" s="22">
        <v>1.900016007E9</v>
      </c>
      <c r="L172" s="41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4.25" customHeight="1">
      <c r="A173" s="29">
        <v>74.0</v>
      </c>
      <c r="B173" s="47" t="s">
        <v>170</v>
      </c>
      <c r="C173" s="49">
        <v>45358.0</v>
      </c>
      <c r="D173" s="18" t="s">
        <v>171</v>
      </c>
      <c r="E173" s="36">
        <v>5.32547E9</v>
      </c>
      <c r="F173" s="20" t="str">
        <f>VLOOKUP(E173, List!$A$6:$B$27, 2, FALSE)</f>
        <v>Pelayanan Kesehatan pasien umum</v>
      </c>
      <c r="G173" s="21">
        <v>3.48984E7</v>
      </c>
      <c r="H173" s="18" t="s">
        <v>171</v>
      </c>
      <c r="I173" s="22" t="s">
        <v>147</v>
      </c>
      <c r="J173" s="23" t="s">
        <v>79</v>
      </c>
      <c r="K173" s="22">
        <v>1.900016263E9</v>
      </c>
      <c r="L173" s="41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4.25" customHeight="1">
      <c r="A174" s="29">
        <v>75.0</v>
      </c>
      <c r="B174" s="47" t="s">
        <v>172</v>
      </c>
      <c r="C174" s="49">
        <v>45358.0</v>
      </c>
      <c r="D174" s="18" t="s">
        <v>173</v>
      </c>
      <c r="E174" s="36">
        <v>5.32547E9</v>
      </c>
      <c r="F174" s="20" t="str">
        <f>VLOOKUP(E174, List!$A$6:$B$27, 2, FALSE)</f>
        <v>Pelayanan Kesehatan pasien umum</v>
      </c>
      <c r="G174" s="21">
        <v>1.3875E7</v>
      </c>
      <c r="H174" s="18" t="s">
        <v>173</v>
      </c>
      <c r="I174" s="22" t="s">
        <v>147</v>
      </c>
      <c r="J174" s="23" t="s">
        <v>174</v>
      </c>
      <c r="K174" s="22">
        <v>1.900016264E9</v>
      </c>
      <c r="L174" s="41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4.25" customHeight="1">
      <c r="A175" s="29">
        <v>76.0</v>
      </c>
      <c r="B175" s="47" t="s">
        <v>175</v>
      </c>
      <c r="C175" s="49">
        <v>45358.0</v>
      </c>
      <c r="D175" s="18" t="s">
        <v>176</v>
      </c>
      <c r="E175" s="53">
        <v>4.11222196E9</v>
      </c>
      <c r="F175" s="20" t="str">
        <f>VLOOKUP(E175, List!$A$6:$B$27, 2, FALSE)</f>
        <v>Kesh Peg Ktr Perawatan Sarana</v>
      </c>
      <c r="G175" s="21">
        <v>4820812.0</v>
      </c>
      <c r="H175" s="18" t="s">
        <v>176</v>
      </c>
      <c r="I175" s="22" t="s">
        <v>147</v>
      </c>
      <c r="J175" s="23" t="s">
        <v>95</v>
      </c>
      <c r="K175" s="22">
        <v>2.100099676E9</v>
      </c>
      <c r="L175" s="41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4.25" customHeight="1">
      <c r="A176" s="15"/>
      <c r="B176" s="26"/>
      <c r="C176" s="45"/>
      <c r="D176" s="18" t="s">
        <v>176</v>
      </c>
      <c r="E176" s="54">
        <v>4.11222296E9</v>
      </c>
      <c r="F176" s="20" t="str">
        <f>VLOOKUP(E176, List!$A$6:$B$27, 2, FALSE)</f>
        <v>Kesh Peg Ktr Unit Sarana</v>
      </c>
      <c r="G176" s="21">
        <v>4820812.0</v>
      </c>
      <c r="H176" s="18" t="s">
        <v>176</v>
      </c>
      <c r="I176" s="22" t="s">
        <v>147</v>
      </c>
      <c r="J176" s="23" t="s">
        <v>95</v>
      </c>
      <c r="K176" s="22">
        <v>2.100099676E9</v>
      </c>
      <c r="L176" s="41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4.25" customHeight="1">
      <c r="A177" s="15"/>
      <c r="B177" s="26"/>
      <c r="C177" s="45"/>
      <c r="D177" s="18" t="s">
        <v>176</v>
      </c>
      <c r="E177" s="54">
        <v>4.12326E9</v>
      </c>
      <c r="F177" s="20" t="str">
        <f>VLOOKUP(E177, List!$A$6:$B$27, 2, FALSE)</f>
        <v>Kesh Peg Perawatan Sarana</v>
      </c>
      <c r="G177" s="21">
        <v>9641624.0</v>
      </c>
      <c r="H177" s="18" t="s">
        <v>176</v>
      </c>
      <c r="I177" s="22" t="s">
        <v>147</v>
      </c>
      <c r="J177" s="23" t="s">
        <v>95</v>
      </c>
      <c r="K177" s="22">
        <v>2.100099676E9</v>
      </c>
      <c r="L177" s="41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4.25" customHeight="1">
      <c r="A178" s="15"/>
      <c r="B178" s="26"/>
      <c r="C178" s="45"/>
      <c r="D178" s="18" t="s">
        <v>176</v>
      </c>
      <c r="E178" s="54">
        <v>4.12336E9</v>
      </c>
      <c r="F178" s="20" t="str">
        <f>VLOOKUP(E178, List!$A$6:$B$27, 2, FALSE)</f>
        <v>Kesh Peg Awak Sarana Perkeretaapian</v>
      </c>
      <c r="G178" s="21">
        <v>9641624.0</v>
      </c>
      <c r="H178" s="18" t="s">
        <v>176</v>
      </c>
      <c r="I178" s="22" t="s">
        <v>147</v>
      </c>
      <c r="J178" s="23" t="s">
        <v>95</v>
      </c>
      <c r="K178" s="22">
        <v>2.100099676E9</v>
      </c>
      <c r="L178" s="41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4.25" customHeight="1">
      <c r="A179" s="15"/>
      <c r="B179" s="26"/>
      <c r="C179" s="45"/>
      <c r="D179" s="18" t="s">
        <v>176</v>
      </c>
      <c r="E179" s="54">
        <v>5.32547E9</v>
      </c>
      <c r="F179" s="20" t="str">
        <f>VLOOKUP(E179, List!$A$6:$B$27, 2, FALSE)</f>
        <v>Pelayanan Kesehatan pasien umum</v>
      </c>
      <c r="G179" s="21">
        <v>9641624.0</v>
      </c>
      <c r="H179" s="18" t="s">
        <v>176</v>
      </c>
      <c r="I179" s="22" t="s">
        <v>147</v>
      </c>
      <c r="J179" s="23" t="s">
        <v>98</v>
      </c>
      <c r="K179" s="22">
        <v>2.100099676E9</v>
      </c>
      <c r="L179" s="41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4.25" customHeight="1">
      <c r="A180" s="15"/>
      <c r="B180" s="26"/>
      <c r="C180" s="45"/>
      <c r="D180" s="18" t="s">
        <v>176</v>
      </c>
      <c r="E180" s="54">
        <v>5.16E9</v>
      </c>
      <c r="F180" s="20" t="str">
        <f>VLOOKUP(E180, List!$A$6:$B$27, 2, FALSE)</f>
        <v>Kesh Peg Umum</v>
      </c>
      <c r="G180" s="21">
        <v>9641624.0</v>
      </c>
      <c r="H180" s="18" t="s">
        <v>176</v>
      </c>
      <c r="I180" s="22" t="s">
        <v>147</v>
      </c>
      <c r="J180" s="23" t="s">
        <v>95</v>
      </c>
      <c r="K180" s="22">
        <v>2.100099676E9</v>
      </c>
      <c r="L180" s="41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4.25" customHeight="1">
      <c r="A181" s="29">
        <v>76.0</v>
      </c>
      <c r="B181" s="47" t="s">
        <v>177</v>
      </c>
      <c r="C181" s="49">
        <v>45369.0</v>
      </c>
      <c r="D181" s="18" t="s">
        <v>178</v>
      </c>
      <c r="E181" s="36">
        <v>4.2726E9</v>
      </c>
      <c r="F181" s="20" t="str">
        <f>VLOOKUP(E181, List!$A$6:$B$27, 2, FALSE)</f>
        <v>Kesh Peg Perawatan Prasarana JRJ/Sintelis/BY Prasarana</v>
      </c>
      <c r="G181" s="21">
        <v>1175280.0</v>
      </c>
      <c r="H181" s="18" t="s">
        <v>178</v>
      </c>
      <c r="I181" s="22" t="s">
        <v>147</v>
      </c>
      <c r="J181" s="23" t="s">
        <v>16</v>
      </c>
      <c r="K181" s="22">
        <v>1.90001849E9</v>
      </c>
      <c r="L181" s="55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4.25" customHeight="1">
      <c r="A182" s="29">
        <v>77.0</v>
      </c>
      <c r="B182" s="47" t="s">
        <v>179</v>
      </c>
      <c r="C182" s="49">
        <v>45370.0</v>
      </c>
      <c r="D182" s="18" t="s">
        <v>180</v>
      </c>
      <c r="E182" s="36">
        <v>4.12336E9</v>
      </c>
      <c r="F182" s="20" t="str">
        <f>VLOOKUP(E182, List!$A$6:$B$27, 2, FALSE)</f>
        <v>Kesh Peg Awak Sarana Perkeretaapian</v>
      </c>
      <c r="G182" s="21">
        <v>263636.0</v>
      </c>
      <c r="H182" s="18" t="s">
        <v>180</v>
      </c>
      <c r="I182" s="22" t="s">
        <v>147</v>
      </c>
      <c r="J182" s="23" t="s">
        <v>16</v>
      </c>
      <c r="K182" s="22">
        <v>1.900019067E9</v>
      </c>
      <c r="L182" s="55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4.25" customHeight="1">
      <c r="A183" s="29">
        <v>78.0</v>
      </c>
      <c r="B183" s="47" t="s">
        <v>181</v>
      </c>
      <c r="C183" s="49">
        <v>45370.0</v>
      </c>
      <c r="D183" s="18" t="s">
        <v>182</v>
      </c>
      <c r="E183" s="36">
        <v>4.11222296E9</v>
      </c>
      <c r="F183" s="20" t="str">
        <f>VLOOKUP(E183, List!$A$6:$B$27, 2, FALSE)</f>
        <v>Kesh Peg Ktr Unit Sarana</v>
      </c>
      <c r="G183" s="21">
        <v>983927.0</v>
      </c>
      <c r="H183" s="18" t="s">
        <v>182</v>
      </c>
      <c r="I183" s="22" t="s">
        <v>147</v>
      </c>
      <c r="J183" s="23" t="s">
        <v>16</v>
      </c>
      <c r="K183" s="22">
        <v>1.900019125E9</v>
      </c>
      <c r="L183" s="41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4.25" customHeight="1">
      <c r="A184" s="15"/>
      <c r="B184" s="39"/>
      <c r="C184" s="45"/>
      <c r="D184" s="18" t="s">
        <v>182</v>
      </c>
      <c r="E184" s="36">
        <v>4.12336E9</v>
      </c>
      <c r="F184" s="20" t="str">
        <f>VLOOKUP(E184, List!$A$6:$B$27, 2, FALSE)</f>
        <v>Kesh Peg Awak Sarana Perkeretaapian</v>
      </c>
      <c r="G184" s="21">
        <v>5225625.0</v>
      </c>
      <c r="H184" s="18" t="s">
        <v>182</v>
      </c>
      <c r="I184" s="22" t="s">
        <v>147</v>
      </c>
      <c r="J184" s="23" t="s">
        <v>16</v>
      </c>
      <c r="K184" s="22">
        <v>1.900019125E9</v>
      </c>
      <c r="L184" s="41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4.25" customHeight="1">
      <c r="A185" s="15"/>
      <c r="B185" s="39"/>
      <c r="C185" s="45"/>
      <c r="D185" s="18" t="s">
        <v>182</v>
      </c>
      <c r="E185" s="36">
        <v>4.336E9</v>
      </c>
      <c r="F185" s="20" t="str">
        <f>VLOOKUP(E185, List!$A$6:$B$27, 2, FALSE)</f>
        <v>Kesh Peg Optamalisasi Aset</v>
      </c>
      <c r="G185" s="21">
        <v>5225625.0</v>
      </c>
      <c r="H185" s="18" t="s">
        <v>182</v>
      </c>
      <c r="I185" s="22" t="s">
        <v>147</v>
      </c>
      <c r="J185" s="23" t="s">
        <v>16</v>
      </c>
      <c r="K185" s="22">
        <v>1.900019125E9</v>
      </c>
      <c r="L185" s="41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4.25" customHeight="1">
      <c r="A186" s="15"/>
      <c r="B186" s="39"/>
      <c r="C186" s="45"/>
      <c r="D186" s="18" t="s">
        <v>182</v>
      </c>
      <c r="E186" s="36">
        <v>5.16E9</v>
      </c>
      <c r="F186" s="20" t="str">
        <f>VLOOKUP(E186, List!$A$6:$B$27, 2, FALSE)</f>
        <v>Kesh Peg Umum</v>
      </c>
      <c r="G186" s="21">
        <v>4995625.0</v>
      </c>
      <c r="H186" s="18" t="s">
        <v>182</v>
      </c>
      <c r="I186" s="22" t="s">
        <v>147</v>
      </c>
      <c r="J186" s="23" t="s">
        <v>16</v>
      </c>
      <c r="K186" s="22">
        <v>1.900019125E9</v>
      </c>
      <c r="L186" s="41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4.25" customHeight="1">
      <c r="A187" s="29">
        <v>79.0</v>
      </c>
      <c r="B187" s="47" t="s">
        <v>183</v>
      </c>
      <c r="C187" s="49">
        <v>45370.0</v>
      </c>
      <c r="D187" s="18" t="s">
        <v>184</v>
      </c>
      <c r="E187" s="36">
        <v>4.2716E9</v>
      </c>
      <c r="F187" s="20" t="str">
        <f>VLOOKUP(E187, List!$A$6:$B$27, 2, FALSE)</f>
        <v>Kesh Peg Operasi Prasarana</v>
      </c>
      <c r="G187" s="21">
        <v>1.085575E8</v>
      </c>
      <c r="H187" s="18" t="s">
        <v>184</v>
      </c>
      <c r="I187" s="22" t="s">
        <v>147</v>
      </c>
      <c r="J187" s="23" t="s">
        <v>185</v>
      </c>
      <c r="K187" s="22">
        <v>1.900019665E9</v>
      </c>
      <c r="L187" s="41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4.25" customHeight="1">
      <c r="A188" s="15"/>
      <c r="B188" s="39"/>
      <c r="C188" s="40"/>
      <c r="D188" s="18" t="s">
        <v>184</v>
      </c>
      <c r="E188" s="22">
        <v>4.2726E9</v>
      </c>
      <c r="F188" s="20" t="str">
        <f>VLOOKUP(E188, List!$A$6:$B$27, 2, FALSE)</f>
        <v>Kesh Peg Perawatan Prasarana JRJ/Sintelis/BY Prasarana</v>
      </c>
      <c r="G188" s="27">
        <v>7.34175E7</v>
      </c>
      <c r="H188" s="18" t="s">
        <v>184</v>
      </c>
      <c r="I188" s="22" t="s">
        <v>147</v>
      </c>
      <c r="J188" s="23" t="s">
        <v>185</v>
      </c>
      <c r="K188" s="22">
        <v>1.900019665E9</v>
      </c>
      <c r="L188" s="41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4.25" customHeight="1">
      <c r="A189" s="15"/>
      <c r="B189" s="39"/>
      <c r="C189" s="40"/>
      <c r="D189" s="18" t="s">
        <v>184</v>
      </c>
      <c r="E189" s="22">
        <v>4.2736E9</v>
      </c>
      <c r="F189" s="20" t="str">
        <f>VLOOKUP(E189, List!$A$6:$B$27, 2, FALSE)</f>
        <v>Kesh Peg Renwas JRJ/Sintelis/LAA</v>
      </c>
      <c r="G189" s="27">
        <v>627500.0</v>
      </c>
      <c r="H189" s="18" t="s">
        <v>184</v>
      </c>
      <c r="I189" s="22" t="s">
        <v>147</v>
      </c>
      <c r="J189" s="23" t="s">
        <v>185</v>
      </c>
      <c r="K189" s="22">
        <v>1.900019665E9</v>
      </c>
      <c r="L189" s="41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4.25" customHeight="1">
      <c r="A190" s="29">
        <v>80.0</v>
      </c>
      <c r="B190" s="47" t="s">
        <v>186</v>
      </c>
      <c r="C190" s="49">
        <v>45370.0</v>
      </c>
      <c r="D190" s="18" t="s">
        <v>187</v>
      </c>
      <c r="E190" s="22">
        <v>4.2716E9</v>
      </c>
      <c r="F190" s="20" t="str">
        <f>VLOOKUP(E190, List!$A$6:$B$27, 2, FALSE)</f>
        <v>Kesh Peg Operasi Prasarana</v>
      </c>
      <c r="G190" s="27">
        <v>3200000.0</v>
      </c>
      <c r="H190" s="18" t="s">
        <v>187</v>
      </c>
      <c r="I190" s="22" t="s">
        <v>147</v>
      </c>
      <c r="J190" s="56"/>
      <c r="K190" s="22">
        <v>1.900019668E9</v>
      </c>
      <c r="L190" s="41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4.25" customHeight="1">
      <c r="A191" s="15"/>
      <c r="B191" s="39"/>
      <c r="C191" s="40"/>
      <c r="D191" s="18" t="s">
        <v>187</v>
      </c>
      <c r="E191" s="22">
        <v>4.2726E9</v>
      </c>
      <c r="F191" s="20" t="str">
        <f>VLOOKUP(E191, List!$A$6:$B$27, 2, FALSE)</f>
        <v>Kesh Peg Perawatan Prasarana JRJ/Sintelis/BY Prasarana</v>
      </c>
      <c r="G191" s="27">
        <v>1.024E7</v>
      </c>
      <c r="H191" s="18" t="s">
        <v>187</v>
      </c>
      <c r="I191" s="22" t="s">
        <v>147</v>
      </c>
      <c r="J191" s="56"/>
      <c r="K191" s="22">
        <v>1.900019668E9</v>
      </c>
      <c r="L191" s="41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4.25" customHeight="1">
      <c r="A192" s="29">
        <v>81.0</v>
      </c>
      <c r="B192" s="47" t="s">
        <v>188</v>
      </c>
      <c r="C192" s="49">
        <v>45370.0</v>
      </c>
      <c r="D192" s="18" t="s">
        <v>189</v>
      </c>
      <c r="E192" s="22">
        <v>4.2716E9</v>
      </c>
      <c r="F192" s="20" t="str">
        <f>VLOOKUP(E192, List!$A$6:$B$27, 2, FALSE)</f>
        <v>Kesh Peg Operasi Prasarana</v>
      </c>
      <c r="G192" s="27">
        <v>8760000.0</v>
      </c>
      <c r="H192" s="18" t="s">
        <v>189</v>
      </c>
      <c r="I192" s="22" t="s">
        <v>147</v>
      </c>
      <c r="J192" s="23" t="s">
        <v>190</v>
      </c>
      <c r="K192" s="22">
        <v>1.900019671E9</v>
      </c>
      <c r="L192" s="41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4.25" customHeight="1">
      <c r="A193" s="29">
        <v>82.0</v>
      </c>
      <c r="B193" s="47" t="s">
        <v>191</v>
      </c>
      <c r="C193" s="49">
        <v>45370.0</v>
      </c>
      <c r="D193" s="18" t="s">
        <v>192</v>
      </c>
      <c r="E193" s="22">
        <v>4.11222196E9</v>
      </c>
      <c r="F193" s="20" t="str">
        <f>VLOOKUP(E193, List!$A$6:$B$27, 2, FALSE)</f>
        <v>Kesh Peg Ktr Perawatan Sarana</v>
      </c>
      <c r="G193" s="27">
        <v>5020000.0</v>
      </c>
      <c r="H193" s="18" t="s">
        <v>192</v>
      </c>
      <c r="I193" s="22" t="s">
        <v>147</v>
      </c>
      <c r="J193" s="23" t="s">
        <v>185</v>
      </c>
      <c r="K193" s="22">
        <v>1.900019718E9</v>
      </c>
      <c r="L193" s="41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4.25" customHeight="1">
      <c r="A194" s="15"/>
      <c r="B194" s="39"/>
      <c r="C194" s="40"/>
      <c r="D194" s="18" t="s">
        <v>192</v>
      </c>
      <c r="E194" s="22">
        <v>4.11222296E9</v>
      </c>
      <c r="F194" s="20" t="str">
        <f>VLOOKUP(E194, List!$A$6:$B$27, 2, FALSE)</f>
        <v>Kesh Peg Ktr Unit Sarana</v>
      </c>
      <c r="G194" s="27">
        <v>627500.0</v>
      </c>
      <c r="H194" s="18" t="s">
        <v>192</v>
      </c>
      <c r="I194" s="22" t="s">
        <v>147</v>
      </c>
      <c r="J194" s="23" t="s">
        <v>185</v>
      </c>
      <c r="K194" s="22">
        <v>1.900019718E9</v>
      </c>
      <c r="L194" s="41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4.25" customHeight="1">
      <c r="A195" s="15"/>
      <c r="B195" s="39"/>
      <c r="C195" s="40"/>
      <c r="D195" s="18" t="s">
        <v>192</v>
      </c>
      <c r="E195" s="22">
        <v>4.12316E9</v>
      </c>
      <c r="F195" s="20" t="str">
        <f>VLOOKUP(E195, List!$A$6:$B$27, 2, FALSE)</f>
        <v>Kesh Peg Operasi Sarana</v>
      </c>
      <c r="G195" s="27">
        <v>627500.0</v>
      </c>
      <c r="H195" s="18" t="s">
        <v>192</v>
      </c>
      <c r="I195" s="22" t="s">
        <v>147</v>
      </c>
      <c r="J195" s="23" t="s">
        <v>185</v>
      </c>
      <c r="K195" s="22">
        <v>1.900019718E9</v>
      </c>
      <c r="L195" s="41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4.25" customHeight="1">
      <c r="A196" s="15"/>
      <c r="B196" s="39"/>
      <c r="C196" s="40"/>
      <c r="D196" s="18" t="s">
        <v>192</v>
      </c>
      <c r="E196" s="19">
        <v>4.12326E9</v>
      </c>
      <c r="F196" s="20" t="str">
        <f>VLOOKUP(E196, List!$A$6:$B$27, 2, FALSE)</f>
        <v>Kesh Peg Perawatan Sarana</v>
      </c>
      <c r="G196" s="21">
        <v>3.3885E7</v>
      </c>
      <c r="H196" s="18" t="s">
        <v>192</v>
      </c>
      <c r="I196" s="22" t="s">
        <v>147</v>
      </c>
      <c r="J196" s="23" t="s">
        <v>185</v>
      </c>
      <c r="K196" s="22">
        <v>1.900019718E9</v>
      </c>
      <c r="L196" s="41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4.25" customHeight="1">
      <c r="A197" s="15"/>
      <c r="B197" s="39"/>
      <c r="C197" s="40"/>
      <c r="D197" s="18" t="s">
        <v>192</v>
      </c>
      <c r="E197" s="19">
        <v>4.12336E9</v>
      </c>
      <c r="F197" s="20" t="str">
        <f>VLOOKUP(E197, List!$A$6:$B$27, 2, FALSE)</f>
        <v>Kesh Peg Awak Sarana Perkeretaapian</v>
      </c>
      <c r="G197" s="21">
        <v>8.97325E7</v>
      </c>
      <c r="H197" s="18" t="s">
        <v>192</v>
      </c>
      <c r="I197" s="22" t="s">
        <v>147</v>
      </c>
      <c r="J197" s="23" t="s">
        <v>185</v>
      </c>
      <c r="K197" s="22">
        <v>1.900019718E9</v>
      </c>
      <c r="L197" s="41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4.25" customHeight="1">
      <c r="A198" s="15"/>
      <c r="B198" s="39"/>
      <c r="C198" s="40"/>
      <c r="D198" s="18" t="s">
        <v>192</v>
      </c>
      <c r="E198" s="19">
        <v>4.242926E9</v>
      </c>
      <c r="F198" s="20" t="str">
        <f>VLOOKUP(E198, List!$A$6:$B$27, 2, FALSE)</f>
        <v>Kesh Peg Stasiun</v>
      </c>
      <c r="G198" s="21">
        <v>3137500.0</v>
      </c>
      <c r="H198" s="18" t="s">
        <v>192</v>
      </c>
      <c r="I198" s="22" t="s">
        <v>147</v>
      </c>
      <c r="J198" s="23" t="s">
        <v>185</v>
      </c>
      <c r="K198" s="22">
        <v>1.900019718E9</v>
      </c>
      <c r="L198" s="41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4.25" customHeight="1">
      <c r="A199" s="15"/>
      <c r="B199" s="39"/>
      <c r="C199" s="40"/>
      <c r="D199" s="18" t="s">
        <v>192</v>
      </c>
      <c r="E199" s="19">
        <v>4.336E9</v>
      </c>
      <c r="F199" s="20" t="str">
        <f>VLOOKUP(E199, List!$A$6:$B$27, 2, FALSE)</f>
        <v>Kesh Peg Optamalisasi Aset</v>
      </c>
      <c r="G199" s="21">
        <v>8157500.0</v>
      </c>
      <c r="H199" s="18" t="s">
        <v>192</v>
      </c>
      <c r="I199" s="22" t="s">
        <v>147</v>
      </c>
      <c r="J199" s="23" t="s">
        <v>185</v>
      </c>
      <c r="K199" s="22">
        <v>1.900019718E9</v>
      </c>
      <c r="L199" s="41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4.25" customHeight="1">
      <c r="A200" s="15"/>
      <c r="B200" s="39"/>
      <c r="C200" s="40"/>
      <c r="D200" s="18" t="s">
        <v>192</v>
      </c>
      <c r="E200" s="19">
        <v>5.16E9</v>
      </c>
      <c r="F200" s="20" t="str">
        <f>VLOOKUP(E200, List!$A$6:$B$27, 2, FALSE)</f>
        <v>Kesh Peg Umum</v>
      </c>
      <c r="G200" s="21">
        <v>2.19625E7</v>
      </c>
      <c r="H200" s="18" t="s">
        <v>192</v>
      </c>
      <c r="I200" s="22" t="s">
        <v>147</v>
      </c>
      <c r="J200" s="23" t="s">
        <v>185</v>
      </c>
      <c r="K200" s="22">
        <v>1.900019718E9</v>
      </c>
      <c r="L200" s="41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4.25" customHeight="1">
      <c r="A201" s="29">
        <v>83.0</v>
      </c>
      <c r="B201" s="47" t="s">
        <v>193</v>
      </c>
      <c r="C201" s="49">
        <v>45370.0</v>
      </c>
      <c r="D201" s="18" t="s">
        <v>194</v>
      </c>
      <c r="E201" s="19">
        <v>4.12326E9</v>
      </c>
      <c r="F201" s="20" t="str">
        <f>VLOOKUP(E201, List!$A$6:$B$27, 2, FALSE)</f>
        <v>Kesh Peg Perawatan Sarana</v>
      </c>
      <c r="G201" s="21">
        <v>2560000.0</v>
      </c>
      <c r="H201" s="18" t="s">
        <v>194</v>
      </c>
      <c r="I201" s="22" t="s">
        <v>147</v>
      </c>
      <c r="J201" s="23"/>
      <c r="K201" s="22">
        <v>1.900019761E9</v>
      </c>
      <c r="L201" s="22" t="s">
        <v>195</v>
      </c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4.25" customHeight="1">
      <c r="A202" s="15"/>
      <c r="B202" s="39"/>
      <c r="C202" s="40"/>
      <c r="D202" s="18" t="s">
        <v>194</v>
      </c>
      <c r="E202" s="19">
        <v>4.12336E9</v>
      </c>
      <c r="F202" s="20" t="str">
        <f>VLOOKUP(E202, List!$A$6:$B$27, 2, FALSE)</f>
        <v>Kesh Peg Awak Sarana Perkeretaapian</v>
      </c>
      <c r="G202" s="21">
        <v>1.488E7</v>
      </c>
      <c r="H202" s="18" t="s">
        <v>194</v>
      </c>
      <c r="I202" s="22" t="s">
        <v>147</v>
      </c>
      <c r="J202" s="23"/>
      <c r="K202" s="22">
        <v>1.900019761E9</v>
      </c>
      <c r="L202" s="55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4.25" customHeight="1">
      <c r="A203" s="15"/>
      <c r="B203" s="39"/>
      <c r="C203" s="40"/>
      <c r="D203" s="18" t="s">
        <v>194</v>
      </c>
      <c r="E203" s="19">
        <v>5.16E9</v>
      </c>
      <c r="F203" s="20" t="str">
        <f>VLOOKUP(E203, List!$A$6:$B$27, 2, FALSE)</f>
        <v>Kesh Peg Umum</v>
      </c>
      <c r="G203" s="21">
        <v>480000.0</v>
      </c>
      <c r="H203" s="18" t="s">
        <v>194</v>
      </c>
      <c r="I203" s="22" t="s">
        <v>147</v>
      </c>
      <c r="J203" s="23"/>
      <c r="K203" s="22">
        <v>1.900019761E9</v>
      </c>
      <c r="L203" s="55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4.25" customHeight="1">
      <c r="A204" s="29">
        <v>84.0</v>
      </c>
      <c r="B204" s="47" t="s">
        <v>196</v>
      </c>
      <c r="C204" s="49">
        <v>45370.0</v>
      </c>
      <c r="D204" s="18" t="s">
        <v>197</v>
      </c>
      <c r="E204" s="19">
        <v>4.12336E9</v>
      </c>
      <c r="F204" s="20" t="str">
        <f>VLOOKUP(E204, List!$A$6:$B$27, 2, FALSE)</f>
        <v>Kesh Peg Awak Sarana Perkeretaapian</v>
      </c>
      <c r="G204" s="21">
        <v>1.536E7</v>
      </c>
      <c r="H204" s="18" t="s">
        <v>197</v>
      </c>
      <c r="I204" s="22" t="s">
        <v>147</v>
      </c>
      <c r="J204" s="23" t="s">
        <v>190</v>
      </c>
      <c r="K204" s="22">
        <v>1.900019765E9</v>
      </c>
      <c r="L204" s="55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4.25" customHeight="1">
      <c r="A205" s="15"/>
      <c r="B205" s="39"/>
      <c r="C205" s="40"/>
      <c r="D205" s="18" t="s">
        <v>197</v>
      </c>
      <c r="E205" s="19">
        <v>5.16E9</v>
      </c>
      <c r="F205" s="20" t="str">
        <f>VLOOKUP(E205, List!$A$6:$B$27, 2, FALSE)</f>
        <v>Kesh Peg Umum</v>
      </c>
      <c r="G205" s="21">
        <v>720000.0</v>
      </c>
      <c r="H205" s="18" t="s">
        <v>197</v>
      </c>
      <c r="I205" s="22" t="s">
        <v>147</v>
      </c>
      <c r="J205" s="23" t="s">
        <v>190</v>
      </c>
      <c r="K205" s="22">
        <v>1.900019765E9</v>
      </c>
      <c r="L205" s="55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4.25" customHeight="1">
      <c r="A206" s="29">
        <v>85.0</v>
      </c>
      <c r="B206" s="47" t="s">
        <v>198</v>
      </c>
      <c r="C206" s="49">
        <v>45371.0</v>
      </c>
      <c r="D206" s="18" t="s">
        <v>199</v>
      </c>
      <c r="E206" s="19">
        <v>5.32547E9</v>
      </c>
      <c r="F206" s="20" t="str">
        <f>VLOOKUP(E206, List!$A$6:$B$27, 2, FALSE)</f>
        <v>Pelayanan Kesehatan pasien umum</v>
      </c>
      <c r="G206" s="21">
        <v>3.91497E7</v>
      </c>
      <c r="H206" s="18" t="s">
        <v>199</v>
      </c>
      <c r="I206" s="22" t="s">
        <v>147</v>
      </c>
      <c r="J206" s="23" t="s">
        <v>79</v>
      </c>
      <c r="K206" s="22">
        <v>1.900020115E9</v>
      </c>
      <c r="L206" s="55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4.25" customHeight="1">
      <c r="A207" s="29">
        <v>86.0</v>
      </c>
      <c r="B207" s="47" t="s">
        <v>200</v>
      </c>
      <c r="C207" s="49">
        <v>45371.0</v>
      </c>
      <c r="D207" s="18" t="s">
        <v>201</v>
      </c>
      <c r="E207" s="19">
        <v>4.11222196E9</v>
      </c>
      <c r="F207" s="20" t="str">
        <f>VLOOKUP(E207, List!$A$6:$B$27, 2, FALSE)</f>
        <v>Kesh Peg Ktr Perawatan Sarana</v>
      </c>
      <c r="G207" s="21">
        <v>3765000.0</v>
      </c>
      <c r="H207" s="18" t="s">
        <v>201</v>
      </c>
      <c r="I207" s="22" t="s">
        <v>147</v>
      </c>
      <c r="J207" s="23" t="s">
        <v>185</v>
      </c>
      <c r="K207" s="22">
        <v>1.900020568E9</v>
      </c>
      <c r="L207" s="55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4.25" customHeight="1">
      <c r="A208" s="15"/>
      <c r="B208" s="39"/>
      <c r="C208" s="40"/>
      <c r="D208" s="18" t="s">
        <v>201</v>
      </c>
      <c r="E208" s="19">
        <v>4.11222296E9</v>
      </c>
      <c r="F208" s="20" t="str">
        <f>VLOOKUP(E208, List!$A$6:$B$27, 2, FALSE)</f>
        <v>Kesh Peg Ktr Unit Sarana</v>
      </c>
      <c r="G208" s="21">
        <v>5020000.0</v>
      </c>
      <c r="H208" s="18" t="s">
        <v>201</v>
      </c>
      <c r="I208" s="22" t="s">
        <v>147</v>
      </c>
      <c r="J208" s="23" t="s">
        <v>185</v>
      </c>
      <c r="K208" s="22">
        <v>1.900020568E9</v>
      </c>
      <c r="L208" s="55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4.25" customHeight="1">
      <c r="A209" s="15"/>
      <c r="B209" s="39"/>
      <c r="C209" s="40"/>
      <c r="D209" s="18" t="s">
        <v>201</v>
      </c>
      <c r="E209" s="19">
        <v>4.12316E9</v>
      </c>
      <c r="F209" s="20" t="str">
        <f>VLOOKUP(E209, List!$A$6:$B$27, 2, FALSE)</f>
        <v>Kesh Peg Operasi Sarana</v>
      </c>
      <c r="G209" s="21">
        <v>9412500.0</v>
      </c>
      <c r="H209" s="18" t="s">
        <v>201</v>
      </c>
      <c r="I209" s="22" t="s">
        <v>147</v>
      </c>
      <c r="J209" s="23" t="s">
        <v>185</v>
      </c>
      <c r="K209" s="22">
        <v>1.900020568E9</v>
      </c>
      <c r="L209" s="55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4.25" customHeight="1">
      <c r="A210" s="15"/>
      <c r="B210" s="39"/>
      <c r="C210" s="40"/>
      <c r="D210" s="18" t="s">
        <v>201</v>
      </c>
      <c r="E210" s="19">
        <v>4.12326E9</v>
      </c>
      <c r="F210" s="20" t="str">
        <f>VLOOKUP(E210, List!$A$6:$B$27, 2, FALSE)</f>
        <v>Kesh Peg Perawatan Sarana</v>
      </c>
      <c r="G210" s="21">
        <v>4.07875E7</v>
      </c>
      <c r="H210" s="18" t="s">
        <v>201</v>
      </c>
      <c r="I210" s="22" t="s">
        <v>147</v>
      </c>
      <c r="J210" s="23" t="s">
        <v>185</v>
      </c>
      <c r="K210" s="22">
        <v>1.900020568E9</v>
      </c>
      <c r="L210" s="55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4.25" customHeight="1">
      <c r="A211" s="15"/>
      <c r="B211" s="39"/>
      <c r="C211" s="40"/>
      <c r="D211" s="18" t="s">
        <v>201</v>
      </c>
      <c r="E211" s="19">
        <v>4.12336E9</v>
      </c>
      <c r="F211" s="20" t="str">
        <f>VLOOKUP(E211, List!$A$6:$B$27, 2, FALSE)</f>
        <v>Kesh Peg Awak Sarana Perkeretaapian</v>
      </c>
      <c r="G211" s="21">
        <v>1.09185E8</v>
      </c>
      <c r="H211" s="18" t="s">
        <v>201</v>
      </c>
      <c r="I211" s="22" t="s">
        <v>147</v>
      </c>
      <c r="J211" s="23" t="s">
        <v>185</v>
      </c>
      <c r="K211" s="22">
        <v>1.900020568E9</v>
      </c>
      <c r="L211" s="55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4.25" customHeight="1">
      <c r="A212" s="15"/>
      <c r="B212" s="39"/>
      <c r="C212" s="40"/>
      <c r="D212" s="18" t="s">
        <v>201</v>
      </c>
      <c r="E212" s="19">
        <v>4.242926E9</v>
      </c>
      <c r="F212" s="20" t="str">
        <f>VLOOKUP(E212, List!$A$6:$B$27, 2, FALSE)</f>
        <v>Kesh Peg Stasiun</v>
      </c>
      <c r="G212" s="21">
        <v>3765000.0</v>
      </c>
      <c r="H212" s="18" t="s">
        <v>201</v>
      </c>
      <c r="I212" s="22" t="s">
        <v>147</v>
      </c>
      <c r="J212" s="23" t="s">
        <v>185</v>
      </c>
      <c r="K212" s="22">
        <v>1.900020568E9</v>
      </c>
      <c r="L212" s="55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4.25" customHeight="1">
      <c r="A213" s="15"/>
      <c r="B213" s="39"/>
      <c r="C213" s="40"/>
      <c r="D213" s="18" t="s">
        <v>201</v>
      </c>
      <c r="E213" s="19">
        <v>4.336E9</v>
      </c>
      <c r="F213" s="20" t="str">
        <f>VLOOKUP(E213, List!$A$6:$B$27, 2, FALSE)</f>
        <v>Kesh Peg Optamalisasi Aset</v>
      </c>
      <c r="G213" s="21">
        <v>3.82775E7</v>
      </c>
      <c r="H213" s="18" t="s">
        <v>201</v>
      </c>
      <c r="I213" s="22" t="s">
        <v>147</v>
      </c>
      <c r="J213" s="23" t="s">
        <v>185</v>
      </c>
      <c r="K213" s="22">
        <v>1.900020568E9</v>
      </c>
      <c r="L213" s="55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4.25" customHeight="1">
      <c r="A214" s="15"/>
      <c r="B214" s="39"/>
      <c r="C214" s="40"/>
      <c r="D214" s="18" t="s">
        <v>201</v>
      </c>
      <c r="E214" s="19">
        <v>5.16E9</v>
      </c>
      <c r="F214" s="20" t="str">
        <f>VLOOKUP(E214, List!$A$6:$B$27, 2, FALSE)</f>
        <v>Kesh Peg Umum</v>
      </c>
      <c r="G214" s="21">
        <v>6.134E7</v>
      </c>
      <c r="H214" s="18" t="s">
        <v>201</v>
      </c>
      <c r="I214" s="22" t="s">
        <v>147</v>
      </c>
      <c r="J214" s="23" t="s">
        <v>185</v>
      </c>
      <c r="K214" s="22">
        <v>1.900020568E9</v>
      </c>
      <c r="L214" s="55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4.25" customHeight="1">
      <c r="A215" s="29">
        <v>87.0</v>
      </c>
      <c r="B215" s="47" t="s">
        <v>202</v>
      </c>
      <c r="C215" s="49">
        <v>45371.0</v>
      </c>
      <c r="D215" s="18" t="s">
        <v>203</v>
      </c>
      <c r="E215" s="19">
        <v>4.12316E9</v>
      </c>
      <c r="F215" s="20" t="str">
        <f>VLOOKUP(E215, List!$A$6:$B$27, 2, FALSE)</f>
        <v>Kesh Peg Operasi Sarana</v>
      </c>
      <c r="G215" s="21">
        <v>600000.0</v>
      </c>
      <c r="H215" s="18" t="s">
        <v>203</v>
      </c>
      <c r="I215" s="22" t="s">
        <v>147</v>
      </c>
      <c r="J215" s="23" t="s">
        <v>190</v>
      </c>
      <c r="K215" s="22">
        <v>1.900020603E9</v>
      </c>
      <c r="L215" s="55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4.25" customHeight="1">
      <c r="A216" s="15"/>
      <c r="B216" s="39"/>
      <c r="C216" s="40"/>
      <c r="D216" s="18" t="s">
        <v>203</v>
      </c>
      <c r="E216" s="19">
        <v>4.12336E9</v>
      </c>
      <c r="F216" s="20" t="str">
        <f>VLOOKUP(E216, List!$A$6:$B$27, 2, FALSE)</f>
        <v>Kesh Peg Awak Sarana Perkeretaapian</v>
      </c>
      <c r="G216" s="21">
        <v>1.968E7</v>
      </c>
      <c r="H216" s="18" t="s">
        <v>203</v>
      </c>
      <c r="I216" s="22" t="s">
        <v>147</v>
      </c>
      <c r="J216" s="23" t="s">
        <v>190</v>
      </c>
      <c r="K216" s="22">
        <v>1.900020603E9</v>
      </c>
      <c r="L216" s="55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4.25" customHeight="1">
      <c r="A217" s="15"/>
      <c r="B217" s="39"/>
      <c r="C217" s="40"/>
      <c r="D217" s="18" t="s">
        <v>203</v>
      </c>
      <c r="E217" s="19">
        <v>4.242926E9</v>
      </c>
      <c r="F217" s="20" t="str">
        <f>VLOOKUP(E217, List!$A$6:$B$27, 2, FALSE)</f>
        <v>Kesh Peg Stasiun</v>
      </c>
      <c r="G217" s="21">
        <v>480000.0</v>
      </c>
      <c r="H217" s="18" t="s">
        <v>203</v>
      </c>
      <c r="I217" s="22" t="s">
        <v>147</v>
      </c>
      <c r="J217" s="23" t="s">
        <v>190</v>
      </c>
      <c r="K217" s="22">
        <v>1.900020603E9</v>
      </c>
      <c r="L217" s="55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4.25" customHeight="1">
      <c r="A218" s="15"/>
      <c r="B218" s="39"/>
      <c r="C218" s="40"/>
      <c r="D218" s="18" t="s">
        <v>203</v>
      </c>
      <c r="E218" s="19">
        <v>5.16E9</v>
      </c>
      <c r="F218" s="20" t="str">
        <f>VLOOKUP(E218, List!$A$6:$B$27, 2, FALSE)</f>
        <v>Kesh Peg Umum</v>
      </c>
      <c r="G218" s="21">
        <v>360000.0</v>
      </c>
      <c r="H218" s="18" t="s">
        <v>203</v>
      </c>
      <c r="I218" s="22" t="s">
        <v>147</v>
      </c>
      <c r="J218" s="23" t="s">
        <v>190</v>
      </c>
      <c r="K218" s="22">
        <v>1.900020603E9</v>
      </c>
      <c r="L218" s="55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4.25" customHeight="1">
      <c r="A219" s="29">
        <v>88.0</v>
      </c>
      <c r="B219" s="47" t="s">
        <v>204</v>
      </c>
      <c r="C219" s="49">
        <v>45371.0</v>
      </c>
      <c r="D219" s="18" t="s">
        <v>205</v>
      </c>
      <c r="E219" s="19">
        <v>4.2716E9</v>
      </c>
      <c r="F219" s="20" t="str">
        <f>VLOOKUP(E219, List!$A$6:$B$27, 2, FALSE)</f>
        <v>Kesh Peg Operasi Prasarana</v>
      </c>
      <c r="G219" s="21">
        <v>3360000.0</v>
      </c>
      <c r="H219" s="18" t="s">
        <v>205</v>
      </c>
      <c r="I219" s="22" t="s">
        <v>147</v>
      </c>
      <c r="J219" s="56"/>
      <c r="K219" s="22">
        <v>1.900020619E9</v>
      </c>
      <c r="L219" s="58" t="s">
        <v>195</v>
      </c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4.25" customHeight="1">
      <c r="A220" s="15"/>
      <c r="B220" s="39"/>
      <c r="C220" s="40"/>
      <c r="D220" s="18" t="s">
        <v>205</v>
      </c>
      <c r="E220" s="19">
        <v>4.2726E9</v>
      </c>
      <c r="F220" s="20" t="str">
        <f>VLOOKUP(E220, List!$A$6:$B$27, 2, FALSE)</f>
        <v>Kesh Peg Perawatan Prasarana JRJ/Sintelis/BY Prasarana</v>
      </c>
      <c r="G220" s="21">
        <v>6880000.0</v>
      </c>
      <c r="H220" s="18" t="s">
        <v>205</v>
      </c>
      <c r="I220" s="22" t="s">
        <v>147</v>
      </c>
      <c r="J220" s="56"/>
      <c r="K220" s="22">
        <v>1.900020619E9</v>
      </c>
      <c r="L220" s="55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4.25" customHeight="1">
      <c r="A221" s="29">
        <v>89.0</v>
      </c>
      <c r="B221" s="47" t="s">
        <v>206</v>
      </c>
      <c r="C221" s="49">
        <v>45371.0</v>
      </c>
      <c r="D221" s="18" t="s">
        <v>207</v>
      </c>
      <c r="E221" s="19">
        <v>4.2716E9</v>
      </c>
      <c r="F221" s="20" t="str">
        <f>VLOOKUP(E221, List!$A$6:$B$27, 2, FALSE)</f>
        <v>Kesh Peg Operasi Prasarana</v>
      </c>
      <c r="G221" s="21">
        <v>8.1575E7</v>
      </c>
      <c r="H221" s="18" t="s">
        <v>207</v>
      </c>
      <c r="I221" s="22" t="s">
        <v>147</v>
      </c>
      <c r="J221" s="23" t="s">
        <v>185</v>
      </c>
      <c r="K221" s="22">
        <v>1.900020724E9</v>
      </c>
      <c r="L221" s="55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4.25" customHeight="1">
      <c r="A222" s="15"/>
      <c r="B222" s="39"/>
      <c r="C222" s="40"/>
      <c r="D222" s="18" t="s">
        <v>207</v>
      </c>
      <c r="E222" s="19">
        <v>4.2726E9</v>
      </c>
      <c r="F222" s="20" t="str">
        <f>VLOOKUP(E222, List!$A$6:$B$27, 2, FALSE)</f>
        <v>Kesh Peg Perawatan Prasarana JRJ/Sintelis/BY Prasarana</v>
      </c>
      <c r="G222" s="21">
        <v>6.526E7</v>
      </c>
      <c r="H222" s="18" t="s">
        <v>207</v>
      </c>
      <c r="I222" s="22" t="s">
        <v>147</v>
      </c>
      <c r="J222" s="23" t="s">
        <v>185</v>
      </c>
      <c r="K222" s="22">
        <v>1.900020724E9</v>
      </c>
      <c r="L222" s="55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4.25" customHeight="1">
      <c r="A223" s="15"/>
      <c r="B223" s="39"/>
      <c r="C223" s="40"/>
      <c r="D223" s="18" t="s">
        <v>207</v>
      </c>
      <c r="E223" s="19">
        <v>4.2736E9</v>
      </c>
      <c r="F223" s="20" t="str">
        <f>VLOOKUP(E223, List!$A$6:$B$27, 2, FALSE)</f>
        <v>Kesh Peg Renwas JRJ/Sintelis/LAA</v>
      </c>
      <c r="G223" s="21">
        <v>1.506E7</v>
      </c>
      <c r="H223" s="18" t="s">
        <v>207</v>
      </c>
      <c r="I223" s="22" t="s">
        <v>147</v>
      </c>
      <c r="J223" s="23" t="s">
        <v>185</v>
      </c>
      <c r="K223" s="22">
        <v>1.900020724E9</v>
      </c>
      <c r="L223" s="55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4.25" customHeight="1">
      <c r="A224" s="29">
        <v>90.0</v>
      </c>
      <c r="B224" s="47" t="s">
        <v>208</v>
      </c>
      <c r="C224" s="49">
        <v>45373.0</v>
      </c>
      <c r="D224" s="18" t="s">
        <v>209</v>
      </c>
      <c r="E224" s="19">
        <v>4.2716E9</v>
      </c>
      <c r="F224" s="20" t="str">
        <f>VLOOKUP(E224, List!$A$6:$B$27, 2, FALSE)</f>
        <v>Kesh Peg Operasi Prasarana</v>
      </c>
      <c r="G224" s="21">
        <v>7560000.0</v>
      </c>
      <c r="H224" s="18" t="s">
        <v>209</v>
      </c>
      <c r="I224" s="22" t="s">
        <v>147</v>
      </c>
      <c r="J224" s="23" t="s">
        <v>190</v>
      </c>
      <c r="K224" s="22">
        <v>1.900020753E9</v>
      </c>
      <c r="L224" s="55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4.25" customHeight="1">
      <c r="A225" s="29">
        <v>91.0</v>
      </c>
      <c r="B225" s="47" t="s">
        <v>210</v>
      </c>
      <c r="C225" s="49">
        <v>45373.0</v>
      </c>
      <c r="D225" s="18" t="s">
        <v>211</v>
      </c>
      <c r="E225" s="19">
        <v>5.16E9</v>
      </c>
      <c r="F225" s="20" t="str">
        <f>VLOOKUP(E225, List!$A$6:$B$27, 2, FALSE)</f>
        <v>Kesh Peg Umum</v>
      </c>
      <c r="G225" s="21">
        <v>121550.0</v>
      </c>
      <c r="H225" s="18" t="s">
        <v>211</v>
      </c>
      <c r="I225" s="22" t="s">
        <v>147</v>
      </c>
      <c r="J225" s="23" t="s">
        <v>16</v>
      </c>
      <c r="K225" s="22">
        <v>1.900020222E9</v>
      </c>
      <c r="L225" s="55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4.25" customHeight="1">
      <c r="A226" s="29">
        <v>92.0</v>
      </c>
      <c r="B226" s="47" t="s">
        <v>212</v>
      </c>
      <c r="C226" s="49">
        <v>45373.0</v>
      </c>
      <c r="D226" s="18" t="s">
        <v>213</v>
      </c>
      <c r="E226" s="19">
        <v>5.315E9</v>
      </c>
      <c r="F226" s="20" t="str">
        <f>VLOOKUP(E226, List!$A$6:$B$27, 2, FALSE)</f>
        <v>KRT</v>
      </c>
      <c r="G226" s="21">
        <v>3800000.0</v>
      </c>
      <c r="H226" s="18" t="s">
        <v>213</v>
      </c>
      <c r="I226" s="22" t="s">
        <v>147</v>
      </c>
      <c r="J226" s="23" t="s">
        <v>26</v>
      </c>
      <c r="K226" s="22">
        <v>1.900020498E9</v>
      </c>
      <c r="L226" s="55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4.25" customHeight="1">
      <c r="A227" s="15"/>
      <c r="B227" s="39"/>
      <c r="C227" s="40"/>
      <c r="D227" s="18" t="s">
        <v>213</v>
      </c>
      <c r="E227" s="19">
        <v>5.315E9</v>
      </c>
      <c r="F227" s="20" t="str">
        <f>VLOOKUP(E227, List!$A$6:$B$27, 2, FALSE)</f>
        <v>KRT</v>
      </c>
      <c r="G227" s="21">
        <v>204000.0</v>
      </c>
      <c r="H227" s="18" t="s">
        <v>213</v>
      </c>
      <c r="I227" s="22" t="s">
        <v>147</v>
      </c>
      <c r="J227" s="23" t="s">
        <v>26</v>
      </c>
      <c r="K227" s="22">
        <v>1.900020498E9</v>
      </c>
      <c r="L227" s="55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4.25" customHeight="1">
      <c r="A228" s="29">
        <v>93.0</v>
      </c>
      <c r="B228" s="47" t="s">
        <v>214</v>
      </c>
      <c r="C228" s="49">
        <v>45373.0</v>
      </c>
      <c r="D228" s="18" t="s">
        <v>215</v>
      </c>
      <c r="E228" s="19">
        <v>4.12326E9</v>
      </c>
      <c r="F228" s="20" t="str">
        <f>VLOOKUP(E228, List!$A$6:$B$27, 2, FALSE)</f>
        <v>Kesh Peg Perawatan Sarana</v>
      </c>
      <c r="G228" s="21">
        <v>1200000.0</v>
      </c>
      <c r="H228" s="18" t="s">
        <v>215</v>
      </c>
      <c r="I228" s="22" t="s">
        <v>147</v>
      </c>
      <c r="J228" s="23" t="s">
        <v>16</v>
      </c>
      <c r="K228" s="22">
        <v>1.900020328E9</v>
      </c>
      <c r="L228" s="55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4.25" customHeight="1">
      <c r="A229" s="15"/>
      <c r="B229" s="39"/>
      <c r="C229" s="40"/>
      <c r="D229" s="18" t="s">
        <v>215</v>
      </c>
      <c r="E229" s="19">
        <v>4.12336E9</v>
      </c>
      <c r="F229" s="20" t="str">
        <f>VLOOKUP(E229, List!$A$6:$B$27, 2, FALSE)</f>
        <v>Kesh Peg Awak Sarana Perkeretaapian</v>
      </c>
      <c r="G229" s="21">
        <v>4800000.0</v>
      </c>
      <c r="H229" s="18" t="s">
        <v>215</v>
      </c>
      <c r="I229" s="22" t="s">
        <v>147</v>
      </c>
      <c r="J229" s="23" t="s">
        <v>16</v>
      </c>
      <c r="K229" s="22">
        <v>1.900020328E9</v>
      </c>
      <c r="L229" s="55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4.25" customHeight="1">
      <c r="A230" s="15"/>
      <c r="B230" s="40"/>
      <c r="C230" s="40"/>
      <c r="D230" s="18" t="s">
        <v>215</v>
      </c>
      <c r="E230" s="19">
        <v>4.2726E9</v>
      </c>
      <c r="F230" s="20" t="str">
        <f>VLOOKUP(E230, List!$A$6:$B$27, 2, FALSE)</f>
        <v>Kesh Peg Perawatan Prasarana JRJ/Sintelis/BY Prasarana</v>
      </c>
      <c r="G230" s="21">
        <v>1200000.0</v>
      </c>
      <c r="H230" s="18" t="s">
        <v>215</v>
      </c>
      <c r="I230" s="22" t="s">
        <v>147</v>
      </c>
      <c r="J230" s="23" t="s">
        <v>16</v>
      </c>
      <c r="K230" s="22">
        <v>1.900020328E9</v>
      </c>
      <c r="L230" s="55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4.25" customHeight="1">
      <c r="A231" s="15"/>
      <c r="B231" s="40"/>
      <c r="C231" s="40"/>
      <c r="D231" s="18" t="s">
        <v>215</v>
      </c>
      <c r="E231" s="19">
        <v>4.336E9</v>
      </c>
      <c r="F231" s="20" t="str">
        <f>VLOOKUP(E231, List!$A$6:$B$27, 2, FALSE)</f>
        <v>Kesh Peg Optamalisasi Aset</v>
      </c>
      <c r="G231" s="21">
        <v>1200000.0</v>
      </c>
      <c r="H231" s="18" t="s">
        <v>215</v>
      </c>
      <c r="I231" s="22" t="s">
        <v>147</v>
      </c>
      <c r="J231" s="23" t="s">
        <v>16</v>
      </c>
      <c r="K231" s="22">
        <v>1.900020328E9</v>
      </c>
      <c r="L231" s="55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4.25" customHeight="1">
      <c r="A232" s="15"/>
      <c r="B232" s="40"/>
      <c r="C232" s="40"/>
      <c r="D232" s="18" t="s">
        <v>215</v>
      </c>
      <c r="E232" s="19">
        <v>5.16E9</v>
      </c>
      <c r="F232" s="20" t="str">
        <f>VLOOKUP(E232, List!$A$6:$B$27, 2, FALSE)</f>
        <v>Kesh Peg Umum</v>
      </c>
      <c r="G232" s="21">
        <v>2400000.0</v>
      </c>
      <c r="H232" s="18" t="s">
        <v>215</v>
      </c>
      <c r="I232" s="22" t="s">
        <v>147</v>
      </c>
      <c r="J232" s="23" t="s">
        <v>16</v>
      </c>
      <c r="K232" s="22">
        <v>1.900020328E9</v>
      </c>
      <c r="L232" s="55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4.25" customHeight="1">
      <c r="A233" s="29">
        <v>94.0</v>
      </c>
      <c r="B233" s="47" t="s">
        <v>216</v>
      </c>
      <c r="C233" s="49">
        <v>45373.0</v>
      </c>
      <c r="D233" s="18" t="s">
        <v>217</v>
      </c>
      <c r="E233" s="19">
        <v>5.32547E9</v>
      </c>
      <c r="F233" s="20" t="str">
        <f>VLOOKUP(E233, List!$A$6:$B$27, 2, FALSE)</f>
        <v>Pelayanan Kesehatan pasien umum</v>
      </c>
      <c r="G233" s="21">
        <v>3.956964E7</v>
      </c>
      <c r="H233" s="18" t="s">
        <v>217</v>
      </c>
      <c r="I233" s="22" t="s">
        <v>147</v>
      </c>
      <c r="J233" s="23" t="s">
        <v>79</v>
      </c>
      <c r="K233" s="22">
        <v>1.900021468E9</v>
      </c>
      <c r="L233" s="55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4.25" customHeight="1">
      <c r="A234" s="29">
        <v>95.0</v>
      </c>
      <c r="B234" s="47" t="s">
        <v>218</v>
      </c>
      <c r="C234" s="49">
        <v>45373.0</v>
      </c>
      <c r="D234" s="18" t="s">
        <v>219</v>
      </c>
      <c r="E234" s="19">
        <v>5.32547E9</v>
      </c>
      <c r="F234" s="20" t="str">
        <f>VLOOKUP(E234, List!$A$6:$B$27, 2, FALSE)</f>
        <v>Pelayanan Kesehatan pasien umum</v>
      </c>
      <c r="G234" s="21">
        <v>5.093835E7</v>
      </c>
      <c r="H234" s="18" t="s">
        <v>219</v>
      </c>
      <c r="I234" s="22" t="s">
        <v>147</v>
      </c>
      <c r="J234" s="23" t="s">
        <v>79</v>
      </c>
      <c r="K234" s="22">
        <v>1.900021476E9</v>
      </c>
      <c r="L234" s="55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4.25" customHeight="1">
      <c r="A235" s="29">
        <v>96.0</v>
      </c>
      <c r="B235" s="47" t="s">
        <v>220</v>
      </c>
      <c r="C235" s="49">
        <v>45373.0</v>
      </c>
      <c r="D235" s="18" t="s">
        <v>221</v>
      </c>
      <c r="E235" s="19">
        <v>4.11222196E9</v>
      </c>
      <c r="F235" s="20" t="str">
        <f>VLOOKUP(E235, List!$A$6:$B$27, 2, FALSE)</f>
        <v>Kesh Peg Ktr Perawatan Sarana</v>
      </c>
      <c r="G235" s="21">
        <v>160000.0</v>
      </c>
      <c r="H235" s="18" t="s">
        <v>221</v>
      </c>
      <c r="I235" s="22" t="s">
        <v>147</v>
      </c>
      <c r="J235" s="56"/>
      <c r="K235" s="22">
        <v>1.900021336E9</v>
      </c>
      <c r="L235" s="58" t="s">
        <v>195</v>
      </c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4.25" customHeight="1">
      <c r="A236" s="15"/>
      <c r="B236" s="40"/>
      <c r="C236" s="40"/>
      <c r="D236" s="18" t="s">
        <v>221</v>
      </c>
      <c r="E236" s="19">
        <v>4.12326E9</v>
      </c>
      <c r="F236" s="20" t="str">
        <f>VLOOKUP(E236, List!$A$6:$B$27, 2, FALSE)</f>
        <v>Kesh Peg Perawatan Sarana</v>
      </c>
      <c r="G236" s="21">
        <v>5600000.0</v>
      </c>
      <c r="H236" s="18" t="s">
        <v>221</v>
      </c>
      <c r="I236" s="22" t="s">
        <v>147</v>
      </c>
      <c r="J236" s="56"/>
      <c r="K236" s="22">
        <v>1.900021336E9</v>
      </c>
      <c r="L236" s="55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4.25" customHeight="1">
      <c r="A237" s="15"/>
      <c r="B237" s="40"/>
      <c r="C237" s="40"/>
      <c r="D237" s="18" t="s">
        <v>221</v>
      </c>
      <c r="E237" s="19">
        <v>4.12336E9</v>
      </c>
      <c r="F237" s="20" t="str">
        <f>VLOOKUP(E237, List!$A$6:$B$27, 2, FALSE)</f>
        <v>Kesh Peg Awak Sarana Perkeretaapian</v>
      </c>
      <c r="G237" s="21">
        <v>1.904E7</v>
      </c>
      <c r="H237" s="18" t="s">
        <v>221</v>
      </c>
      <c r="I237" s="22" t="s">
        <v>147</v>
      </c>
      <c r="J237" s="56"/>
      <c r="K237" s="22">
        <v>1.900021336E9</v>
      </c>
      <c r="L237" s="55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4.25" customHeight="1">
      <c r="A238" s="15"/>
      <c r="B238" s="40"/>
      <c r="C238" s="40"/>
      <c r="D238" s="18" t="s">
        <v>221</v>
      </c>
      <c r="E238" s="19">
        <v>5.16E9</v>
      </c>
      <c r="F238" s="20" t="str">
        <f>VLOOKUP(E238, List!$A$6:$B$27, 2, FALSE)</f>
        <v>Kesh Peg Umum</v>
      </c>
      <c r="G238" s="21">
        <v>2400000.0</v>
      </c>
      <c r="H238" s="18" t="s">
        <v>221</v>
      </c>
      <c r="I238" s="22" t="s">
        <v>147</v>
      </c>
      <c r="J238" s="56"/>
      <c r="K238" s="22">
        <v>1.900021336E9</v>
      </c>
      <c r="L238" s="55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4.25" customHeight="1">
      <c r="A239" s="29">
        <v>97.0</v>
      </c>
      <c r="B239" s="47" t="s">
        <v>222</v>
      </c>
      <c r="C239" s="49">
        <v>45373.0</v>
      </c>
      <c r="D239" s="18" t="s">
        <v>223</v>
      </c>
      <c r="E239" s="19">
        <v>5.311E9</v>
      </c>
      <c r="F239" s="20" t="str">
        <f>VLOOKUP(E239, List!$A$6:$B$27, 2, FALSE)</f>
        <v>Rapat dan Akomodasi Umum</v>
      </c>
      <c r="G239" s="21">
        <v>5200000.0</v>
      </c>
      <c r="H239" s="18" t="s">
        <v>223</v>
      </c>
      <c r="I239" s="22" t="s">
        <v>147</v>
      </c>
      <c r="J239" s="23" t="s">
        <v>42</v>
      </c>
      <c r="K239" s="22">
        <v>1.900021474E9</v>
      </c>
      <c r="L239" s="55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4.25" customHeight="1">
      <c r="A240" s="29">
        <v>98.0</v>
      </c>
      <c r="B240" s="47" t="s">
        <v>224</v>
      </c>
      <c r="C240" s="49">
        <v>45373.0</v>
      </c>
      <c r="D240" s="18" t="s">
        <v>225</v>
      </c>
      <c r="E240" s="19">
        <v>4.336E9</v>
      </c>
      <c r="F240" s="20" t="str">
        <f>VLOOKUP(E240, List!$A$6:$B$27, 2, FALSE)</f>
        <v>Kesh Peg Optamalisasi Aset</v>
      </c>
      <c r="G240" s="21">
        <v>502500.0</v>
      </c>
      <c r="H240" s="18" t="s">
        <v>225</v>
      </c>
      <c r="I240" s="22" t="s">
        <v>147</v>
      </c>
      <c r="J240" s="23" t="s">
        <v>185</v>
      </c>
      <c r="K240" s="22">
        <v>1.900021357E9</v>
      </c>
      <c r="L240" s="55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4.25" customHeight="1">
      <c r="A241" s="15"/>
      <c r="B241" s="40"/>
      <c r="C241" s="40"/>
      <c r="D241" s="18" t="s">
        <v>225</v>
      </c>
      <c r="E241" s="19">
        <v>5.16E9</v>
      </c>
      <c r="F241" s="20" t="str">
        <f>VLOOKUP(E241, List!$A$6:$B$27, 2, FALSE)</f>
        <v>Kesh Peg Umum</v>
      </c>
      <c r="G241" s="21">
        <v>1005000.0</v>
      </c>
      <c r="H241" s="18" t="s">
        <v>225</v>
      </c>
      <c r="I241" s="22" t="s">
        <v>147</v>
      </c>
      <c r="J241" s="23" t="s">
        <v>185</v>
      </c>
      <c r="K241" s="22">
        <v>1.900021357E9</v>
      </c>
      <c r="L241" s="55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4.25" customHeight="1">
      <c r="A242" s="29">
        <v>99.0</v>
      </c>
      <c r="B242" s="47" t="s">
        <v>226</v>
      </c>
      <c r="C242" s="49">
        <v>45373.0</v>
      </c>
      <c r="D242" s="18" t="s">
        <v>227</v>
      </c>
      <c r="E242" s="19">
        <v>4.12326E9</v>
      </c>
      <c r="F242" s="20" t="str">
        <f>VLOOKUP(E242, List!$A$6:$B$27, 2, FALSE)</f>
        <v>Kesh Peg Perawatan Sarana</v>
      </c>
      <c r="G242" s="21">
        <v>2560000.0</v>
      </c>
      <c r="H242" s="18" t="s">
        <v>227</v>
      </c>
      <c r="I242" s="22" t="s">
        <v>147</v>
      </c>
      <c r="J242" s="56"/>
      <c r="K242" s="22">
        <v>1.900021375E9</v>
      </c>
      <c r="L242" s="58" t="s">
        <v>195</v>
      </c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4.25" customHeight="1">
      <c r="A243" s="29">
        <v>100.0</v>
      </c>
      <c r="B243" s="47" t="s">
        <v>228</v>
      </c>
      <c r="C243" s="49">
        <v>45377.0</v>
      </c>
      <c r="D243" s="18" t="s">
        <v>229</v>
      </c>
      <c r="E243" s="19">
        <v>4.12326E9</v>
      </c>
      <c r="F243" s="20" t="str">
        <f>VLOOKUP(E243, List!$A$6:$B$27, 2, FALSE)</f>
        <v>Kesh Peg Perawatan Sarana</v>
      </c>
      <c r="G243" s="21">
        <v>3307125.0</v>
      </c>
      <c r="H243" s="18" t="s">
        <v>229</v>
      </c>
      <c r="I243" s="22" t="s">
        <v>147</v>
      </c>
      <c r="J243" s="23" t="s">
        <v>16</v>
      </c>
      <c r="K243" s="22">
        <v>1.900021655E9</v>
      </c>
      <c r="L243" s="55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4.25" customHeight="1">
      <c r="A244" s="29">
        <v>101.0</v>
      </c>
      <c r="B244" s="47" t="s">
        <v>230</v>
      </c>
      <c r="C244" s="49">
        <v>45377.0</v>
      </c>
      <c r="D244" s="18" t="s">
        <v>231</v>
      </c>
      <c r="E244" s="19">
        <v>4.2726E9</v>
      </c>
      <c r="F244" s="20" t="str">
        <f>VLOOKUP(E244, List!$A$6:$B$27, 2, FALSE)</f>
        <v>Kesh Peg Perawatan Prasarana JRJ/Sintelis/BY Prasarana</v>
      </c>
      <c r="G244" s="21">
        <v>213000.0</v>
      </c>
      <c r="H244" s="18" t="s">
        <v>231</v>
      </c>
      <c r="I244" s="22" t="s">
        <v>147</v>
      </c>
      <c r="J244" s="23" t="s">
        <v>16</v>
      </c>
      <c r="K244" s="22">
        <v>1.900021696E9</v>
      </c>
      <c r="L244" s="55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4.25" customHeight="1">
      <c r="A245" s="15"/>
      <c r="B245" s="40"/>
      <c r="C245" s="40"/>
      <c r="D245" s="18" t="s">
        <v>231</v>
      </c>
      <c r="E245" s="19">
        <v>4.2736E9</v>
      </c>
      <c r="F245" s="20" t="str">
        <f>VLOOKUP(E245, List!$A$6:$B$27, 2, FALSE)</f>
        <v>Kesh Peg Renwas JRJ/Sintelis/LAA</v>
      </c>
      <c r="G245" s="21">
        <v>1208000.0</v>
      </c>
      <c r="H245" s="18" t="s">
        <v>231</v>
      </c>
      <c r="I245" s="22" t="s">
        <v>147</v>
      </c>
      <c r="J245" s="23" t="s">
        <v>16</v>
      </c>
      <c r="K245" s="22">
        <v>1.900021696E9</v>
      </c>
      <c r="L245" s="55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4.25" customHeight="1">
      <c r="A246" s="29">
        <v>102.0</v>
      </c>
      <c r="B246" s="47" t="s">
        <v>232</v>
      </c>
      <c r="C246" s="49">
        <v>45378.0</v>
      </c>
      <c r="D246" s="18" t="s">
        <v>233</v>
      </c>
      <c r="E246" s="19">
        <v>4.12326E9</v>
      </c>
      <c r="F246" s="20" t="str">
        <f>VLOOKUP(E246, List!$A$6:$B$27, 2, FALSE)</f>
        <v>Kesh Peg Perawatan Sarana</v>
      </c>
      <c r="G246" s="21">
        <v>241800.0</v>
      </c>
      <c r="H246" s="18" t="s">
        <v>233</v>
      </c>
      <c r="I246" s="22" t="s">
        <v>147</v>
      </c>
      <c r="J246" s="23" t="s">
        <v>16</v>
      </c>
      <c r="K246" s="22">
        <v>1.90002192E9</v>
      </c>
      <c r="L246" s="41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4.25" customHeight="1">
      <c r="A247" s="15"/>
      <c r="B247" s="32"/>
      <c r="C247" s="40"/>
      <c r="D247" s="18" t="s">
        <v>233</v>
      </c>
      <c r="E247" s="19">
        <v>4.12336E9</v>
      </c>
      <c r="F247" s="20" t="str">
        <f>VLOOKUP(E247, List!$A$6:$B$27, 2, FALSE)</f>
        <v>Kesh Peg Awak Sarana Perkeretaapian</v>
      </c>
      <c r="G247" s="21">
        <v>635900.0</v>
      </c>
      <c r="H247" s="18" t="s">
        <v>233</v>
      </c>
      <c r="I247" s="22" t="s">
        <v>147</v>
      </c>
      <c r="J247" s="23" t="s">
        <v>16</v>
      </c>
      <c r="K247" s="22">
        <v>1.90002192E9</v>
      </c>
      <c r="L247" s="41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4.25" customHeight="1">
      <c r="A248" s="15"/>
      <c r="B248" s="32"/>
      <c r="C248" s="40"/>
      <c r="D248" s="18" t="s">
        <v>233</v>
      </c>
      <c r="E248" s="19">
        <v>4.2716E9</v>
      </c>
      <c r="F248" s="20" t="str">
        <f>VLOOKUP(E248, List!$A$6:$B$27, 2, FALSE)</f>
        <v>Kesh Peg Operasi Prasarana</v>
      </c>
      <c r="G248" s="21">
        <v>607500.0</v>
      </c>
      <c r="H248" s="18" t="s">
        <v>233</v>
      </c>
      <c r="I248" s="22" t="s">
        <v>147</v>
      </c>
      <c r="J248" s="23" t="s">
        <v>16</v>
      </c>
      <c r="K248" s="22">
        <v>1.90002192E9</v>
      </c>
      <c r="L248" s="41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4.25" customHeight="1">
      <c r="A249" s="15"/>
      <c r="B249" s="32"/>
      <c r="C249" s="40"/>
      <c r="D249" s="18" t="s">
        <v>233</v>
      </c>
      <c r="E249" s="19">
        <v>4.2726E9</v>
      </c>
      <c r="F249" s="20" t="str">
        <f>VLOOKUP(E249, List!$A$6:$B$27, 2, FALSE)</f>
        <v>Kesh Peg Perawatan Prasarana JRJ/Sintelis/BY Prasarana</v>
      </c>
      <c r="G249" s="21">
        <v>268200.0</v>
      </c>
      <c r="H249" s="18" t="s">
        <v>233</v>
      </c>
      <c r="I249" s="22" t="s">
        <v>147</v>
      </c>
      <c r="J249" s="23" t="s">
        <v>16</v>
      </c>
      <c r="K249" s="22">
        <v>1.90002192E9</v>
      </c>
      <c r="L249" s="41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4.25" customHeight="1">
      <c r="A250" s="15"/>
      <c r="B250" s="32"/>
      <c r="C250" s="40"/>
      <c r="D250" s="18" t="s">
        <v>233</v>
      </c>
      <c r="E250" s="19">
        <v>4.336E9</v>
      </c>
      <c r="F250" s="20" t="str">
        <f>VLOOKUP(E250, List!$A$6:$B$27, 2, FALSE)</f>
        <v>Kesh Peg Optamalisasi Aset</v>
      </c>
      <c r="G250" s="21">
        <v>2653700.0</v>
      </c>
      <c r="H250" s="18" t="s">
        <v>233</v>
      </c>
      <c r="I250" s="22" t="s">
        <v>147</v>
      </c>
      <c r="J250" s="23" t="s">
        <v>16</v>
      </c>
      <c r="K250" s="22">
        <v>1.90002192E9</v>
      </c>
      <c r="L250" s="41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4.25" customHeight="1">
      <c r="A251" s="15"/>
      <c r="B251" s="32"/>
      <c r="C251" s="40"/>
      <c r="D251" s="18" t="s">
        <v>233</v>
      </c>
      <c r="E251" s="19">
        <v>5.16E9</v>
      </c>
      <c r="F251" s="20" t="str">
        <f>VLOOKUP(E251, List!$A$6:$B$27, 2, FALSE)</f>
        <v>Kesh Peg Umum</v>
      </c>
      <c r="G251" s="21">
        <v>1199800.0</v>
      </c>
      <c r="H251" s="18" t="s">
        <v>233</v>
      </c>
      <c r="I251" s="22" t="s">
        <v>147</v>
      </c>
      <c r="J251" s="23" t="s">
        <v>16</v>
      </c>
      <c r="K251" s="22">
        <v>1.90002192E9</v>
      </c>
      <c r="L251" s="41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4.25" customHeight="1">
      <c r="A252" s="29">
        <v>103.0</v>
      </c>
      <c r="B252" s="47" t="s">
        <v>234</v>
      </c>
      <c r="C252" s="49">
        <v>45378.0</v>
      </c>
      <c r="D252" s="18" t="s">
        <v>235</v>
      </c>
      <c r="E252" s="19">
        <v>4.12336E9</v>
      </c>
      <c r="F252" s="20" t="str">
        <f>VLOOKUP(E252, List!$A$6:$B$27, 2, FALSE)</f>
        <v>Kesh Peg Awak Sarana Perkeretaapian</v>
      </c>
      <c r="G252" s="21">
        <v>5799680.0</v>
      </c>
      <c r="H252" s="18" t="s">
        <v>235</v>
      </c>
      <c r="I252" s="22" t="s">
        <v>147</v>
      </c>
      <c r="J252" s="23" t="s">
        <v>16</v>
      </c>
      <c r="K252" s="22">
        <v>1.900021943E9</v>
      </c>
      <c r="L252" s="41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4.25" customHeight="1">
      <c r="A253" s="15"/>
      <c r="B253" s="32"/>
      <c r="C253" s="40"/>
      <c r="D253" s="18" t="s">
        <v>235</v>
      </c>
      <c r="E253" s="19">
        <v>4.2736E9</v>
      </c>
      <c r="F253" s="20" t="str">
        <f>VLOOKUP(E253, List!$A$6:$B$27, 2, FALSE)</f>
        <v>Kesh Peg Renwas JRJ/Sintelis/LAA</v>
      </c>
      <c r="G253" s="21">
        <v>5004310.0</v>
      </c>
      <c r="H253" s="18" t="s">
        <v>235</v>
      </c>
      <c r="I253" s="22" t="s">
        <v>147</v>
      </c>
      <c r="J253" s="23" t="s">
        <v>16</v>
      </c>
      <c r="K253" s="22">
        <v>1.900021943E9</v>
      </c>
      <c r="L253" s="41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4.25" customHeight="1">
      <c r="A254" s="29">
        <v>104.0</v>
      </c>
      <c r="B254" s="47" t="s">
        <v>236</v>
      </c>
      <c r="C254" s="49">
        <v>45378.0</v>
      </c>
      <c r="D254" s="18" t="s">
        <v>237</v>
      </c>
      <c r="E254" s="19">
        <v>4.2716E9</v>
      </c>
      <c r="F254" s="20" t="str">
        <f>VLOOKUP(E254, List!$A$6:$B$27, 2, FALSE)</f>
        <v>Kesh Peg Operasi Prasarana</v>
      </c>
      <c r="G254" s="21">
        <v>1631025.0</v>
      </c>
      <c r="H254" s="18" t="s">
        <v>237</v>
      </c>
      <c r="I254" s="22" t="s">
        <v>147</v>
      </c>
      <c r="J254" s="23" t="s">
        <v>16</v>
      </c>
      <c r="K254" s="22">
        <v>1.900021971E9</v>
      </c>
      <c r="L254" s="41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4.25" customHeight="1">
      <c r="A255" s="29">
        <v>105.0</v>
      </c>
      <c r="B255" s="47" t="s">
        <v>238</v>
      </c>
      <c r="C255" s="49">
        <v>45378.0</v>
      </c>
      <c r="D255" s="18" t="s">
        <v>239</v>
      </c>
      <c r="E255" s="19">
        <v>4.12326E9</v>
      </c>
      <c r="F255" s="20" t="str">
        <f>VLOOKUP(E255, List!$A$6:$B$27, 2, FALSE)</f>
        <v>Kesh Peg Perawatan Sarana</v>
      </c>
      <c r="G255" s="21">
        <v>137700.0</v>
      </c>
      <c r="H255" s="18" t="s">
        <v>239</v>
      </c>
      <c r="I255" s="22" t="s">
        <v>147</v>
      </c>
      <c r="J255" s="23" t="s">
        <v>16</v>
      </c>
      <c r="K255" s="22">
        <v>1.900022196E9</v>
      </c>
      <c r="L255" s="41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4.25" customHeight="1">
      <c r="A256" s="15"/>
      <c r="B256" s="32"/>
      <c r="C256" s="40"/>
      <c r="D256" s="18" t="s">
        <v>239</v>
      </c>
      <c r="E256" s="19">
        <v>4.12336E9</v>
      </c>
      <c r="F256" s="20" t="str">
        <f>VLOOKUP(E256, List!$A$6:$B$27, 2, FALSE)</f>
        <v>Kesh Peg Awak Sarana Perkeretaapian</v>
      </c>
      <c r="G256" s="21">
        <v>747150.0</v>
      </c>
      <c r="H256" s="18" t="s">
        <v>239</v>
      </c>
      <c r="I256" s="22" t="s">
        <v>147</v>
      </c>
      <c r="J256" s="23" t="s">
        <v>16</v>
      </c>
      <c r="K256" s="22">
        <v>1.900022196E9</v>
      </c>
      <c r="L256" s="41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4.25" customHeight="1">
      <c r="A257" s="15"/>
      <c r="B257" s="32"/>
      <c r="C257" s="40"/>
      <c r="D257" s="18" t="s">
        <v>239</v>
      </c>
      <c r="E257" s="19">
        <v>4.2716E9</v>
      </c>
      <c r="F257" s="20" t="str">
        <f>VLOOKUP(E257, List!$A$6:$B$27, 2, FALSE)</f>
        <v>Kesh Peg Operasi Prasarana</v>
      </c>
      <c r="G257" s="21">
        <v>1479000.0</v>
      </c>
      <c r="H257" s="18" t="s">
        <v>239</v>
      </c>
      <c r="I257" s="22" t="s">
        <v>147</v>
      </c>
      <c r="J257" s="23" t="s">
        <v>16</v>
      </c>
      <c r="K257" s="22">
        <v>1.900022196E9</v>
      </c>
      <c r="L257" s="41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4.25" customHeight="1">
      <c r="A258" s="15"/>
      <c r="B258" s="32"/>
      <c r="C258" s="40"/>
      <c r="D258" s="18" t="s">
        <v>239</v>
      </c>
      <c r="E258" s="19">
        <v>4.2726E9</v>
      </c>
      <c r="F258" s="20" t="str">
        <f>VLOOKUP(E258, List!$A$6:$B$27, 2, FALSE)</f>
        <v>Kesh Peg Perawatan Prasarana JRJ/Sintelis/BY Prasarana</v>
      </c>
      <c r="G258" s="21">
        <v>341700.0</v>
      </c>
      <c r="H258" s="18" t="s">
        <v>239</v>
      </c>
      <c r="I258" s="22" t="s">
        <v>147</v>
      </c>
      <c r="J258" s="23" t="s">
        <v>16</v>
      </c>
      <c r="K258" s="22">
        <v>1.900022196E9</v>
      </c>
      <c r="L258" s="41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4.25" customHeight="1">
      <c r="A259" s="15"/>
      <c r="B259" s="32"/>
      <c r="C259" s="40"/>
      <c r="D259" s="18" t="s">
        <v>239</v>
      </c>
      <c r="E259" s="19">
        <v>4.336E9</v>
      </c>
      <c r="F259" s="20" t="str">
        <f>VLOOKUP(E259, List!$A$6:$B$27, 2, FALSE)</f>
        <v>Kesh Peg Optamalisasi Aset</v>
      </c>
      <c r="G259" s="21">
        <v>368900.0</v>
      </c>
      <c r="H259" s="18" t="s">
        <v>239</v>
      </c>
      <c r="I259" s="22" t="s">
        <v>147</v>
      </c>
      <c r="J259" s="23" t="s">
        <v>16</v>
      </c>
      <c r="K259" s="22">
        <v>1.900022196E9</v>
      </c>
      <c r="L259" s="41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4.25" customHeight="1">
      <c r="A260" s="15"/>
      <c r="B260" s="32"/>
      <c r="C260" s="40"/>
      <c r="D260" s="18" t="s">
        <v>239</v>
      </c>
      <c r="E260" s="19">
        <v>5.16E9</v>
      </c>
      <c r="F260" s="20" t="str">
        <f>VLOOKUP(E260, List!$A$6:$B$27, 2, FALSE)</f>
        <v>Kesh Peg Umum</v>
      </c>
      <c r="G260" s="21">
        <v>384200.0</v>
      </c>
      <c r="H260" s="18" t="s">
        <v>239</v>
      </c>
      <c r="I260" s="22" t="s">
        <v>147</v>
      </c>
      <c r="J260" s="23" t="s">
        <v>16</v>
      </c>
      <c r="K260" s="22">
        <v>1.900022196E9</v>
      </c>
      <c r="L260" s="41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4.25" customHeight="1">
      <c r="A261" s="29">
        <v>106.0</v>
      </c>
      <c r="B261" s="47" t="s">
        <v>240</v>
      </c>
      <c r="C261" s="49">
        <v>45378.0</v>
      </c>
      <c r="D261" s="18" t="s">
        <v>241</v>
      </c>
      <c r="E261" s="19">
        <v>5.311E9</v>
      </c>
      <c r="F261" s="20" t="str">
        <f>VLOOKUP(E261, List!$A$6:$B$27, 2, FALSE)</f>
        <v>Rapat dan Akomodasi Umum</v>
      </c>
      <c r="G261" s="21">
        <v>1836500.0</v>
      </c>
      <c r="H261" s="18" t="s">
        <v>241</v>
      </c>
      <c r="I261" s="22" t="s">
        <v>147</v>
      </c>
      <c r="J261" s="23" t="s">
        <v>42</v>
      </c>
      <c r="K261" s="22">
        <v>1.900022442E9</v>
      </c>
      <c r="L261" s="41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4.25" customHeight="1">
      <c r="A262" s="29">
        <v>107.0</v>
      </c>
      <c r="B262" s="47" t="s">
        <v>242</v>
      </c>
      <c r="C262" s="49">
        <v>45378.0</v>
      </c>
      <c r="D262" s="18" t="s">
        <v>243</v>
      </c>
      <c r="E262" s="19">
        <v>5.315E9</v>
      </c>
      <c r="F262" s="20" t="str">
        <f>VLOOKUP(E262, List!$A$6:$B$27, 2, FALSE)</f>
        <v>KRT</v>
      </c>
      <c r="G262" s="21">
        <v>5200000.0</v>
      </c>
      <c r="H262" s="18" t="s">
        <v>243</v>
      </c>
      <c r="I262" s="22" t="s">
        <v>147</v>
      </c>
      <c r="J262" s="56"/>
      <c r="K262" s="22">
        <v>1.900022675E9</v>
      </c>
      <c r="L262" s="41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4.25" customHeight="1">
      <c r="A263" s="29">
        <v>108.0</v>
      </c>
      <c r="B263" s="47" t="s">
        <v>244</v>
      </c>
      <c r="C263" s="49">
        <v>45378.0</v>
      </c>
      <c r="D263" s="18" t="s">
        <v>245</v>
      </c>
      <c r="E263" s="19">
        <v>4.12336E9</v>
      </c>
      <c r="F263" s="20" t="str">
        <f>VLOOKUP(E263, List!$A$6:$B$27, 2, FALSE)</f>
        <v>Kesh Peg Awak Sarana Perkeretaapian</v>
      </c>
      <c r="G263" s="21">
        <v>504008.0</v>
      </c>
      <c r="H263" s="18" t="s">
        <v>245</v>
      </c>
      <c r="I263" s="22" t="s">
        <v>147</v>
      </c>
      <c r="J263" s="23" t="s">
        <v>16</v>
      </c>
      <c r="K263" s="22">
        <v>1.900022197E9</v>
      </c>
      <c r="L263" s="41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4.25" customHeight="1">
      <c r="A264" s="29">
        <v>109.0</v>
      </c>
      <c r="B264" s="47" t="s">
        <v>246</v>
      </c>
      <c r="C264" s="49">
        <v>45378.0</v>
      </c>
      <c r="D264" s="18" t="s">
        <v>247</v>
      </c>
      <c r="E264" s="19">
        <v>4.12326E9</v>
      </c>
      <c r="F264" s="20" t="str">
        <f>VLOOKUP(E264, List!$A$6:$B$27, 2, FALSE)</f>
        <v>Kesh Peg Perawatan Sarana</v>
      </c>
      <c r="G264" s="21">
        <v>2989550.0</v>
      </c>
      <c r="H264" s="18" t="s">
        <v>247</v>
      </c>
      <c r="I264" s="22" t="s">
        <v>147</v>
      </c>
      <c r="J264" s="23" t="s">
        <v>16</v>
      </c>
      <c r="K264" s="22">
        <v>1.90002222E9</v>
      </c>
      <c r="L264" s="41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4.25" customHeight="1">
      <c r="A265" s="15"/>
      <c r="B265" s="32"/>
      <c r="C265" s="40"/>
      <c r="D265" s="18" t="s">
        <v>247</v>
      </c>
      <c r="E265" s="19">
        <v>4.12336E9</v>
      </c>
      <c r="F265" s="20" t="str">
        <f>VLOOKUP(E265, List!$A$6:$B$27, 2, FALSE)</f>
        <v>Kesh Peg Awak Sarana Perkeretaapian</v>
      </c>
      <c r="G265" s="21">
        <v>179000.0</v>
      </c>
      <c r="H265" s="18" t="s">
        <v>247</v>
      </c>
      <c r="I265" s="22" t="s">
        <v>147</v>
      </c>
      <c r="J265" s="23" t="s">
        <v>16</v>
      </c>
      <c r="K265" s="22">
        <v>1.90002222E9</v>
      </c>
      <c r="L265" s="41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4.25" customHeight="1">
      <c r="A266" s="15"/>
      <c r="B266" s="32"/>
      <c r="C266" s="40"/>
      <c r="D266" s="20"/>
      <c r="E266" s="31"/>
      <c r="F266" s="20" t="str">
        <f>VLOOKUP(E266, List!$A$6:$B$27, 2, FALSE)</f>
        <v>#N/A</v>
      </c>
      <c r="G266" s="59"/>
      <c r="H266" s="20"/>
      <c r="I266" s="31"/>
      <c r="J266" s="56"/>
      <c r="K266" s="31"/>
      <c r="L266" s="41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4.25" customHeight="1">
      <c r="A267" s="15"/>
      <c r="B267" s="32"/>
      <c r="C267" s="40"/>
      <c r="D267" s="20"/>
      <c r="E267" s="31"/>
      <c r="F267" s="20" t="str">
        <f>VLOOKUP(E267, List!$A$6:$B$27, 2, FALSE)</f>
        <v>#N/A</v>
      </c>
      <c r="G267" s="59"/>
      <c r="H267" s="20"/>
      <c r="I267" s="31"/>
      <c r="J267" s="56"/>
      <c r="K267" s="31"/>
      <c r="L267" s="41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4.25" customHeight="1">
      <c r="A268" s="15"/>
      <c r="B268" s="32"/>
      <c r="C268" s="40"/>
      <c r="D268" s="20"/>
      <c r="E268" s="31"/>
      <c r="F268" s="20" t="str">
        <f>VLOOKUP(E268, List!$A$6:$B$27, 2, FALSE)</f>
        <v>#N/A</v>
      </c>
      <c r="G268" s="59"/>
      <c r="H268" s="20"/>
      <c r="I268" s="31"/>
      <c r="J268" s="56"/>
      <c r="K268" s="31"/>
      <c r="L268" s="41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4.25" customHeight="1">
      <c r="A269" s="15"/>
      <c r="B269" s="32"/>
      <c r="C269" s="32"/>
      <c r="D269" s="20"/>
      <c r="E269" s="31"/>
      <c r="F269" s="20" t="str">
        <f>VLOOKUP(E269, List!$A$6:$B$27, 2, FALSE)</f>
        <v>#N/A</v>
      </c>
      <c r="G269" s="59"/>
      <c r="H269" s="20"/>
      <c r="I269" s="31"/>
      <c r="J269" s="56"/>
      <c r="K269" s="31"/>
      <c r="L269" s="41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4.25" customHeight="1">
      <c r="A270" s="15"/>
      <c r="B270" s="32"/>
      <c r="C270" s="32"/>
      <c r="D270" s="20"/>
      <c r="E270" s="31"/>
      <c r="F270" s="20" t="str">
        <f>VLOOKUP(E270, List!$A$6:$B$27, 2, FALSE)</f>
        <v>#N/A</v>
      </c>
      <c r="G270" s="59"/>
      <c r="H270" s="20"/>
      <c r="I270" s="31"/>
      <c r="J270" s="56"/>
      <c r="K270" s="31"/>
      <c r="L270" s="41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4.25" customHeight="1">
      <c r="A271" s="15"/>
      <c r="B271" s="32"/>
      <c r="C271" s="32"/>
      <c r="D271" s="20"/>
      <c r="E271" s="31"/>
      <c r="F271" s="20" t="str">
        <f>VLOOKUP(E271, List!$A$6:$B$27, 2, FALSE)</f>
        <v>#N/A</v>
      </c>
      <c r="G271" s="59"/>
      <c r="H271" s="20"/>
      <c r="I271" s="31"/>
      <c r="J271" s="56"/>
      <c r="K271" s="31"/>
      <c r="L271" s="41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4.25" customHeight="1">
      <c r="A272" s="15"/>
      <c r="B272" s="32"/>
      <c r="C272" s="32"/>
      <c r="D272" s="20"/>
      <c r="E272" s="31"/>
      <c r="F272" s="20" t="str">
        <f>VLOOKUP(E272, List!$A$6:$B$27, 2, FALSE)</f>
        <v>#N/A</v>
      </c>
      <c r="G272" s="59"/>
      <c r="H272" s="20"/>
      <c r="I272" s="31"/>
      <c r="J272" s="56"/>
      <c r="K272" s="31"/>
      <c r="L272" s="41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4.25" customHeight="1">
      <c r="A273" s="15"/>
      <c r="B273" s="32"/>
      <c r="C273" s="32"/>
      <c r="D273" s="20"/>
      <c r="E273" s="31"/>
      <c r="F273" s="20" t="str">
        <f>VLOOKUP(E273, List!$A$6:$B$27, 2, FALSE)</f>
        <v>#N/A</v>
      </c>
      <c r="G273" s="59"/>
      <c r="H273" s="20"/>
      <c r="I273" s="31"/>
      <c r="J273" s="56"/>
      <c r="K273" s="31"/>
      <c r="L273" s="41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4.25" customHeight="1">
      <c r="A274" s="15"/>
      <c r="B274" s="32"/>
      <c r="C274" s="32"/>
      <c r="D274" s="20"/>
      <c r="E274" s="31"/>
      <c r="F274" s="20" t="str">
        <f>VLOOKUP(E274, List!$A$6:$B$27, 2, FALSE)</f>
        <v>#N/A</v>
      </c>
      <c r="G274" s="59"/>
      <c r="H274" s="20"/>
      <c r="I274" s="31"/>
      <c r="J274" s="56"/>
      <c r="K274" s="31"/>
      <c r="L274" s="41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4.25" customHeight="1">
      <c r="A275" s="15"/>
      <c r="B275" s="32"/>
      <c r="C275" s="32"/>
      <c r="D275" s="20"/>
      <c r="E275" s="31"/>
      <c r="F275" s="20" t="str">
        <f>VLOOKUP(E275, List!$A$6:$B$27, 2, FALSE)</f>
        <v>#N/A</v>
      </c>
      <c r="G275" s="59"/>
      <c r="H275" s="20"/>
      <c r="I275" s="31"/>
      <c r="J275" s="56"/>
      <c r="K275" s="31"/>
      <c r="L275" s="41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4.25" customHeight="1">
      <c r="A276" s="15"/>
      <c r="B276" s="32"/>
      <c r="C276" s="32"/>
      <c r="D276" s="20"/>
      <c r="E276" s="31"/>
      <c r="F276" s="20" t="str">
        <f>VLOOKUP(E276, List!$A$6:$B$27, 2, FALSE)</f>
        <v>#N/A</v>
      </c>
      <c r="G276" s="59"/>
      <c r="H276" s="20"/>
      <c r="I276" s="31"/>
      <c r="J276" s="56"/>
      <c r="K276" s="31"/>
      <c r="L276" s="41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4.25" customHeight="1">
      <c r="A277" s="15"/>
      <c r="B277" s="32"/>
      <c r="C277" s="32"/>
      <c r="D277" s="20"/>
      <c r="E277" s="31"/>
      <c r="F277" s="20" t="str">
        <f>VLOOKUP(E277, List!$A$6:$B$27, 2, FALSE)</f>
        <v>#N/A</v>
      </c>
      <c r="G277" s="59"/>
      <c r="H277" s="20"/>
      <c r="I277" s="31"/>
      <c r="J277" s="56"/>
      <c r="K277" s="31"/>
      <c r="L277" s="41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4.25" customHeight="1">
      <c r="A278" s="15"/>
      <c r="B278" s="32"/>
      <c r="C278" s="32"/>
      <c r="D278" s="20"/>
      <c r="E278" s="60"/>
      <c r="F278" s="20" t="str">
        <f>VLOOKUP(E278, List!$A$6:$B$27, 2, FALSE)</f>
        <v>#N/A</v>
      </c>
      <c r="G278" s="61"/>
      <c r="H278" s="20"/>
      <c r="I278" s="31"/>
      <c r="J278" s="56"/>
      <c r="K278" s="31"/>
      <c r="L278" s="41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4.25" customHeight="1">
      <c r="A279" s="15"/>
      <c r="B279" s="32"/>
      <c r="C279" s="32"/>
      <c r="D279" s="20"/>
      <c r="E279" s="60"/>
      <c r="F279" s="20" t="str">
        <f>VLOOKUP(E279, List!$A$6:$B$27, 2, FALSE)</f>
        <v>#N/A</v>
      </c>
      <c r="G279" s="61"/>
      <c r="H279" s="20"/>
      <c r="I279" s="31"/>
      <c r="J279" s="56"/>
      <c r="K279" s="31"/>
      <c r="L279" s="41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4.25" customHeight="1">
      <c r="A280" s="15"/>
      <c r="B280" s="32"/>
      <c r="C280" s="32"/>
      <c r="D280" s="20"/>
      <c r="E280" s="60"/>
      <c r="F280" s="20" t="str">
        <f>VLOOKUP(E280, List!$A$6:$B$27, 2, FALSE)</f>
        <v>#N/A</v>
      </c>
      <c r="G280" s="61"/>
      <c r="H280" s="20"/>
      <c r="I280" s="31"/>
      <c r="J280" s="56"/>
      <c r="K280" s="31"/>
      <c r="L280" s="41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4.25" customHeight="1">
      <c r="A281" s="15"/>
      <c r="B281" s="32"/>
      <c r="C281" s="32"/>
      <c r="D281" s="20"/>
      <c r="E281" s="60"/>
      <c r="F281" s="20" t="str">
        <f>VLOOKUP(E281, List!$A$6:$B$27, 2, FALSE)</f>
        <v>#N/A</v>
      </c>
      <c r="G281" s="61"/>
      <c r="H281" s="20"/>
      <c r="I281" s="31"/>
      <c r="J281" s="56"/>
      <c r="K281" s="31"/>
      <c r="L281" s="41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4.25" customHeight="1">
      <c r="A282" s="15"/>
      <c r="B282" s="32"/>
      <c r="C282" s="32"/>
      <c r="D282" s="20"/>
      <c r="E282" s="60"/>
      <c r="F282" s="20" t="str">
        <f>VLOOKUP(E282, List!$A$6:$B$27, 2, FALSE)</f>
        <v>#N/A</v>
      </c>
      <c r="G282" s="61"/>
      <c r="H282" s="20"/>
      <c r="I282" s="31"/>
      <c r="J282" s="56"/>
      <c r="K282" s="31"/>
      <c r="L282" s="41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4.25" customHeight="1">
      <c r="A283" s="15"/>
      <c r="B283" s="32"/>
      <c r="C283" s="32"/>
      <c r="D283" s="20"/>
      <c r="E283" s="60"/>
      <c r="F283" s="20" t="str">
        <f>VLOOKUP(E283, List!$A$6:$B$27, 2, FALSE)</f>
        <v>#N/A</v>
      </c>
      <c r="G283" s="61"/>
      <c r="H283" s="20"/>
      <c r="I283" s="31"/>
      <c r="J283" s="56"/>
      <c r="K283" s="31"/>
      <c r="L283" s="41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4.25" customHeight="1">
      <c r="A284" s="15"/>
      <c r="B284" s="32"/>
      <c r="C284" s="32"/>
      <c r="D284" s="20"/>
      <c r="E284" s="60"/>
      <c r="F284" s="20" t="str">
        <f>VLOOKUP(E284, List!$A$6:$B$27, 2, FALSE)</f>
        <v>#N/A</v>
      </c>
      <c r="G284" s="61"/>
      <c r="H284" s="20"/>
      <c r="I284" s="31"/>
      <c r="J284" s="56"/>
      <c r="K284" s="31"/>
      <c r="L284" s="41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4.25" customHeight="1">
      <c r="A285" s="15"/>
      <c r="B285" s="32"/>
      <c r="C285" s="32"/>
      <c r="D285" s="20"/>
      <c r="E285" s="60"/>
      <c r="F285" s="20" t="str">
        <f>VLOOKUP(E285, List!$A$6:$B$27, 2, FALSE)</f>
        <v>#N/A</v>
      </c>
      <c r="G285" s="61"/>
      <c r="H285" s="20"/>
      <c r="I285" s="31"/>
      <c r="J285" s="56"/>
      <c r="K285" s="31"/>
      <c r="L285" s="41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4.25" customHeight="1">
      <c r="A286" s="15"/>
      <c r="B286" s="32"/>
      <c r="C286" s="32"/>
      <c r="D286" s="20"/>
      <c r="E286" s="60"/>
      <c r="F286" s="20" t="str">
        <f>VLOOKUP(E286, List!$A$6:$B$27, 2, FALSE)</f>
        <v>#N/A</v>
      </c>
      <c r="G286" s="61"/>
      <c r="H286" s="20"/>
      <c r="I286" s="31"/>
      <c r="J286" s="56"/>
      <c r="K286" s="31"/>
      <c r="L286" s="41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4.25" customHeight="1">
      <c r="A287" s="15"/>
      <c r="B287" s="32"/>
      <c r="C287" s="32"/>
      <c r="D287" s="20"/>
      <c r="E287" s="60"/>
      <c r="F287" s="20" t="str">
        <f>VLOOKUP(E287, List!$A$6:$B$27, 2, FALSE)</f>
        <v>#N/A</v>
      </c>
      <c r="G287" s="61"/>
      <c r="H287" s="20"/>
      <c r="I287" s="31"/>
      <c r="J287" s="56"/>
      <c r="K287" s="31"/>
      <c r="L287" s="41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4.25" customHeight="1">
      <c r="A288" s="15"/>
      <c r="B288" s="32"/>
      <c r="C288" s="32"/>
      <c r="D288" s="20"/>
      <c r="E288" s="60"/>
      <c r="F288" s="20" t="str">
        <f>VLOOKUP(E288, List!$A$6:$B$27, 2, FALSE)</f>
        <v>#N/A</v>
      </c>
      <c r="G288" s="61"/>
      <c r="H288" s="20"/>
      <c r="I288" s="31"/>
      <c r="J288" s="56"/>
      <c r="K288" s="31"/>
      <c r="L288" s="41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4.25" customHeight="1">
      <c r="A289" s="15"/>
      <c r="B289" s="32"/>
      <c r="C289" s="32"/>
      <c r="D289" s="20"/>
      <c r="E289" s="60"/>
      <c r="F289" s="20" t="str">
        <f>VLOOKUP(E289, List!$A$6:$B$27, 2, FALSE)</f>
        <v>#N/A</v>
      </c>
      <c r="G289" s="61"/>
      <c r="H289" s="20"/>
      <c r="I289" s="31"/>
      <c r="J289" s="56"/>
      <c r="K289" s="31"/>
      <c r="L289" s="41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4.25" customHeight="1">
      <c r="A290" s="15"/>
      <c r="B290" s="32"/>
      <c r="C290" s="32"/>
      <c r="D290" s="20"/>
      <c r="E290" s="60"/>
      <c r="F290" s="20" t="str">
        <f>VLOOKUP(E290, List!$A$6:$B$27, 2, FALSE)</f>
        <v>#N/A</v>
      </c>
      <c r="G290" s="61"/>
      <c r="H290" s="20"/>
      <c r="I290" s="31"/>
      <c r="J290" s="56"/>
      <c r="K290" s="31"/>
      <c r="L290" s="41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4.25" customHeight="1">
      <c r="A291" s="15"/>
      <c r="B291" s="32"/>
      <c r="C291" s="32"/>
      <c r="D291" s="20"/>
      <c r="E291" s="60"/>
      <c r="F291" s="20" t="str">
        <f>VLOOKUP(E291, List!$A$6:$B$27, 2, FALSE)</f>
        <v>#N/A</v>
      </c>
      <c r="G291" s="61"/>
      <c r="H291" s="20"/>
      <c r="I291" s="31"/>
      <c r="J291" s="56"/>
      <c r="K291" s="31"/>
      <c r="L291" s="41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4.25" customHeight="1">
      <c r="A292" s="15"/>
      <c r="B292" s="32"/>
      <c r="C292" s="32"/>
      <c r="D292" s="20"/>
      <c r="E292" s="60"/>
      <c r="F292" s="20" t="str">
        <f>VLOOKUP(E292, List!$A$6:$B$27, 2, FALSE)</f>
        <v>#N/A</v>
      </c>
      <c r="G292" s="61"/>
      <c r="H292" s="20"/>
      <c r="I292" s="31"/>
      <c r="J292" s="56"/>
      <c r="K292" s="31"/>
      <c r="L292" s="41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4.25" customHeight="1">
      <c r="A293" s="15"/>
      <c r="B293" s="32"/>
      <c r="C293" s="32"/>
      <c r="D293" s="20"/>
      <c r="E293" s="60"/>
      <c r="F293" s="20" t="str">
        <f>VLOOKUP(E293, List!$A$6:$B$27, 2, FALSE)</f>
        <v>#N/A</v>
      </c>
      <c r="G293" s="61"/>
      <c r="H293" s="20"/>
      <c r="I293" s="31"/>
      <c r="J293" s="56"/>
      <c r="K293" s="31"/>
      <c r="L293" s="41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4.25" customHeight="1">
      <c r="A294" s="15"/>
      <c r="B294" s="32"/>
      <c r="C294" s="32"/>
      <c r="D294" s="20"/>
      <c r="E294" s="60"/>
      <c r="F294" s="20" t="str">
        <f>VLOOKUP(E294, List!$A$6:$B$27, 2, FALSE)</f>
        <v>#N/A</v>
      </c>
      <c r="G294" s="61"/>
      <c r="H294" s="20"/>
      <c r="I294" s="31"/>
      <c r="J294" s="56"/>
      <c r="K294" s="31"/>
      <c r="L294" s="41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4.25" customHeight="1">
      <c r="A295" s="15"/>
      <c r="B295" s="32"/>
      <c r="C295" s="32"/>
      <c r="D295" s="20"/>
      <c r="E295" s="60"/>
      <c r="F295" s="20" t="str">
        <f>VLOOKUP(E295, List!$A$6:$B$27, 2, FALSE)</f>
        <v>#N/A</v>
      </c>
      <c r="G295" s="61"/>
      <c r="H295" s="20"/>
      <c r="I295" s="31"/>
      <c r="J295" s="56"/>
      <c r="K295" s="31"/>
      <c r="L295" s="41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4.25" customHeight="1">
      <c r="A296" s="15"/>
      <c r="B296" s="32"/>
      <c r="C296" s="32"/>
      <c r="D296" s="20"/>
      <c r="E296" s="60"/>
      <c r="F296" s="20" t="str">
        <f>VLOOKUP(E296, List!$A$6:$B$27, 2, FALSE)</f>
        <v>#N/A</v>
      </c>
      <c r="G296" s="61"/>
      <c r="H296" s="20"/>
      <c r="I296" s="31"/>
      <c r="J296" s="56"/>
      <c r="K296" s="31"/>
      <c r="L296" s="41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4.25" customHeight="1">
      <c r="A297" s="15"/>
      <c r="B297" s="32"/>
      <c r="C297" s="32"/>
      <c r="D297" s="20"/>
      <c r="E297" s="60"/>
      <c r="F297" s="20" t="str">
        <f>VLOOKUP(E297, List!$A$6:$B$27, 2, FALSE)</f>
        <v>#N/A</v>
      </c>
      <c r="G297" s="61"/>
      <c r="H297" s="20"/>
      <c r="I297" s="31"/>
      <c r="J297" s="56"/>
      <c r="K297" s="31"/>
      <c r="L297" s="41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4.25" customHeight="1">
      <c r="A298" s="15"/>
      <c r="B298" s="32"/>
      <c r="C298" s="32"/>
      <c r="D298" s="20"/>
      <c r="E298" s="60"/>
      <c r="F298" s="20" t="str">
        <f>VLOOKUP(E298, List!$A$6:$B$27, 2, FALSE)</f>
        <v>#N/A</v>
      </c>
      <c r="G298" s="61"/>
      <c r="H298" s="20"/>
      <c r="I298" s="31"/>
      <c r="J298" s="56"/>
      <c r="K298" s="31"/>
      <c r="L298" s="41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4.25" customHeight="1">
      <c r="A299" s="15"/>
      <c r="B299" s="32"/>
      <c r="C299" s="32"/>
      <c r="D299" s="20"/>
      <c r="E299" s="60"/>
      <c r="F299" s="20" t="str">
        <f>VLOOKUP(E299, List!$A$6:$B$27, 2, FALSE)</f>
        <v>#N/A</v>
      </c>
      <c r="G299" s="61"/>
      <c r="H299" s="20"/>
      <c r="I299" s="31"/>
      <c r="J299" s="56"/>
      <c r="K299" s="31"/>
      <c r="L299" s="41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4.25" customHeight="1">
      <c r="A300" s="15"/>
      <c r="B300" s="32"/>
      <c r="C300" s="32"/>
      <c r="D300" s="20"/>
      <c r="E300" s="60"/>
      <c r="F300" s="20" t="str">
        <f>VLOOKUP(E300, List!$A$6:$B$27, 2, FALSE)</f>
        <v>#N/A</v>
      </c>
      <c r="G300" s="61"/>
      <c r="H300" s="20"/>
      <c r="I300" s="31"/>
      <c r="J300" s="56"/>
      <c r="K300" s="31"/>
      <c r="L300" s="41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4.25" customHeight="1">
      <c r="A301" s="15"/>
      <c r="B301" s="32"/>
      <c r="C301" s="32"/>
      <c r="D301" s="20"/>
      <c r="E301" s="60"/>
      <c r="F301" s="20" t="str">
        <f>VLOOKUP(E301, List!$A$6:$B$27, 2, FALSE)</f>
        <v>#N/A</v>
      </c>
      <c r="G301" s="61"/>
      <c r="H301" s="20"/>
      <c r="I301" s="31"/>
      <c r="J301" s="56"/>
      <c r="K301" s="31"/>
      <c r="L301" s="41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4.25" customHeight="1">
      <c r="A302" s="15"/>
      <c r="B302" s="32"/>
      <c r="C302" s="32"/>
      <c r="D302" s="20"/>
      <c r="E302" s="60"/>
      <c r="F302" s="20" t="str">
        <f>VLOOKUP(E302, List!$A$6:$B$27, 2, FALSE)</f>
        <v>#N/A</v>
      </c>
      <c r="G302" s="61"/>
      <c r="H302" s="20"/>
      <c r="I302" s="31"/>
      <c r="J302" s="56"/>
      <c r="K302" s="31"/>
      <c r="L302" s="41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4.25" customHeight="1">
      <c r="A303" s="15"/>
      <c r="B303" s="32"/>
      <c r="C303" s="32"/>
      <c r="D303" s="20"/>
      <c r="E303" s="60"/>
      <c r="F303" s="20" t="str">
        <f>VLOOKUP(E303, List!$A$6:$B$27, 2, FALSE)</f>
        <v>#N/A</v>
      </c>
      <c r="G303" s="61"/>
      <c r="H303" s="20"/>
      <c r="I303" s="31"/>
      <c r="J303" s="56"/>
      <c r="K303" s="31"/>
      <c r="L303" s="41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4.25" customHeight="1">
      <c r="A304" s="15"/>
      <c r="B304" s="32"/>
      <c r="C304" s="32"/>
      <c r="D304" s="20"/>
      <c r="E304" s="60"/>
      <c r="F304" s="20" t="str">
        <f>VLOOKUP(E304, List!$A$6:$B$27, 2, FALSE)</f>
        <v>#N/A</v>
      </c>
      <c r="G304" s="61"/>
      <c r="H304" s="20"/>
      <c r="I304" s="31"/>
      <c r="J304" s="56"/>
      <c r="K304" s="31"/>
      <c r="L304" s="41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4.25" customHeight="1">
      <c r="A305" s="15"/>
      <c r="B305" s="32"/>
      <c r="C305" s="32"/>
      <c r="D305" s="20"/>
      <c r="E305" s="60"/>
      <c r="F305" s="20" t="str">
        <f>VLOOKUP(E305, List!$A$6:$B$27, 2, FALSE)</f>
        <v>#N/A</v>
      </c>
      <c r="G305" s="61"/>
      <c r="H305" s="20"/>
      <c r="I305" s="31"/>
      <c r="J305" s="56"/>
      <c r="K305" s="31"/>
      <c r="L305" s="41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4.25" customHeight="1">
      <c r="A306" s="15"/>
      <c r="B306" s="32"/>
      <c r="C306" s="32"/>
      <c r="D306" s="20"/>
      <c r="E306" s="60"/>
      <c r="F306" s="20" t="str">
        <f>VLOOKUP(E306, List!$A$6:$B$27, 2, FALSE)</f>
        <v>#N/A</v>
      </c>
      <c r="G306" s="61"/>
      <c r="H306" s="20"/>
      <c r="I306" s="31"/>
      <c r="J306" s="56"/>
      <c r="K306" s="31"/>
      <c r="L306" s="41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4.25" customHeight="1">
      <c r="A307" s="15"/>
      <c r="B307" s="32"/>
      <c r="C307" s="32"/>
      <c r="D307" s="20"/>
      <c r="E307" s="60"/>
      <c r="F307" s="20" t="str">
        <f>VLOOKUP(E307, List!$A$6:$B$27, 2, FALSE)</f>
        <v>#N/A</v>
      </c>
      <c r="G307" s="61"/>
      <c r="H307" s="20"/>
      <c r="I307" s="31"/>
      <c r="J307" s="56"/>
      <c r="K307" s="31"/>
      <c r="L307" s="41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4.25" customHeight="1">
      <c r="A308" s="15"/>
      <c r="B308" s="32"/>
      <c r="C308" s="32"/>
      <c r="D308" s="20"/>
      <c r="E308" s="60"/>
      <c r="F308" s="20" t="str">
        <f>VLOOKUP(E308, List!$A$6:$B$27, 2, FALSE)</f>
        <v>#N/A</v>
      </c>
      <c r="G308" s="61"/>
      <c r="H308" s="20"/>
      <c r="I308" s="31"/>
      <c r="J308" s="56"/>
      <c r="K308" s="31"/>
      <c r="L308" s="41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4.25" customHeight="1">
      <c r="A309" s="15"/>
      <c r="B309" s="32"/>
      <c r="C309" s="32"/>
      <c r="D309" s="20"/>
      <c r="E309" s="60"/>
      <c r="F309" s="20" t="str">
        <f>VLOOKUP(E309, List!$A$6:$B$27, 2, FALSE)</f>
        <v>#N/A</v>
      </c>
      <c r="G309" s="61"/>
      <c r="H309" s="20"/>
      <c r="I309" s="31"/>
      <c r="J309" s="56"/>
      <c r="K309" s="31"/>
      <c r="L309" s="41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4.25" customHeight="1">
      <c r="A310" s="15"/>
      <c r="B310" s="32"/>
      <c r="C310" s="32"/>
      <c r="D310" s="20"/>
      <c r="E310" s="60"/>
      <c r="F310" s="20" t="str">
        <f>VLOOKUP(E310, List!$A$6:$B$27, 2, FALSE)</f>
        <v>#N/A</v>
      </c>
      <c r="G310" s="61"/>
      <c r="H310" s="20"/>
      <c r="I310" s="31"/>
      <c r="J310" s="56"/>
      <c r="K310" s="31"/>
      <c r="L310" s="41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4.25" customHeight="1">
      <c r="A311" s="15"/>
      <c r="B311" s="32"/>
      <c r="C311" s="32"/>
      <c r="D311" s="20"/>
      <c r="E311" s="60"/>
      <c r="F311" s="20" t="str">
        <f>VLOOKUP(E311, List!$A$6:$B$27, 2, FALSE)</f>
        <v>#N/A</v>
      </c>
      <c r="G311" s="61"/>
      <c r="H311" s="20"/>
      <c r="I311" s="31"/>
      <c r="J311" s="56"/>
      <c r="K311" s="31"/>
      <c r="L311" s="41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4.25" customHeight="1">
      <c r="A312" s="15"/>
      <c r="B312" s="32"/>
      <c r="C312" s="32"/>
      <c r="D312" s="20"/>
      <c r="E312" s="60"/>
      <c r="F312" s="20" t="str">
        <f>VLOOKUP(E312, List!$A$6:$B$27, 2, FALSE)</f>
        <v>#N/A</v>
      </c>
      <c r="G312" s="61"/>
      <c r="H312" s="20"/>
      <c r="I312" s="31"/>
      <c r="J312" s="56"/>
      <c r="K312" s="31"/>
      <c r="L312" s="41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4.25" customHeight="1">
      <c r="A313" s="15"/>
      <c r="B313" s="32"/>
      <c r="C313" s="32"/>
      <c r="D313" s="20"/>
      <c r="E313" s="60"/>
      <c r="F313" s="20" t="str">
        <f>VLOOKUP(E313, List!$A$6:$B$27, 2, FALSE)</f>
        <v>#N/A</v>
      </c>
      <c r="G313" s="61"/>
      <c r="H313" s="20"/>
      <c r="I313" s="31"/>
      <c r="J313" s="56"/>
      <c r="K313" s="31"/>
      <c r="L313" s="41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4.25" customHeight="1">
      <c r="A314" s="15"/>
      <c r="B314" s="32"/>
      <c r="C314" s="32"/>
      <c r="D314" s="20"/>
      <c r="E314" s="60"/>
      <c r="F314" s="20" t="str">
        <f>VLOOKUP(E314, List!$A$6:$B$27, 2, FALSE)</f>
        <v>#N/A</v>
      </c>
      <c r="G314" s="61"/>
      <c r="H314" s="20"/>
      <c r="I314" s="31"/>
      <c r="J314" s="56"/>
      <c r="K314" s="31"/>
      <c r="L314" s="41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4.25" customHeight="1">
      <c r="A315" s="15"/>
      <c r="B315" s="32"/>
      <c r="C315" s="32"/>
      <c r="D315" s="20"/>
      <c r="E315" s="60"/>
      <c r="F315" s="20" t="str">
        <f>VLOOKUP(E315, List!$A$6:$B$27, 2, FALSE)</f>
        <v>#N/A</v>
      </c>
      <c r="G315" s="61"/>
      <c r="H315" s="20"/>
      <c r="I315" s="31"/>
      <c r="J315" s="56"/>
      <c r="K315" s="31"/>
      <c r="L315" s="41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4.25" customHeight="1">
      <c r="A316" s="15"/>
      <c r="B316" s="32"/>
      <c r="C316" s="32"/>
      <c r="D316" s="20"/>
      <c r="E316" s="60"/>
      <c r="F316" s="20" t="str">
        <f>VLOOKUP(E316, List!$A$6:$B$27, 2, FALSE)</f>
        <v>#N/A</v>
      </c>
      <c r="G316" s="61"/>
      <c r="H316" s="20"/>
      <c r="I316" s="31"/>
      <c r="J316" s="56"/>
      <c r="K316" s="31"/>
      <c r="L316" s="41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4.25" customHeight="1">
      <c r="A317" s="15"/>
      <c r="B317" s="32"/>
      <c r="C317" s="32"/>
      <c r="D317" s="20"/>
      <c r="E317" s="60"/>
      <c r="F317" s="20" t="str">
        <f>VLOOKUP(E317, List!$A$6:$B$27, 2, FALSE)</f>
        <v>#N/A</v>
      </c>
      <c r="G317" s="61"/>
      <c r="H317" s="20"/>
      <c r="I317" s="31"/>
      <c r="J317" s="56"/>
      <c r="K317" s="31"/>
      <c r="L317" s="41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4.25" customHeight="1">
      <c r="A318" s="15"/>
      <c r="B318" s="32"/>
      <c r="C318" s="32"/>
      <c r="D318" s="20"/>
      <c r="E318" s="62"/>
      <c r="F318" s="20" t="str">
        <f>VLOOKUP(E318, List!$A$6:$B$27, 2, FALSE)</f>
        <v>#N/A</v>
      </c>
      <c r="G318" s="61"/>
      <c r="H318" s="20"/>
      <c r="I318" s="31"/>
      <c r="J318" s="56"/>
      <c r="K318" s="31"/>
      <c r="L318" s="41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4.25" customHeight="1">
      <c r="A319" s="15"/>
      <c r="B319" s="32"/>
      <c r="C319" s="32"/>
      <c r="D319" s="20"/>
      <c r="E319" s="62"/>
      <c r="F319" s="20" t="str">
        <f>VLOOKUP(E319, List!$A$6:$B$27, 2, FALSE)</f>
        <v>#N/A</v>
      </c>
      <c r="G319" s="61"/>
      <c r="H319" s="20"/>
      <c r="I319" s="31"/>
      <c r="J319" s="56"/>
      <c r="K319" s="31"/>
      <c r="L319" s="41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4.25" customHeight="1">
      <c r="A320" s="15"/>
      <c r="B320" s="32"/>
      <c r="C320" s="32"/>
      <c r="D320" s="20"/>
      <c r="E320" s="62"/>
      <c r="F320" s="20" t="str">
        <f>VLOOKUP(E320, List!$A$6:$B$27, 2, FALSE)</f>
        <v>#N/A</v>
      </c>
      <c r="G320" s="61"/>
      <c r="H320" s="20"/>
      <c r="I320" s="31"/>
      <c r="J320" s="56"/>
      <c r="K320" s="31"/>
      <c r="L320" s="41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4.25" customHeight="1">
      <c r="A321" s="15"/>
      <c r="B321" s="32"/>
      <c r="C321" s="32"/>
      <c r="D321" s="20"/>
      <c r="E321" s="62"/>
      <c r="F321" s="20" t="str">
        <f>VLOOKUP(E321, List!$A$6:$B$27, 2, FALSE)</f>
        <v>#N/A</v>
      </c>
      <c r="G321" s="61"/>
      <c r="H321" s="20"/>
      <c r="I321" s="31"/>
      <c r="J321" s="56"/>
      <c r="K321" s="31"/>
      <c r="L321" s="41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4.25" customHeight="1">
      <c r="A322" s="15"/>
      <c r="B322" s="32"/>
      <c r="C322" s="32"/>
      <c r="D322" s="20"/>
      <c r="E322" s="62"/>
      <c r="F322" s="20" t="str">
        <f>VLOOKUP(E322, List!$A$6:$B$27, 2, FALSE)</f>
        <v>#N/A</v>
      </c>
      <c r="G322" s="61"/>
      <c r="H322" s="20"/>
      <c r="I322" s="31"/>
      <c r="J322" s="56"/>
      <c r="K322" s="31"/>
      <c r="L322" s="41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4.25" customHeight="1">
      <c r="A323" s="15"/>
      <c r="B323" s="32"/>
      <c r="C323" s="32"/>
      <c r="D323" s="20"/>
      <c r="E323" s="62"/>
      <c r="F323" s="20" t="str">
        <f>VLOOKUP(E323, List!$A$6:$B$27, 2, FALSE)</f>
        <v>#N/A</v>
      </c>
      <c r="G323" s="61"/>
      <c r="H323" s="20"/>
      <c r="I323" s="31"/>
      <c r="J323" s="56"/>
      <c r="K323" s="31"/>
      <c r="L323" s="41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4.25" customHeight="1">
      <c r="A324" s="15"/>
      <c r="B324" s="32"/>
      <c r="C324" s="32"/>
      <c r="D324" s="20"/>
      <c r="E324" s="62"/>
      <c r="F324" s="20" t="str">
        <f>VLOOKUP(E324, List!$A$6:$B$27, 2, FALSE)</f>
        <v>#N/A</v>
      </c>
      <c r="G324" s="61"/>
      <c r="H324" s="20"/>
      <c r="I324" s="31"/>
      <c r="J324" s="56"/>
      <c r="K324" s="31"/>
      <c r="L324" s="41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4.25" customHeight="1">
      <c r="A325" s="15"/>
      <c r="B325" s="32"/>
      <c r="C325" s="32"/>
      <c r="D325" s="20"/>
      <c r="E325" s="62"/>
      <c r="F325" s="20" t="str">
        <f>VLOOKUP(E325, List!$A$6:$B$27, 2, FALSE)</f>
        <v>#N/A</v>
      </c>
      <c r="G325" s="61"/>
      <c r="H325" s="20"/>
      <c r="I325" s="31"/>
      <c r="J325" s="56"/>
      <c r="K325" s="31"/>
      <c r="L325" s="41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4.25" customHeight="1">
      <c r="A326" s="15"/>
      <c r="B326" s="32"/>
      <c r="C326" s="32"/>
      <c r="D326" s="20"/>
      <c r="E326" s="62"/>
      <c r="F326" s="20" t="str">
        <f>VLOOKUP(E326, List!$A$6:$B$27, 2, FALSE)</f>
        <v>#N/A</v>
      </c>
      <c r="G326" s="61"/>
      <c r="H326" s="20"/>
      <c r="I326" s="31"/>
      <c r="J326" s="56"/>
      <c r="K326" s="31"/>
      <c r="L326" s="41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4.25" customHeight="1">
      <c r="A327" s="15"/>
      <c r="B327" s="32"/>
      <c r="C327" s="32"/>
      <c r="D327" s="20"/>
      <c r="E327" s="60"/>
      <c r="F327" s="20" t="str">
        <f>VLOOKUP(E327, List!$A$6:$B$27, 2, FALSE)</f>
        <v>#N/A</v>
      </c>
      <c r="G327" s="61"/>
      <c r="H327" s="20"/>
      <c r="I327" s="31"/>
      <c r="J327" s="56"/>
      <c r="K327" s="31"/>
      <c r="L327" s="41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4.25" customHeight="1">
      <c r="A328" s="15"/>
      <c r="B328" s="32"/>
      <c r="C328" s="32"/>
      <c r="D328" s="20"/>
      <c r="E328" s="60"/>
      <c r="F328" s="20" t="str">
        <f>VLOOKUP(E328, List!$A$6:$B$27, 2, FALSE)</f>
        <v>#N/A</v>
      </c>
      <c r="G328" s="61"/>
      <c r="H328" s="20"/>
      <c r="I328" s="31"/>
      <c r="J328" s="56"/>
      <c r="K328" s="31"/>
      <c r="L328" s="41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4.25" customHeight="1">
      <c r="A329" s="15"/>
      <c r="B329" s="32"/>
      <c r="C329" s="32"/>
      <c r="D329" s="20"/>
      <c r="E329" s="62"/>
      <c r="F329" s="20" t="str">
        <f>VLOOKUP(E329, List!$A$6:$B$27, 2, FALSE)</f>
        <v>#N/A</v>
      </c>
      <c r="G329" s="61"/>
      <c r="H329" s="20"/>
      <c r="I329" s="31"/>
      <c r="J329" s="56"/>
      <c r="K329" s="31"/>
      <c r="L329" s="41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4.25" customHeight="1">
      <c r="A330" s="15"/>
      <c r="B330" s="32"/>
      <c r="C330" s="32"/>
      <c r="D330" s="20"/>
      <c r="E330" s="62"/>
      <c r="F330" s="20" t="str">
        <f>VLOOKUP(E330, List!$A$6:$B$27, 2, FALSE)</f>
        <v>#N/A</v>
      </c>
      <c r="G330" s="61"/>
      <c r="H330" s="20"/>
      <c r="I330" s="31"/>
      <c r="J330" s="56"/>
      <c r="K330" s="31"/>
      <c r="L330" s="41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4.25" customHeight="1">
      <c r="A331" s="15"/>
      <c r="B331" s="32"/>
      <c r="C331" s="32"/>
      <c r="D331" s="20"/>
      <c r="E331" s="62"/>
      <c r="F331" s="20" t="str">
        <f>VLOOKUP(E331, List!$A$6:$B$27, 2, FALSE)</f>
        <v>#N/A</v>
      </c>
      <c r="G331" s="61"/>
      <c r="H331" s="20"/>
      <c r="I331" s="31"/>
      <c r="J331" s="56"/>
      <c r="K331" s="31"/>
      <c r="L331" s="41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4.25" customHeight="1">
      <c r="A332" s="15"/>
      <c r="B332" s="32"/>
      <c r="C332" s="32"/>
      <c r="D332" s="20"/>
      <c r="E332" s="60"/>
      <c r="F332" s="20" t="str">
        <f>VLOOKUP(E332, List!$A$6:$B$27, 2, FALSE)</f>
        <v>#N/A</v>
      </c>
      <c r="G332" s="61"/>
      <c r="H332" s="20"/>
      <c r="I332" s="31"/>
      <c r="J332" s="56"/>
      <c r="K332" s="31"/>
      <c r="L332" s="41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4.25" customHeight="1">
      <c r="A333" s="15"/>
      <c r="B333" s="32"/>
      <c r="C333" s="32"/>
      <c r="D333" s="20"/>
      <c r="E333" s="62"/>
      <c r="F333" s="20" t="str">
        <f>VLOOKUP(E333, List!$A$6:$B$27, 2, FALSE)</f>
        <v>#N/A</v>
      </c>
      <c r="G333" s="61"/>
      <c r="H333" s="20"/>
      <c r="I333" s="31"/>
      <c r="J333" s="56"/>
      <c r="K333" s="31"/>
      <c r="L333" s="41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4.25" customHeight="1">
      <c r="A334" s="15"/>
      <c r="B334" s="32"/>
      <c r="C334" s="32"/>
      <c r="D334" s="20"/>
      <c r="E334" s="62"/>
      <c r="F334" s="20" t="str">
        <f>VLOOKUP(E334, List!$A$6:$B$27, 2, FALSE)</f>
        <v>#N/A</v>
      </c>
      <c r="G334" s="61"/>
      <c r="H334" s="20"/>
      <c r="I334" s="31"/>
      <c r="J334" s="56"/>
      <c r="K334" s="31"/>
      <c r="L334" s="41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4.25" customHeight="1">
      <c r="A335" s="15"/>
      <c r="B335" s="32"/>
      <c r="C335" s="32"/>
      <c r="D335" s="20"/>
      <c r="E335" s="62"/>
      <c r="F335" s="20" t="str">
        <f>VLOOKUP(E335, List!$A$6:$B$27, 2, FALSE)</f>
        <v>#N/A</v>
      </c>
      <c r="G335" s="61"/>
      <c r="H335" s="20"/>
      <c r="I335" s="31"/>
      <c r="J335" s="56"/>
      <c r="K335" s="31"/>
      <c r="L335" s="41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4.25" customHeight="1">
      <c r="A336" s="15"/>
      <c r="B336" s="32"/>
      <c r="C336" s="32"/>
      <c r="D336" s="20"/>
      <c r="E336" s="62"/>
      <c r="F336" s="20" t="str">
        <f>VLOOKUP(E336, List!$A$6:$B$27, 2, FALSE)</f>
        <v>#N/A</v>
      </c>
      <c r="G336" s="61"/>
      <c r="H336" s="20"/>
      <c r="I336" s="31"/>
      <c r="J336" s="56"/>
      <c r="K336" s="31"/>
      <c r="L336" s="41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4.25" customHeight="1">
      <c r="A337" s="15"/>
      <c r="B337" s="32"/>
      <c r="C337" s="32"/>
      <c r="D337" s="20"/>
      <c r="E337" s="60"/>
      <c r="F337" s="20" t="str">
        <f>VLOOKUP(E337, List!$A$6:$B$27, 2, FALSE)</f>
        <v>#N/A</v>
      </c>
      <c r="G337" s="61"/>
      <c r="H337" s="20"/>
      <c r="I337" s="31"/>
      <c r="J337" s="56"/>
      <c r="K337" s="31"/>
      <c r="L337" s="41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4.25" customHeight="1">
      <c r="A338" s="15"/>
      <c r="B338" s="32"/>
      <c r="C338" s="32"/>
      <c r="D338" s="20"/>
      <c r="E338" s="60"/>
      <c r="F338" s="20" t="str">
        <f>VLOOKUP(E338, List!$A$6:$B$27, 2, FALSE)</f>
        <v>#N/A</v>
      </c>
      <c r="G338" s="61"/>
      <c r="H338" s="20"/>
      <c r="I338" s="31"/>
      <c r="J338" s="56"/>
      <c r="K338" s="31"/>
      <c r="L338" s="41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4.25" customHeight="1">
      <c r="A339" s="15"/>
      <c r="B339" s="32"/>
      <c r="C339" s="32"/>
      <c r="D339" s="20"/>
      <c r="E339" s="60"/>
      <c r="F339" s="20" t="str">
        <f>VLOOKUP(E339, List!$A$6:$B$27, 2, FALSE)</f>
        <v>#N/A</v>
      </c>
      <c r="G339" s="61"/>
      <c r="H339" s="20"/>
      <c r="I339" s="31"/>
      <c r="J339" s="56"/>
      <c r="K339" s="31"/>
      <c r="L339" s="41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4.25" customHeight="1">
      <c r="A340" s="15"/>
      <c r="B340" s="32"/>
      <c r="C340" s="32"/>
      <c r="D340" s="20"/>
      <c r="E340" s="60"/>
      <c r="F340" s="20" t="str">
        <f>VLOOKUP(E340, List!$A$6:$B$27, 2, FALSE)</f>
        <v>#N/A</v>
      </c>
      <c r="G340" s="61"/>
      <c r="H340" s="20"/>
      <c r="I340" s="31"/>
      <c r="J340" s="56"/>
      <c r="K340" s="31"/>
      <c r="L340" s="41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4.25" customHeight="1">
      <c r="A341" s="15"/>
      <c r="B341" s="32"/>
      <c r="C341" s="32"/>
      <c r="D341" s="20"/>
      <c r="E341" s="60"/>
      <c r="F341" s="20" t="str">
        <f>VLOOKUP(E341, List!$A$6:$B$27, 2, FALSE)</f>
        <v>#N/A</v>
      </c>
      <c r="G341" s="61"/>
      <c r="H341" s="20"/>
      <c r="I341" s="31"/>
      <c r="J341" s="56"/>
      <c r="K341" s="31"/>
      <c r="L341" s="41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4.25" customHeight="1">
      <c r="A342" s="15"/>
      <c r="B342" s="32"/>
      <c r="C342" s="32"/>
      <c r="D342" s="20"/>
      <c r="E342" s="60"/>
      <c r="F342" s="20" t="str">
        <f>VLOOKUP(E342, List!$A$6:$B$27, 2, FALSE)</f>
        <v>#N/A</v>
      </c>
      <c r="G342" s="61"/>
      <c r="H342" s="20"/>
      <c r="I342" s="31"/>
      <c r="J342" s="56"/>
      <c r="K342" s="31"/>
      <c r="L342" s="41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4.25" customHeight="1">
      <c r="A343" s="15"/>
      <c r="B343" s="32"/>
      <c r="C343" s="32"/>
      <c r="D343" s="20"/>
      <c r="E343" s="60"/>
      <c r="F343" s="20" t="str">
        <f>VLOOKUP(E343, List!$A$6:$B$27, 2, FALSE)</f>
        <v>#N/A</v>
      </c>
      <c r="G343" s="61"/>
      <c r="H343" s="20"/>
      <c r="I343" s="31"/>
      <c r="J343" s="56"/>
      <c r="K343" s="31"/>
      <c r="L343" s="41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4.25" customHeight="1">
      <c r="A344" s="15"/>
      <c r="B344" s="32"/>
      <c r="C344" s="32"/>
      <c r="D344" s="20"/>
      <c r="E344" s="60"/>
      <c r="F344" s="20" t="str">
        <f>VLOOKUP(E344, List!$A$6:$B$27, 2, FALSE)</f>
        <v>#N/A</v>
      </c>
      <c r="G344" s="61"/>
      <c r="H344" s="20"/>
      <c r="I344" s="31"/>
      <c r="J344" s="56"/>
      <c r="K344" s="31"/>
      <c r="L344" s="41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4.25" customHeight="1">
      <c r="A345" s="15"/>
      <c r="B345" s="32"/>
      <c r="C345" s="32"/>
      <c r="D345" s="20"/>
      <c r="E345" s="60"/>
      <c r="F345" s="20" t="str">
        <f>VLOOKUP(E345, List!$A$6:$B$27, 2, FALSE)</f>
        <v>#N/A</v>
      </c>
      <c r="G345" s="61"/>
      <c r="H345" s="20"/>
      <c r="I345" s="31"/>
      <c r="J345" s="56"/>
      <c r="K345" s="31"/>
      <c r="L345" s="41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4.25" customHeight="1">
      <c r="A346" s="15"/>
      <c r="B346" s="32"/>
      <c r="C346" s="32"/>
      <c r="D346" s="20"/>
      <c r="E346" s="60"/>
      <c r="F346" s="20" t="str">
        <f>VLOOKUP(E346, List!$A$6:$B$27, 2, FALSE)</f>
        <v>#N/A</v>
      </c>
      <c r="G346" s="61"/>
      <c r="H346" s="20"/>
      <c r="I346" s="31"/>
      <c r="J346" s="56"/>
      <c r="K346" s="31"/>
      <c r="L346" s="41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4.25" customHeight="1">
      <c r="A347" s="15"/>
      <c r="B347" s="32"/>
      <c r="C347" s="32"/>
      <c r="D347" s="20"/>
      <c r="E347" s="60"/>
      <c r="F347" s="20" t="str">
        <f>VLOOKUP(E347, List!$A$6:$B$27, 2, FALSE)</f>
        <v>#N/A</v>
      </c>
      <c r="G347" s="61"/>
      <c r="H347" s="20"/>
      <c r="I347" s="31"/>
      <c r="J347" s="56"/>
      <c r="K347" s="31"/>
      <c r="L347" s="41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4.25" customHeight="1">
      <c r="A348" s="15"/>
      <c r="B348" s="32"/>
      <c r="C348" s="32"/>
      <c r="D348" s="20"/>
      <c r="E348" s="60"/>
      <c r="F348" s="20" t="str">
        <f>VLOOKUP(E348, List!$A$6:$B$27, 2, FALSE)</f>
        <v>#N/A</v>
      </c>
      <c r="G348" s="61"/>
      <c r="H348" s="20"/>
      <c r="I348" s="31"/>
      <c r="J348" s="56"/>
      <c r="K348" s="31"/>
      <c r="L348" s="41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4.25" customHeight="1">
      <c r="A349" s="15"/>
      <c r="B349" s="32"/>
      <c r="C349" s="32"/>
      <c r="D349" s="20"/>
      <c r="E349" s="60"/>
      <c r="F349" s="20" t="str">
        <f>VLOOKUP(E349, List!$A$6:$B$27, 2, FALSE)</f>
        <v>#N/A</v>
      </c>
      <c r="G349" s="61"/>
      <c r="H349" s="20"/>
      <c r="I349" s="31"/>
      <c r="J349" s="56"/>
      <c r="K349" s="31"/>
      <c r="L349" s="41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4.25" customHeight="1">
      <c r="A350" s="15"/>
      <c r="B350" s="32"/>
      <c r="C350" s="32"/>
      <c r="D350" s="20"/>
      <c r="E350" s="60"/>
      <c r="F350" s="20" t="str">
        <f>VLOOKUP(E350, List!$A$6:$B$27, 2, FALSE)</f>
        <v>#N/A</v>
      </c>
      <c r="G350" s="61"/>
      <c r="H350" s="20"/>
      <c r="I350" s="31"/>
      <c r="J350" s="56"/>
      <c r="K350" s="31"/>
      <c r="L350" s="41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4.25" customHeight="1">
      <c r="A351" s="15"/>
      <c r="B351" s="32"/>
      <c r="C351" s="32"/>
      <c r="D351" s="20"/>
      <c r="E351" s="60"/>
      <c r="F351" s="20" t="str">
        <f>VLOOKUP(E351, List!$A$6:$B$27, 2, FALSE)</f>
        <v>#N/A</v>
      </c>
      <c r="G351" s="61"/>
      <c r="H351" s="20"/>
      <c r="I351" s="31"/>
      <c r="J351" s="56"/>
      <c r="K351" s="31"/>
      <c r="L351" s="41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4.25" customHeight="1">
      <c r="A352" s="15"/>
      <c r="B352" s="32"/>
      <c r="C352" s="32"/>
      <c r="D352" s="20"/>
      <c r="E352" s="60"/>
      <c r="F352" s="20" t="str">
        <f>VLOOKUP(E352, List!$A$6:$B$27, 2, FALSE)</f>
        <v>#N/A</v>
      </c>
      <c r="G352" s="61"/>
      <c r="H352" s="20"/>
      <c r="I352" s="31"/>
      <c r="J352" s="56"/>
      <c r="K352" s="31"/>
      <c r="L352" s="41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4.25" customHeight="1">
      <c r="A353" s="15"/>
      <c r="B353" s="32"/>
      <c r="C353" s="32"/>
      <c r="D353" s="20"/>
      <c r="E353" s="60"/>
      <c r="F353" s="20" t="str">
        <f>VLOOKUP(E353, List!$A$6:$B$27, 2, FALSE)</f>
        <v>#N/A</v>
      </c>
      <c r="G353" s="61"/>
      <c r="H353" s="20"/>
      <c r="I353" s="31"/>
      <c r="J353" s="56"/>
      <c r="K353" s="31"/>
      <c r="L353" s="41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4.25" customHeight="1">
      <c r="A354" s="15"/>
      <c r="B354" s="32"/>
      <c r="C354" s="32"/>
      <c r="D354" s="20"/>
      <c r="E354" s="60"/>
      <c r="F354" s="20" t="str">
        <f>VLOOKUP(E354, List!$A$6:$B$27, 2, FALSE)</f>
        <v>#N/A</v>
      </c>
      <c r="G354" s="61"/>
      <c r="H354" s="20"/>
      <c r="I354" s="31"/>
      <c r="J354" s="56"/>
      <c r="K354" s="31"/>
      <c r="L354" s="41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4.25" customHeight="1">
      <c r="A355" s="15"/>
      <c r="B355" s="32"/>
      <c r="C355" s="32"/>
      <c r="D355" s="20"/>
      <c r="E355" s="60"/>
      <c r="F355" s="20" t="str">
        <f>VLOOKUP(E355, List!$A$6:$B$27, 2, FALSE)</f>
        <v>#N/A</v>
      </c>
      <c r="G355" s="61"/>
      <c r="H355" s="20"/>
      <c r="I355" s="31"/>
      <c r="J355" s="56"/>
      <c r="K355" s="31"/>
      <c r="L355" s="41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4.25" customHeight="1">
      <c r="A356" s="15"/>
      <c r="B356" s="32"/>
      <c r="C356" s="32"/>
      <c r="D356" s="20"/>
      <c r="E356" s="60"/>
      <c r="F356" s="20" t="str">
        <f>VLOOKUP(E356, List!$A$6:$B$27, 2, FALSE)</f>
        <v>#N/A</v>
      </c>
      <c r="G356" s="61"/>
      <c r="H356" s="20"/>
      <c r="I356" s="31"/>
      <c r="J356" s="56"/>
      <c r="K356" s="31"/>
      <c r="L356" s="41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4.25" customHeight="1">
      <c r="A357" s="15"/>
      <c r="B357" s="32"/>
      <c r="C357" s="32"/>
      <c r="D357" s="20"/>
      <c r="E357" s="60"/>
      <c r="F357" s="20" t="str">
        <f>VLOOKUP(E357, List!$A$6:$B$27, 2, FALSE)</f>
        <v>#N/A</v>
      </c>
      <c r="G357" s="61"/>
      <c r="H357" s="20"/>
      <c r="I357" s="31"/>
      <c r="J357" s="56"/>
      <c r="K357" s="31"/>
      <c r="L357" s="41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4.25" customHeight="1">
      <c r="A358" s="15"/>
      <c r="B358" s="32"/>
      <c r="C358" s="32"/>
      <c r="D358" s="20"/>
      <c r="E358" s="31"/>
      <c r="F358" s="20" t="str">
        <f>VLOOKUP(E358, List!$A$6:$B$27, 2, FALSE)</f>
        <v>#N/A</v>
      </c>
      <c r="G358" s="59"/>
      <c r="H358" s="20"/>
      <c r="I358" s="31"/>
      <c r="J358" s="56"/>
      <c r="K358" s="31"/>
      <c r="L358" s="41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4.25" customHeight="1">
      <c r="A359" s="15"/>
      <c r="B359" s="32"/>
      <c r="C359" s="32"/>
      <c r="D359" s="20"/>
      <c r="E359" s="31"/>
      <c r="F359" s="20" t="str">
        <f>VLOOKUP(E359, List!$A$6:$B$27, 2, FALSE)</f>
        <v>#N/A</v>
      </c>
      <c r="G359" s="59"/>
      <c r="H359" s="20"/>
      <c r="I359" s="31"/>
      <c r="J359" s="56"/>
      <c r="K359" s="31"/>
      <c r="L359" s="41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4.25" customHeight="1">
      <c r="A360" s="15"/>
      <c r="B360" s="32"/>
      <c r="C360" s="32"/>
      <c r="D360" s="20"/>
      <c r="E360" s="31"/>
      <c r="F360" s="20" t="str">
        <f>VLOOKUP(E360, List!$A$6:$B$27, 2, FALSE)</f>
        <v>#N/A</v>
      </c>
      <c r="G360" s="59"/>
      <c r="H360" s="20"/>
      <c r="I360" s="31"/>
      <c r="J360" s="56"/>
      <c r="K360" s="31"/>
      <c r="L360" s="41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4.25" customHeight="1">
      <c r="A361" s="15"/>
      <c r="B361" s="32"/>
      <c r="C361" s="32"/>
      <c r="D361" s="20"/>
      <c r="E361" s="31"/>
      <c r="F361" s="20" t="str">
        <f>VLOOKUP(E361, List!$A$6:$B$27, 2, FALSE)</f>
        <v>#N/A</v>
      </c>
      <c r="G361" s="59"/>
      <c r="H361" s="20"/>
      <c r="I361" s="31"/>
      <c r="J361" s="56"/>
      <c r="K361" s="31"/>
      <c r="L361" s="41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4.25" customHeight="1">
      <c r="A362" s="15"/>
      <c r="B362" s="32"/>
      <c r="C362" s="32"/>
      <c r="D362" s="20"/>
      <c r="E362" s="31"/>
      <c r="F362" s="20" t="str">
        <f>VLOOKUP(E362, List!$A$6:$B$27, 2, FALSE)</f>
        <v>#N/A</v>
      </c>
      <c r="G362" s="59"/>
      <c r="H362" s="20"/>
      <c r="I362" s="31"/>
      <c r="J362" s="56"/>
      <c r="K362" s="31"/>
      <c r="L362" s="41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4.25" customHeight="1">
      <c r="A363" s="15"/>
      <c r="B363" s="32"/>
      <c r="C363" s="32"/>
      <c r="D363" s="20"/>
      <c r="E363" s="31"/>
      <c r="F363" s="20" t="str">
        <f>VLOOKUP(E363, List!$A$6:$B$27, 2, FALSE)</f>
        <v>#N/A</v>
      </c>
      <c r="G363" s="59"/>
      <c r="H363" s="20"/>
      <c r="I363" s="31"/>
      <c r="J363" s="56"/>
      <c r="K363" s="31"/>
      <c r="L363" s="41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4.25" customHeight="1">
      <c r="A364" s="15"/>
      <c r="B364" s="32"/>
      <c r="C364" s="32"/>
      <c r="D364" s="20"/>
      <c r="E364" s="31"/>
      <c r="F364" s="20" t="str">
        <f>VLOOKUP(E364, List!$A$6:$B$27, 2, FALSE)</f>
        <v>#N/A</v>
      </c>
      <c r="G364" s="59"/>
      <c r="H364" s="20"/>
      <c r="I364" s="31"/>
      <c r="J364" s="56"/>
      <c r="K364" s="31"/>
      <c r="L364" s="41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4.25" customHeight="1">
      <c r="A365" s="15"/>
      <c r="B365" s="32"/>
      <c r="C365" s="32"/>
      <c r="D365" s="20"/>
      <c r="E365" s="31"/>
      <c r="F365" s="20" t="str">
        <f>VLOOKUP(E365, List!$A$6:$B$27, 2, FALSE)</f>
        <v>#N/A</v>
      </c>
      <c r="G365" s="59"/>
      <c r="H365" s="20"/>
      <c r="I365" s="31"/>
      <c r="J365" s="56"/>
      <c r="K365" s="31"/>
      <c r="L365" s="41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4.25" customHeight="1">
      <c r="A366" s="15"/>
      <c r="B366" s="32"/>
      <c r="C366" s="32"/>
      <c r="D366" s="20"/>
      <c r="E366" s="31"/>
      <c r="F366" s="20" t="str">
        <f>VLOOKUP(E366, List!$A$6:$B$27, 2, FALSE)</f>
        <v>#N/A</v>
      </c>
      <c r="G366" s="59"/>
      <c r="H366" s="20"/>
      <c r="I366" s="31"/>
      <c r="J366" s="56"/>
      <c r="K366" s="31"/>
      <c r="L366" s="41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4.25" customHeight="1">
      <c r="A367" s="15"/>
      <c r="B367" s="32"/>
      <c r="C367" s="32"/>
      <c r="D367" s="20"/>
      <c r="E367" s="31"/>
      <c r="F367" s="20" t="str">
        <f>VLOOKUP(E367, List!$A$6:$B$27, 2, FALSE)</f>
        <v>#N/A</v>
      </c>
      <c r="G367" s="59"/>
      <c r="H367" s="20"/>
      <c r="I367" s="31"/>
      <c r="J367" s="56"/>
      <c r="K367" s="31"/>
      <c r="L367" s="41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4.25" customHeight="1">
      <c r="A368" s="15"/>
      <c r="B368" s="32"/>
      <c r="C368" s="32"/>
      <c r="D368" s="32"/>
      <c r="E368" s="31"/>
      <c r="F368" s="20" t="str">
        <f>VLOOKUP(E368, List!$A$6:$B$27, 2, FALSE)</f>
        <v>#N/A</v>
      </c>
      <c r="G368" s="59"/>
      <c r="H368" s="20"/>
      <c r="I368" s="31"/>
      <c r="J368" s="56"/>
      <c r="K368" s="31"/>
      <c r="L368" s="41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4.25" customHeight="1">
      <c r="A369" s="15"/>
      <c r="B369" s="32"/>
      <c r="C369" s="32"/>
      <c r="D369" s="32"/>
      <c r="E369" s="31"/>
      <c r="F369" s="20" t="str">
        <f>VLOOKUP(E369, List!$A$6:$B$27, 2, FALSE)</f>
        <v>#N/A</v>
      </c>
      <c r="G369" s="59"/>
      <c r="H369" s="20"/>
      <c r="I369" s="31"/>
      <c r="J369" s="56"/>
      <c r="K369" s="31"/>
      <c r="L369" s="41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4.25" customHeight="1">
      <c r="A370" s="15"/>
      <c r="B370" s="32"/>
      <c r="C370" s="32"/>
      <c r="D370" s="32"/>
      <c r="E370" s="31"/>
      <c r="F370" s="20" t="str">
        <f>VLOOKUP(E370, List!$A$6:$B$27, 2, FALSE)</f>
        <v>#N/A</v>
      </c>
      <c r="G370" s="59"/>
      <c r="H370" s="20"/>
      <c r="I370" s="31"/>
      <c r="J370" s="56"/>
      <c r="K370" s="31"/>
      <c r="L370" s="41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4.25" customHeight="1">
      <c r="A371" s="15"/>
      <c r="B371" s="32"/>
      <c r="C371" s="32"/>
      <c r="D371" s="32"/>
      <c r="E371" s="31"/>
      <c r="F371" s="20" t="str">
        <f>VLOOKUP(E371, List!$A$6:$B$27, 2, FALSE)</f>
        <v>#N/A</v>
      </c>
      <c r="G371" s="59"/>
      <c r="H371" s="20"/>
      <c r="I371" s="31"/>
      <c r="J371" s="56"/>
      <c r="K371" s="31"/>
      <c r="L371" s="41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4.25" customHeight="1">
      <c r="A372" s="15"/>
      <c r="B372" s="32"/>
      <c r="C372" s="32"/>
      <c r="D372" s="32"/>
      <c r="E372" s="31"/>
      <c r="F372" s="20" t="str">
        <f>VLOOKUP(E372, List!$A$6:$B$27, 2, FALSE)</f>
        <v>#N/A</v>
      </c>
      <c r="G372" s="59"/>
      <c r="H372" s="20"/>
      <c r="I372" s="31"/>
      <c r="J372" s="56"/>
      <c r="K372" s="31"/>
      <c r="L372" s="41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4.25" customHeight="1">
      <c r="A373" s="15"/>
      <c r="B373" s="32"/>
      <c r="C373" s="32"/>
      <c r="D373" s="32"/>
      <c r="E373" s="31"/>
      <c r="F373" s="20" t="str">
        <f>VLOOKUP(E373, List!$A$6:$B$27, 2, FALSE)</f>
        <v>#N/A</v>
      </c>
      <c r="G373" s="59"/>
      <c r="H373" s="20"/>
      <c r="I373" s="31"/>
      <c r="J373" s="56"/>
      <c r="K373" s="31"/>
      <c r="L373" s="41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4.25" customHeight="1">
      <c r="A374" s="15"/>
      <c r="B374" s="32"/>
      <c r="C374" s="32"/>
      <c r="D374" s="32"/>
      <c r="E374" s="31"/>
      <c r="F374" s="20" t="str">
        <f>VLOOKUP(E374, List!$A$6:$B$27, 2, FALSE)</f>
        <v>#N/A</v>
      </c>
      <c r="G374" s="59"/>
      <c r="H374" s="20"/>
      <c r="I374" s="31"/>
      <c r="J374" s="56"/>
      <c r="K374" s="31"/>
      <c r="L374" s="41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4.25" customHeight="1">
      <c r="A375" s="15"/>
      <c r="B375" s="32"/>
      <c r="C375" s="63"/>
      <c r="D375" s="32"/>
      <c r="E375" s="60"/>
      <c r="F375" s="20" t="str">
        <f>VLOOKUP(E375, List!$A$6:$B$27, 2, FALSE)</f>
        <v>#N/A</v>
      </c>
      <c r="G375" s="61"/>
      <c r="H375" s="20"/>
      <c r="I375" s="31"/>
      <c r="J375" s="56"/>
      <c r="K375" s="31"/>
      <c r="L375" s="41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4.25" customHeight="1">
      <c r="A376" s="15"/>
      <c r="B376" s="32"/>
      <c r="C376" s="63"/>
      <c r="D376" s="32"/>
      <c r="E376" s="60"/>
      <c r="F376" s="20" t="str">
        <f>VLOOKUP(E376, List!$A$6:$B$27, 2, FALSE)</f>
        <v>#N/A</v>
      </c>
      <c r="G376" s="61"/>
      <c r="H376" s="20"/>
      <c r="I376" s="31"/>
      <c r="J376" s="56"/>
      <c r="K376" s="31"/>
      <c r="L376" s="41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4.25" customHeight="1">
      <c r="A377" s="15"/>
      <c r="B377" s="32"/>
      <c r="C377" s="63"/>
      <c r="D377" s="32"/>
      <c r="E377" s="60"/>
      <c r="F377" s="20" t="str">
        <f>VLOOKUP(E377, List!$A$6:$B$27, 2, FALSE)</f>
        <v>#N/A</v>
      </c>
      <c r="G377" s="61"/>
      <c r="H377" s="20"/>
      <c r="I377" s="31"/>
      <c r="J377" s="56"/>
      <c r="K377" s="31"/>
      <c r="L377" s="41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4.25" customHeight="1">
      <c r="A378" s="15"/>
      <c r="B378" s="32"/>
      <c r="C378" s="63"/>
      <c r="D378" s="32"/>
      <c r="E378" s="60"/>
      <c r="F378" s="20" t="str">
        <f>VLOOKUP(E378, List!$A$6:$B$27, 2, FALSE)</f>
        <v>#N/A</v>
      </c>
      <c r="G378" s="61"/>
      <c r="H378" s="20"/>
      <c r="I378" s="31"/>
      <c r="J378" s="56"/>
      <c r="K378" s="31"/>
      <c r="L378" s="41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4.25" customHeight="1">
      <c r="A379" s="15"/>
      <c r="B379" s="32"/>
      <c r="C379" s="63"/>
      <c r="D379" s="32"/>
      <c r="E379" s="60"/>
      <c r="F379" s="20" t="str">
        <f>VLOOKUP(E379, List!$A$6:$B$27, 2, FALSE)</f>
        <v>#N/A</v>
      </c>
      <c r="G379" s="61"/>
      <c r="H379" s="20"/>
      <c r="I379" s="31"/>
      <c r="J379" s="56"/>
      <c r="K379" s="31"/>
      <c r="L379" s="41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4.25" customHeight="1">
      <c r="A380" s="15"/>
      <c r="B380" s="32"/>
      <c r="C380" s="63"/>
      <c r="D380" s="32"/>
      <c r="E380" s="60"/>
      <c r="F380" s="20" t="str">
        <f>VLOOKUP(E380, List!$A$6:$B$27, 2, FALSE)</f>
        <v>#N/A</v>
      </c>
      <c r="G380" s="61"/>
      <c r="H380" s="20"/>
      <c r="I380" s="31"/>
      <c r="J380" s="56"/>
      <c r="K380" s="31"/>
      <c r="L380" s="41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4.25" customHeight="1">
      <c r="A381" s="15"/>
      <c r="B381" s="32"/>
      <c r="C381" s="63"/>
      <c r="D381" s="32"/>
      <c r="E381" s="60"/>
      <c r="F381" s="20" t="str">
        <f>VLOOKUP(E381, List!$A$6:$B$27, 2, FALSE)</f>
        <v>#N/A</v>
      </c>
      <c r="G381" s="61"/>
      <c r="H381" s="20"/>
      <c r="I381" s="31"/>
      <c r="J381" s="56"/>
      <c r="K381" s="31"/>
      <c r="L381" s="41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4.25" customHeight="1">
      <c r="A382" s="15"/>
      <c r="B382" s="32"/>
      <c r="C382" s="63"/>
      <c r="D382" s="32"/>
      <c r="E382" s="60"/>
      <c r="F382" s="20" t="str">
        <f>VLOOKUP(E382, List!$A$6:$B$27, 2, FALSE)</f>
        <v>#N/A</v>
      </c>
      <c r="G382" s="61"/>
      <c r="H382" s="20"/>
      <c r="I382" s="31"/>
      <c r="J382" s="56"/>
      <c r="K382" s="31"/>
      <c r="L382" s="41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4.25" customHeight="1">
      <c r="A383" s="15"/>
      <c r="B383" s="32"/>
      <c r="C383" s="63"/>
      <c r="D383" s="32"/>
      <c r="E383" s="60"/>
      <c r="F383" s="20" t="str">
        <f>VLOOKUP(E383, List!$A$6:$B$27, 2, FALSE)</f>
        <v>#N/A</v>
      </c>
      <c r="G383" s="61"/>
      <c r="H383" s="20"/>
      <c r="I383" s="31"/>
      <c r="J383" s="56"/>
      <c r="K383" s="31"/>
      <c r="L383" s="41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4.25" customHeight="1">
      <c r="A384" s="15"/>
      <c r="B384" s="32"/>
      <c r="C384" s="63"/>
      <c r="D384" s="32"/>
      <c r="E384" s="60"/>
      <c r="F384" s="20" t="str">
        <f>VLOOKUP(E384, List!$A$6:$B$27, 2, FALSE)</f>
        <v>#N/A</v>
      </c>
      <c r="G384" s="61"/>
      <c r="H384" s="20"/>
      <c r="I384" s="31"/>
      <c r="J384" s="56"/>
      <c r="K384" s="31"/>
      <c r="L384" s="41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4.25" customHeight="1">
      <c r="A385" s="15"/>
      <c r="B385" s="32"/>
      <c r="C385" s="63"/>
      <c r="D385" s="32"/>
      <c r="E385" s="60"/>
      <c r="F385" s="20" t="str">
        <f>VLOOKUP(E385, List!$A$6:$B$27, 2, FALSE)</f>
        <v>#N/A</v>
      </c>
      <c r="G385" s="61"/>
      <c r="H385" s="20"/>
      <c r="I385" s="31"/>
      <c r="J385" s="56"/>
      <c r="K385" s="31"/>
      <c r="L385" s="41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4.25" customHeight="1">
      <c r="A386" s="15"/>
      <c r="B386" s="32"/>
      <c r="C386" s="63"/>
      <c r="D386" s="32"/>
      <c r="E386" s="60"/>
      <c r="F386" s="20" t="str">
        <f>VLOOKUP(E386, List!$A$6:$B$27, 2, FALSE)</f>
        <v>#N/A</v>
      </c>
      <c r="G386" s="61"/>
      <c r="H386" s="20"/>
      <c r="I386" s="31"/>
      <c r="J386" s="56"/>
      <c r="K386" s="31"/>
      <c r="L386" s="41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4.25" customHeight="1">
      <c r="A387" s="15"/>
      <c r="B387" s="32"/>
      <c r="C387" s="63"/>
      <c r="D387" s="32"/>
      <c r="E387" s="60"/>
      <c r="F387" s="20" t="str">
        <f>VLOOKUP(E387, List!$A$6:$B$27, 2, FALSE)</f>
        <v>#N/A</v>
      </c>
      <c r="G387" s="61"/>
      <c r="H387" s="20"/>
      <c r="I387" s="31"/>
      <c r="J387" s="56"/>
      <c r="K387" s="31"/>
      <c r="L387" s="41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4.25" customHeight="1">
      <c r="A388" s="15"/>
      <c r="B388" s="32"/>
      <c r="C388" s="63"/>
      <c r="D388" s="32"/>
      <c r="E388" s="60"/>
      <c r="F388" s="20" t="str">
        <f>VLOOKUP(E388, List!$A$6:$B$27, 2, FALSE)</f>
        <v>#N/A</v>
      </c>
      <c r="G388" s="61"/>
      <c r="H388" s="20"/>
      <c r="I388" s="31"/>
      <c r="J388" s="56"/>
      <c r="K388" s="31"/>
      <c r="L388" s="41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4.25" customHeight="1">
      <c r="A389" s="15"/>
      <c r="B389" s="32"/>
      <c r="C389" s="63"/>
      <c r="D389" s="32"/>
      <c r="E389" s="60"/>
      <c r="F389" s="20" t="str">
        <f>VLOOKUP(E389, List!$A$6:$B$27, 2, FALSE)</f>
        <v>#N/A</v>
      </c>
      <c r="G389" s="61"/>
      <c r="H389" s="20"/>
      <c r="I389" s="31"/>
      <c r="J389" s="56"/>
      <c r="K389" s="31"/>
      <c r="L389" s="41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4.25" customHeight="1">
      <c r="A390" s="15"/>
      <c r="B390" s="32"/>
      <c r="C390" s="63"/>
      <c r="D390" s="32"/>
      <c r="E390" s="60"/>
      <c r="F390" s="20" t="str">
        <f>VLOOKUP(E390, List!$A$6:$B$27, 2, FALSE)</f>
        <v>#N/A</v>
      </c>
      <c r="G390" s="61"/>
      <c r="H390" s="20"/>
      <c r="I390" s="31"/>
      <c r="J390" s="56"/>
      <c r="K390" s="31"/>
      <c r="L390" s="41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4.25" customHeight="1">
      <c r="A391" s="15"/>
      <c r="B391" s="32"/>
      <c r="C391" s="63"/>
      <c r="D391" s="32"/>
      <c r="E391" s="60"/>
      <c r="F391" s="20" t="str">
        <f>VLOOKUP(E391, List!$A$6:$B$27, 2, FALSE)</f>
        <v>#N/A</v>
      </c>
      <c r="G391" s="61"/>
      <c r="H391" s="20"/>
      <c r="I391" s="31"/>
      <c r="J391" s="56"/>
      <c r="K391" s="31"/>
      <c r="L391" s="41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4.25" customHeight="1">
      <c r="A392" s="15"/>
      <c r="B392" s="32"/>
      <c r="C392" s="63"/>
      <c r="D392" s="32"/>
      <c r="E392" s="60"/>
      <c r="F392" s="20" t="str">
        <f>VLOOKUP(E392, List!$A$6:$B$27, 2, FALSE)</f>
        <v>#N/A</v>
      </c>
      <c r="G392" s="61"/>
      <c r="H392" s="20"/>
      <c r="I392" s="31"/>
      <c r="J392" s="56"/>
      <c r="K392" s="31"/>
      <c r="L392" s="41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4.25" customHeight="1">
      <c r="A393" s="15"/>
      <c r="B393" s="32"/>
      <c r="C393" s="63"/>
      <c r="D393" s="32"/>
      <c r="E393" s="60"/>
      <c r="F393" s="20" t="str">
        <f>VLOOKUP(E393, List!$A$6:$B$27, 2, FALSE)</f>
        <v>#N/A</v>
      </c>
      <c r="G393" s="61"/>
      <c r="H393" s="20"/>
      <c r="I393" s="31"/>
      <c r="J393" s="56"/>
      <c r="K393" s="31"/>
      <c r="L393" s="41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4.25" customHeight="1">
      <c r="A394" s="15"/>
      <c r="B394" s="32"/>
      <c r="C394" s="63"/>
      <c r="D394" s="32"/>
      <c r="E394" s="60"/>
      <c r="F394" s="20" t="str">
        <f>VLOOKUP(E394, List!$A$6:$B$27, 2, FALSE)</f>
        <v>#N/A</v>
      </c>
      <c r="G394" s="61"/>
      <c r="H394" s="20"/>
      <c r="I394" s="31"/>
      <c r="J394" s="56"/>
      <c r="K394" s="31"/>
      <c r="L394" s="41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4.25" customHeight="1">
      <c r="A395" s="15"/>
      <c r="B395" s="32"/>
      <c r="C395" s="63"/>
      <c r="D395" s="32"/>
      <c r="E395" s="60"/>
      <c r="F395" s="20" t="str">
        <f>VLOOKUP(E395, List!$A$6:$B$27, 2, FALSE)</f>
        <v>#N/A</v>
      </c>
      <c r="G395" s="61"/>
      <c r="H395" s="20"/>
      <c r="I395" s="31"/>
      <c r="J395" s="56"/>
      <c r="K395" s="31"/>
      <c r="L395" s="41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4.25" customHeight="1">
      <c r="A396" s="15"/>
      <c r="B396" s="32"/>
      <c r="C396" s="63"/>
      <c r="D396" s="32"/>
      <c r="E396" s="60"/>
      <c r="F396" s="20" t="str">
        <f>VLOOKUP(E396, List!$A$6:$B$27, 2, FALSE)</f>
        <v>#N/A</v>
      </c>
      <c r="G396" s="61"/>
      <c r="H396" s="20"/>
      <c r="I396" s="31"/>
      <c r="J396" s="56"/>
      <c r="K396" s="31"/>
      <c r="L396" s="41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4.25" customHeight="1">
      <c r="A397" s="15"/>
      <c r="B397" s="32"/>
      <c r="C397" s="63"/>
      <c r="D397" s="32"/>
      <c r="E397" s="60"/>
      <c r="F397" s="20" t="str">
        <f>VLOOKUP(E397, List!$A$6:$B$27, 2, FALSE)</f>
        <v>#N/A</v>
      </c>
      <c r="G397" s="61"/>
      <c r="H397" s="20"/>
      <c r="I397" s="31"/>
      <c r="J397" s="56"/>
      <c r="K397" s="31"/>
      <c r="L397" s="41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4.25" customHeight="1">
      <c r="A398" s="15"/>
      <c r="B398" s="32"/>
      <c r="C398" s="63"/>
      <c r="D398" s="32"/>
      <c r="E398" s="60"/>
      <c r="F398" s="20" t="str">
        <f>VLOOKUP(E398, List!$A$6:$B$27, 2, FALSE)</f>
        <v>#N/A</v>
      </c>
      <c r="G398" s="61"/>
      <c r="H398" s="20"/>
      <c r="I398" s="31"/>
      <c r="J398" s="56"/>
      <c r="K398" s="31"/>
      <c r="L398" s="41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4.25" customHeight="1">
      <c r="A399" s="15"/>
      <c r="B399" s="32"/>
      <c r="C399" s="63"/>
      <c r="D399" s="32"/>
      <c r="E399" s="60"/>
      <c r="F399" s="20" t="str">
        <f>VLOOKUP(E399, List!$A$6:$B$27, 2, FALSE)</f>
        <v>#N/A</v>
      </c>
      <c r="G399" s="61"/>
      <c r="H399" s="20"/>
      <c r="I399" s="31"/>
      <c r="J399" s="56"/>
      <c r="K399" s="31"/>
      <c r="L399" s="41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4.25" customHeight="1">
      <c r="A400" s="15"/>
      <c r="B400" s="32"/>
      <c r="C400" s="63"/>
      <c r="D400" s="32"/>
      <c r="E400" s="60"/>
      <c r="F400" s="20" t="str">
        <f>VLOOKUP(E400, List!$A$6:$B$27, 2, FALSE)</f>
        <v>#N/A</v>
      </c>
      <c r="G400" s="61"/>
      <c r="H400" s="20"/>
      <c r="I400" s="31"/>
      <c r="J400" s="56"/>
      <c r="K400" s="31"/>
      <c r="L400" s="41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4.25" customHeight="1">
      <c r="A401" s="15"/>
      <c r="B401" s="32"/>
      <c r="C401" s="63"/>
      <c r="D401" s="32"/>
      <c r="E401" s="60"/>
      <c r="F401" s="20" t="str">
        <f>VLOOKUP(E401, List!$A$6:$B$27, 2, FALSE)</f>
        <v>#N/A</v>
      </c>
      <c r="G401" s="61"/>
      <c r="H401" s="20"/>
      <c r="I401" s="31"/>
      <c r="J401" s="56"/>
      <c r="K401" s="31"/>
      <c r="L401" s="41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4.25" customHeight="1">
      <c r="A402" s="15"/>
      <c r="B402" s="32"/>
      <c r="C402" s="63"/>
      <c r="D402" s="32"/>
      <c r="E402" s="60"/>
      <c r="F402" s="20" t="str">
        <f>VLOOKUP(E402, List!$A$6:$B$27, 2, FALSE)</f>
        <v>#N/A</v>
      </c>
      <c r="G402" s="61"/>
      <c r="H402" s="20"/>
      <c r="I402" s="31"/>
      <c r="J402" s="56"/>
      <c r="K402" s="31"/>
      <c r="L402" s="41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4.25" customHeight="1">
      <c r="A403" s="15"/>
      <c r="B403" s="32"/>
      <c r="C403" s="63"/>
      <c r="D403" s="32"/>
      <c r="E403" s="60"/>
      <c r="F403" s="20" t="str">
        <f>VLOOKUP(E403, List!$A$6:$B$27, 2, FALSE)</f>
        <v>#N/A</v>
      </c>
      <c r="G403" s="61"/>
      <c r="H403" s="20"/>
      <c r="I403" s="31"/>
      <c r="J403" s="56"/>
      <c r="K403" s="31"/>
      <c r="L403" s="41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4.25" customHeight="1">
      <c r="A404" s="15"/>
      <c r="B404" s="32"/>
      <c r="C404" s="63"/>
      <c r="D404" s="32"/>
      <c r="E404" s="60"/>
      <c r="F404" s="20" t="str">
        <f>VLOOKUP(E404, List!$A$6:$B$27, 2, FALSE)</f>
        <v>#N/A</v>
      </c>
      <c r="G404" s="61"/>
      <c r="H404" s="20"/>
      <c r="I404" s="31"/>
      <c r="J404" s="56"/>
      <c r="K404" s="31"/>
      <c r="L404" s="41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4.25" customHeight="1">
      <c r="A405" s="15"/>
      <c r="B405" s="32"/>
      <c r="C405" s="63"/>
      <c r="D405" s="32"/>
      <c r="E405" s="60"/>
      <c r="F405" s="20" t="str">
        <f>VLOOKUP(E405, List!$A$6:$B$27, 2, FALSE)</f>
        <v>#N/A</v>
      </c>
      <c r="G405" s="61"/>
      <c r="H405" s="20"/>
      <c r="I405" s="31"/>
      <c r="J405" s="56"/>
      <c r="K405" s="31"/>
      <c r="L405" s="41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4.25" customHeight="1">
      <c r="A406" s="15"/>
      <c r="B406" s="32"/>
      <c r="C406" s="63"/>
      <c r="D406" s="32"/>
      <c r="E406" s="60"/>
      <c r="F406" s="20" t="str">
        <f>VLOOKUP(E406, List!$A$6:$B$27, 2, FALSE)</f>
        <v>#N/A</v>
      </c>
      <c r="G406" s="61"/>
      <c r="H406" s="20"/>
      <c r="I406" s="31"/>
      <c r="J406" s="56"/>
      <c r="K406" s="31"/>
      <c r="L406" s="41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4.25" customHeight="1">
      <c r="A407" s="15"/>
      <c r="B407" s="64"/>
      <c r="C407" s="63"/>
      <c r="D407" s="32"/>
      <c r="E407" s="60"/>
      <c r="F407" s="20" t="str">
        <f>VLOOKUP(E407, List!$A$6:$B$27, 2, FALSE)</f>
        <v>#N/A</v>
      </c>
      <c r="G407" s="61"/>
      <c r="H407" s="20"/>
      <c r="I407" s="31"/>
      <c r="J407" s="56"/>
      <c r="K407" s="31"/>
      <c r="L407" s="41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4.25" customHeight="1">
      <c r="A408" s="15"/>
      <c r="B408" s="64"/>
      <c r="C408" s="63"/>
      <c r="D408" s="32"/>
      <c r="E408" s="60"/>
      <c r="F408" s="20" t="str">
        <f>VLOOKUP(E408, List!$A$6:$B$27, 2, FALSE)</f>
        <v>#N/A</v>
      </c>
      <c r="G408" s="61"/>
      <c r="H408" s="20"/>
      <c r="I408" s="31"/>
      <c r="J408" s="56"/>
      <c r="K408" s="31"/>
      <c r="L408" s="41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4.25" customHeight="1">
      <c r="A409" s="15"/>
      <c r="B409" s="64"/>
      <c r="C409" s="63"/>
      <c r="D409" s="32"/>
      <c r="E409" s="60"/>
      <c r="F409" s="20" t="str">
        <f>VLOOKUP(E409, List!$A$6:$B$27, 2, FALSE)</f>
        <v>#N/A</v>
      </c>
      <c r="G409" s="61"/>
      <c r="H409" s="20"/>
      <c r="I409" s="31"/>
      <c r="J409" s="56"/>
      <c r="K409" s="31"/>
      <c r="L409" s="41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4.25" customHeight="1">
      <c r="A410" s="15"/>
      <c r="B410" s="64"/>
      <c r="C410" s="63"/>
      <c r="D410" s="32"/>
      <c r="E410" s="60"/>
      <c r="F410" s="20" t="str">
        <f>VLOOKUP(E410, List!$A$6:$B$27, 2, FALSE)</f>
        <v>#N/A</v>
      </c>
      <c r="G410" s="61"/>
      <c r="H410" s="20"/>
      <c r="I410" s="31"/>
      <c r="J410" s="56"/>
      <c r="K410" s="31"/>
      <c r="L410" s="41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4.25" customHeight="1">
      <c r="A411" s="15"/>
      <c r="B411" s="64"/>
      <c r="C411" s="63"/>
      <c r="D411" s="32"/>
      <c r="E411" s="60"/>
      <c r="F411" s="20" t="str">
        <f>VLOOKUP(E411, List!$A$6:$B$27, 2, FALSE)</f>
        <v>#N/A</v>
      </c>
      <c r="G411" s="61"/>
      <c r="H411" s="20"/>
      <c r="I411" s="31"/>
      <c r="J411" s="56"/>
      <c r="K411" s="31"/>
      <c r="L411" s="41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4.25" customHeight="1">
      <c r="A412" s="15"/>
      <c r="B412" s="64"/>
      <c r="C412" s="63"/>
      <c r="D412" s="32"/>
      <c r="E412" s="60"/>
      <c r="F412" s="20" t="str">
        <f>VLOOKUP(E412, List!$A$6:$B$27, 2, FALSE)</f>
        <v>#N/A</v>
      </c>
      <c r="G412" s="61"/>
      <c r="H412" s="20"/>
      <c r="I412" s="31"/>
      <c r="J412" s="56"/>
      <c r="K412" s="31"/>
      <c r="L412" s="41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4.25" customHeight="1">
      <c r="A413" s="15"/>
      <c r="B413" s="64"/>
      <c r="C413" s="63"/>
      <c r="D413" s="32"/>
      <c r="E413" s="60"/>
      <c r="F413" s="20" t="str">
        <f>VLOOKUP(E413, List!$A$6:$B$27, 2, FALSE)</f>
        <v>#N/A</v>
      </c>
      <c r="G413" s="61"/>
      <c r="H413" s="20"/>
      <c r="I413" s="31"/>
      <c r="J413" s="56"/>
      <c r="K413" s="31"/>
      <c r="L413" s="41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4.25" customHeight="1">
      <c r="A414" s="15"/>
      <c r="B414" s="64"/>
      <c r="C414" s="63"/>
      <c r="D414" s="32"/>
      <c r="E414" s="60"/>
      <c r="F414" s="20" t="str">
        <f>VLOOKUP(E414, List!$A$6:$B$27, 2, FALSE)</f>
        <v>#N/A</v>
      </c>
      <c r="G414" s="61"/>
      <c r="H414" s="20"/>
      <c r="I414" s="31"/>
      <c r="J414" s="56"/>
      <c r="K414" s="31"/>
      <c r="L414" s="41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4.25" customHeight="1">
      <c r="A415" s="15"/>
      <c r="B415" s="64"/>
      <c r="C415" s="63"/>
      <c r="D415" s="32"/>
      <c r="E415" s="60"/>
      <c r="F415" s="20" t="str">
        <f>VLOOKUP(E415, List!$A$6:$B$27, 2, FALSE)</f>
        <v>#N/A</v>
      </c>
      <c r="G415" s="61"/>
      <c r="H415" s="20"/>
      <c r="I415" s="31"/>
      <c r="J415" s="56"/>
      <c r="K415" s="31"/>
      <c r="L415" s="41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4.25" customHeight="1">
      <c r="A416" s="15"/>
      <c r="B416" s="64"/>
      <c r="C416" s="63"/>
      <c r="D416" s="32"/>
      <c r="E416" s="60"/>
      <c r="F416" s="20" t="str">
        <f>VLOOKUP(E416, List!$A$6:$B$27, 2, FALSE)</f>
        <v>#N/A</v>
      </c>
      <c r="G416" s="61"/>
      <c r="H416" s="20"/>
      <c r="I416" s="31"/>
      <c r="J416" s="56"/>
      <c r="K416" s="31"/>
      <c r="L416" s="41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4.25" customHeight="1">
      <c r="A417" s="15"/>
      <c r="B417" s="64"/>
      <c r="C417" s="63"/>
      <c r="D417" s="32"/>
      <c r="E417" s="60"/>
      <c r="F417" s="20" t="str">
        <f>VLOOKUP(E417, List!$A$6:$B$27, 2, FALSE)</f>
        <v>#N/A</v>
      </c>
      <c r="G417" s="61"/>
      <c r="H417" s="20"/>
      <c r="I417" s="31"/>
      <c r="J417" s="56"/>
      <c r="K417" s="31"/>
      <c r="L417" s="41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4.25" customHeight="1">
      <c r="A418" s="15"/>
      <c r="B418" s="64"/>
      <c r="C418" s="63"/>
      <c r="D418" s="32"/>
      <c r="E418" s="60"/>
      <c r="F418" s="20" t="str">
        <f>VLOOKUP(E418, List!$A$6:$B$27, 2, FALSE)</f>
        <v>#N/A</v>
      </c>
      <c r="G418" s="61"/>
      <c r="H418" s="20"/>
      <c r="I418" s="31"/>
      <c r="J418" s="56"/>
      <c r="K418" s="31"/>
      <c r="L418" s="41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4.25" customHeight="1">
      <c r="A419" s="15"/>
      <c r="B419" s="64"/>
      <c r="C419" s="63"/>
      <c r="D419" s="32"/>
      <c r="E419" s="60"/>
      <c r="F419" s="20" t="str">
        <f>VLOOKUP(E419, List!$A$6:$B$27, 2, FALSE)</f>
        <v>#N/A</v>
      </c>
      <c r="G419" s="61"/>
      <c r="H419" s="20"/>
      <c r="I419" s="31"/>
      <c r="J419" s="56"/>
      <c r="K419" s="31"/>
      <c r="L419" s="41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4.25" customHeight="1">
      <c r="A420" s="15"/>
      <c r="B420" s="64"/>
      <c r="C420" s="63"/>
      <c r="D420" s="32"/>
      <c r="E420" s="60"/>
      <c r="F420" s="20" t="str">
        <f>VLOOKUP(E420, List!$A$6:$B$27, 2, FALSE)</f>
        <v>#N/A</v>
      </c>
      <c r="G420" s="61"/>
      <c r="H420" s="20"/>
      <c r="I420" s="31"/>
      <c r="J420" s="56"/>
      <c r="K420" s="31"/>
      <c r="L420" s="41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4.25" customHeight="1">
      <c r="A421" s="15"/>
      <c r="B421" s="64"/>
      <c r="C421" s="63"/>
      <c r="D421" s="32"/>
      <c r="E421" s="60"/>
      <c r="F421" s="20" t="str">
        <f>VLOOKUP(E421, List!$A$6:$B$27, 2, FALSE)</f>
        <v>#N/A</v>
      </c>
      <c r="G421" s="61"/>
      <c r="H421" s="20"/>
      <c r="I421" s="31"/>
      <c r="J421" s="56"/>
      <c r="K421" s="31"/>
      <c r="L421" s="41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4.25" customHeight="1">
      <c r="A422" s="15"/>
      <c r="B422" s="64"/>
      <c r="C422" s="63"/>
      <c r="D422" s="32"/>
      <c r="E422" s="60"/>
      <c r="F422" s="20" t="str">
        <f>VLOOKUP(E422, List!$A$6:$B$27, 2, FALSE)</f>
        <v>#N/A</v>
      </c>
      <c r="G422" s="61"/>
      <c r="H422" s="20"/>
      <c r="I422" s="31"/>
      <c r="J422" s="56"/>
      <c r="K422" s="31"/>
      <c r="L422" s="41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4.25" customHeight="1">
      <c r="A423" s="15"/>
      <c r="B423" s="64"/>
      <c r="C423" s="63"/>
      <c r="D423" s="32"/>
      <c r="E423" s="60"/>
      <c r="F423" s="20" t="str">
        <f>VLOOKUP(E423, List!$A$6:$B$27, 2, FALSE)</f>
        <v>#N/A</v>
      </c>
      <c r="G423" s="61"/>
      <c r="H423" s="20"/>
      <c r="I423" s="31"/>
      <c r="J423" s="56"/>
      <c r="K423" s="31"/>
      <c r="L423" s="41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4.25" customHeight="1">
      <c r="A424" s="15"/>
      <c r="B424" s="64"/>
      <c r="C424" s="63"/>
      <c r="D424" s="32"/>
      <c r="E424" s="60"/>
      <c r="F424" s="20" t="str">
        <f>VLOOKUP(E424, List!$A$6:$B$27, 2, FALSE)</f>
        <v>#N/A</v>
      </c>
      <c r="G424" s="61"/>
      <c r="H424" s="20"/>
      <c r="I424" s="31"/>
      <c r="J424" s="56"/>
      <c r="K424" s="31"/>
      <c r="L424" s="41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4.25" customHeight="1">
      <c r="A425" s="15"/>
      <c r="B425" s="64"/>
      <c r="C425" s="63"/>
      <c r="D425" s="32"/>
      <c r="E425" s="60"/>
      <c r="F425" s="20" t="str">
        <f>VLOOKUP(E425, List!$A$6:$B$27, 2, FALSE)</f>
        <v>#N/A</v>
      </c>
      <c r="G425" s="61"/>
      <c r="H425" s="20"/>
      <c r="I425" s="31"/>
      <c r="J425" s="56"/>
      <c r="K425" s="31"/>
      <c r="L425" s="41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4.25" customHeight="1">
      <c r="A426" s="15"/>
      <c r="B426" s="64"/>
      <c r="C426" s="63"/>
      <c r="D426" s="32"/>
      <c r="E426" s="60"/>
      <c r="F426" s="20" t="str">
        <f>VLOOKUP(E426, List!$A$6:$B$27, 2, FALSE)</f>
        <v>#N/A</v>
      </c>
      <c r="G426" s="61"/>
      <c r="H426" s="20"/>
      <c r="I426" s="31"/>
      <c r="J426" s="56"/>
      <c r="K426" s="31"/>
      <c r="L426" s="41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4.25" customHeight="1">
      <c r="A427" s="15"/>
      <c r="B427" s="64"/>
      <c r="C427" s="63"/>
      <c r="D427" s="32"/>
      <c r="E427" s="60"/>
      <c r="F427" s="20" t="str">
        <f>VLOOKUP(E427, List!$A$6:$B$27, 2, FALSE)</f>
        <v>#N/A</v>
      </c>
      <c r="G427" s="61"/>
      <c r="H427" s="20"/>
      <c r="I427" s="31"/>
      <c r="J427" s="56"/>
      <c r="K427" s="31"/>
      <c r="L427" s="41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4.25" customHeight="1">
      <c r="A428" s="15"/>
      <c r="B428" s="64"/>
      <c r="C428" s="63"/>
      <c r="D428" s="32"/>
      <c r="E428" s="60"/>
      <c r="F428" s="20" t="str">
        <f>VLOOKUP(E428, List!$A$6:$B$27, 2, FALSE)</f>
        <v>#N/A</v>
      </c>
      <c r="G428" s="61"/>
      <c r="H428" s="20"/>
      <c r="I428" s="31"/>
      <c r="J428" s="56"/>
      <c r="K428" s="31"/>
      <c r="L428" s="41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4.25" customHeight="1">
      <c r="A429" s="15"/>
      <c r="B429" s="64"/>
      <c r="C429" s="63"/>
      <c r="D429" s="32"/>
      <c r="E429" s="60"/>
      <c r="F429" s="20" t="str">
        <f>VLOOKUP(E429, List!$A$6:$B$27, 2, FALSE)</f>
        <v>#N/A</v>
      </c>
      <c r="G429" s="61"/>
      <c r="H429" s="20"/>
      <c r="I429" s="31"/>
      <c r="J429" s="56"/>
      <c r="K429" s="31"/>
      <c r="L429" s="41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4.25" customHeight="1">
      <c r="A430" s="15"/>
      <c r="B430" s="64"/>
      <c r="C430" s="63"/>
      <c r="D430" s="32"/>
      <c r="E430" s="60"/>
      <c r="F430" s="20" t="str">
        <f>VLOOKUP(E430, List!$A$6:$B$27, 2, FALSE)</f>
        <v>#N/A</v>
      </c>
      <c r="G430" s="61"/>
      <c r="H430" s="20"/>
      <c r="I430" s="31"/>
      <c r="J430" s="56"/>
      <c r="K430" s="31"/>
      <c r="L430" s="41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4.25" customHeight="1">
      <c r="A431" s="15"/>
      <c r="B431" s="64"/>
      <c r="C431" s="63"/>
      <c r="D431" s="32"/>
      <c r="E431" s="60"/>
      <c r="F431" s="20" t="str">
        <f>VLOOKUP(E431, List!$A$6:$B$27, 2, FALSE)</f>
        <v>#N/A</v>
      </c>
      <c r="G431" s="61"/>
      <c r="H431" s="20"/>
      <c r="I431" s="31"/>
      <c r="J431" s="56"/>
      <c r="K431" s="31"/>
      <c r="L431" s="41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4.25" customHeight="1">
      <c r="A432" s="15"/>
      <c r="B432" s="64"/>
      <c r="C432" s="63"/>
      <c r="D432" s="32"/>
      <c r="E432" s="60"/>
      <c r="F432" s="20" t="str">
        <f>VLOOKUP(E432, List!$A$6:$B$27, 2, FALSE)</f>
        <v>#N/A</v>
      </c>
      <c r="G432" s="61"/>
      <c r="H432" s="20"/>
      <c r="I432" s="31"/>
      <c r="J432" s="56"/>
      <c r="K432" s="31"/>
      <c r="L432" s="41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4.25" customHeight="1">
      <c r="A433" s="15"/>
      <c r="B433" s="64"/>
      <c r="C433" s="63"/>
      <c r="D433" s="32"/>
      <c r="E433" s="60"/>
      <c r="F433" s="20" t="str">
        <f>VLOOKUP(E433, List!$A$6:$B$27, 2, FALSE)</f>
        <v>#N/A</v>
      </c>
      <c r="G433" s="61"/>
      <c r="H433" s="20"/>
      <c r="I433" s="31"/>
      <c r="J433" s="56"/>
      <c r="K433" s="31"/>
      <c r="L433" s="41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4.25" customHeight="1">
      <c r="A434" s="15"/>
      <c r="B434" s="64"/>
      <c r="C434" s="63"/>
      <c r="D434" s="32"/>
      <c r="E434" s="60"/>
      <c r="F434" s="20" t="str">
        <f>VLOOKUP(E434, List!$A$6:$B$27, 2, FALSE)</f>
        <v>#N/A</v>
      </c>
      <c r="G434" s="61"/>
      <c r="H434" s="20"/>
      <c r="I434" s="31"/>
      <c r="J434" s="56"/>
      <c r="K434" s="31"/>
      <c r="L434" s="41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4.25" customHeight="1">
      <c r="A435" s="15"/>
      <c r="B435" s="64"/>
      <c r="C435" s="63"/>
      <c r="D435" s="32"/>
      <c r="E435" s="60"/>
      <c r="F435" s="20" t="str">
        <f>VLOOKUP(E435, List!$A$6:$B$27, 2, FALSE)</f>
        <v>#N/A</v>
      </c>
      <c r="G435" s="61"/>
      <c r="H435" s="20"/>
      <c r="I435" s="31"/>
      <c r="J435" s="56"/>
      <c r="K435" s="31"/>
      <c r="L435" s="41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4.25" customHeight="1">
      <c r="A436" s="15"/>
      <c r="B436" s="64"/>
      <c r="C436" s="63"/>
      <c r="D436" s="32"/>
      <c r="E436" s="60"/>
      <c r="F436" s="20" t="str">
        <f>VLOOKUP(E436, List!$A$6:$B$27, 2, FALSE)</f>
        <v>#N/A</v>
      </c>
      <c r="G436" s="61"/>
      <c r="H436" s="20"/>
      <c r="I436" s="31"/>
      <c r="J436" s="56"/>
      <c r="K436" s="31"/>
      <c r="L436" s="41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4.25" customHeight="1">
      <c r="A437" s="15"/>
      <c r="B437" s="64"/>
      <c r="C437" s="63"/>
      <c r="D437" s="32"/>
      <c r="E437" s="60"/>
      <c r="F437" s="20" t="str">
        <f>VLOOKUP(E437, List!$A$6:$B$27, 2, FALSE)</f>
        <v>#N/A</v>
      </c>
      <c r="G437" s="61"/>
      <c r="H437" s="20"/>
      <c r="I437" s="31"/>
      <c r="J437" s="56"/>
      <c r="K437" s="31"/>
      <c r="L437" s="41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4.25" customHeight="1">
      <c r="A438" s="15"/>
      <c r="B438" s="64"/>
      <c r="C438" s="63"/>
      <c r="D438" s="32"/>
      <c r="E438" s="60"/>
      <c r="F438" s="20" t="str">
        <f>VLOOKUP(E438, List!$A$6:$B$27, 2, FALSE)</f>
        <v>#N/A</v>
      </c>
      <c r="G438" s="61"/>
      <c r="H438" s="20"/>
      <c r="I438" s="31"/>
      <c r="J438" s="56"/>
      <c r="K438" s="31"/>
      <c r="L438" s="41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4.25" customHeight="1">
      <c r="A439" s="15"/>
      <c r="B439" s="64"/>
      <c r="C439" s="63"/>
      <c r="D439" s="32"/>
      <c r="E439" s="60"/>
      <c r="F439" s="20" t="str">
        <f>VLOOKUP(E439, List!$A$6:$B$27, 2, FALSE)</f>
        <v>#N/A</v>
      </c>
      <c r="G439" s="61"/>
      <c r="H439" s="20"/>
      <c r="I439" s="31"/>
      <c r="J439" s="56"/>
      <c r="K439" s="31"/>
      <c r="L439" s="41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4.25" customHeight="1">
      <c r="A440" s="15"/>
      <c r="B440" s="64"/>
      <c r="C440" s="63"/>
      <c r="D440" s="32"/>
      <c r="E440" s="60"/>
      <c r="F440" s="20" t="str">
        <f>VLOOKUP(E440, List!$A$6:$B$27, 2, FALSE)</f>
        <v>#N/A</v>
      </c>
      <c r="G440" s="61"/>
      <c r="H440" s="20"/>
      <c r="I440" s="31"/>
      <c r="J440" s="56"/>
      <c r="K440" s="31"/>
      <c r="L440" s="41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4.25" customHeight="1">
      <c r="A441" s="15"/>
      <c r="B441" s="64"/>
      <c r="C441" s="63"/>
      <c r="D441" s="32"/>
      <c r="E441" s="60"/>
      <c r="F441" s="20" t="str">
        <f>VLOOKUP(E441, List!$A$6:$B$27, 2, FALSE)</f>
        <v>#N/A</v>
      </c>
      <c r="G441" s="61"/>
      <c r="H441" s="20"/>
      <c r="I441" s="31"/>
      <c r="J441" s="56"/>
      <c r="K441" s="31"/>
      <c r="L441" s="41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4.25" customHeight="1">
      <c r="A442" s="15"/>
      <c r="B442" s="64"/>
      <c r="C442" s="63"/>
      <c r="D442" s="32"/>
      <c r="E442" s="60"/>
      <c r="F442" s="20" t="str">
        <f>VLOOKUP(E442, List!$A$6:$B$27, 2, FALSE)</f>
        <v>#N/A</v>
      </c>
      <c r="G442" s="61"/>
      <c r="H442" s="20"/>
      <c r="I442" s="31"/>
      <c r="J442" s="56"/>
      <c r="K442" s="31"/>
      <c r="L442" s="41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4.25" customHeight="1">
      <c r="A443" s="15"/>
      <c r="B443" s="64"/>
      <c r="C443" s="63"/>
      <c r="D443" s="32"/>
      <c r="E443" s="60"/>
      <c r="F443" s="20" t="str">
        <f>VLOOKUP(E443, List!$A$6:$B$27, 2, FALSE)</f>
        <v>#N/A</v>
      </c>
      <c r="G443" s="61"/>
      <c r="H443" s="20"/>
      <c r="I443" s="31"/>
      <c r="J443" s="56"/>
      <c r="K443" s="31"/>
      <c r="L443" s="41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4.25" customHeight="1">
      <c r="A444" s="15"/>
      <c r="B444" s="64"/>
      <c r="C444" s="63"/>
      <c r="D444" s="32"/>
      <c r="E444" s="60"/>
      <c r="F444" s="20" t="str">
        <f>VLOOKUP(E444, List!$A$6:$B$27, 2, FALSE)</f>
        <v>#N/A</v>
      </c>
      <c r="G444" s="61"/>
      <c r="H444" s="20"/>
      <c r="I444" s="31"/>
      <c r="J444" s="56"/>
      <c r="K444" s="31"/>
      <c r="L444" s="41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4.25" customHeight="1">
      <c r="A445" s="15"/>
      <c r="B445" s="64"/>
      <c r="C445" s="63"/>
      <c r="D445" s="32"/>
      <c r="E445" s="60"/>
      <c r="F445" s="20" t="str">
        <f>VLOOKUP(E445, List!$A$6:$B$27, 2, FALSE)</f>
        <v>#N/A</v>
      </c>
      <c r="G445" s="61"/>
      <c r="H445" s="20"/>
      <c r="I445" s="31"/>
      <c r="J445" s="56"/>
      <c r="K445" s="31"/>
      <c r="L445" s="41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4.25" customHeight="1">
      <c r="A446" s="15"/>
      <c r="B446" s="64"/>
      <c r="C446" s="63"/>
      <c r="D446" s="32"/>
      <c r="E446" s="60"/>
      <c r="F446" s="20" t="str">
        <f>VLOOKUP(E446, List!$A$6:$B$27, 2, FALSE)</f>
        <v>#N/A</v>
      </c>
      <c r="G446" s="61"/>
      <c r="H446" s="20"/>
      <c r="I446" s="31"/>
      <c r="J446" s="56"/>
      <c r="K446" s="31"/>
      <c r="L446" s="41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4.25" customHeight="1">
      <c r="A447" s="15"/>
      <c r="B447" s="64"/>
      <c r="C447" s="63"/>
      <c r="D447" s="32"/>
      <c r="E447" s="60"/>
      <c r="F447" s="20" t="str">
        <f>VLOOKUP(E447, List!$A$6:$B$27, 2, FALSE)</f>
        <v>#N/A</v>
      </c>
      <c r="G447" s="61"/>
      <c r="H447" s="20"/>
      <c r="I447" s="31"/>
      <c r="J447" s="56"/>
      <c r="K447" s="31"/>
      <c r="L447" s="41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4.25" customHeight="1">
      <c r="A448" s="15"/>
      <c r="B448" s="65"/>
      <c r="C448" s="63"/>
      <c r="D448" s="32"/>
      <c r="E448" s="60"/>
      <c r="F448" s="20" t="str">
        <f>VLOOKUP(E448, List!$A$6:$B$27, 2, FALSE)</f>
        <v>#N/A</v>
      </c>
      <c r="G448" s="61"/>
      <c r="H448" s="20"/>
      <c r="I448" s="31"/>
      <c r="J448" s="56"/>
      <c r="K448" s="31"/>
      <c r="L448" s="41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4.25" customHeight="1">
      <c r="A449" s="15"/>
      <c r="B449" s="65"/>
      <c r="C449" s="63"/>
      <c r="D449" s="32"/>
      <c r="E449" s="62"/>
      <c r="F449" s="20" t="str">
        <f>VLOOKUP(E449, List!$A$6:$B$27, 2, FALSE)</f>
        <v>#N/A</v>
      </c>
      <c r="G449" s="61"/>
      <c r="H449" s="20"/>
      <c r="I449" s="31"/>
      <c r="J449" s="56"/>
      <c r="K449" s="31"/>
      <c r="L449" s="41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4.25" customHeight="1">
      <c r="A450" s="15"/>
      <c r="B450" s="65"/>
      <c r="C450" s="63"/>
      <c r="D450" s="32"/>
      <c r="E450" s="62"/>
      <c r="F450" s="20" t="str">
        <f>VLOOKUP(E450, List!$A$6:$B$27, 2, FALSE)</f>
        <v>#N/A</v>
      </c>
      <c r="G450" s="61"/>
      <c r="H450" s="20"/>
      <c r="I450" s="31"/>
      <c r="J450" s="56"/>
      <c r="K450" s="31"/>
      <c r="L450" s="41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4.25" customHeight="1">
      <c r="A451" s="15"/>
      <c r="B451" s="65"/>
      <c r="C451" s="63"/>
      <c r="D451" s="32"/>
      <c r="E451" s="62"/>
      <c r="F451" s="20" t="str">
        <f>VLOOKUP(E451, List!$A$6:$B$27, 2, FALSE)</f>
        <v>#N/A</v>
      </c>
      <c r="G451" s="61"/>
      <c r="H451" s="20"/>
      <c r="I451" s="31"/>
      <c r="J451" s="56"/>
      <c r="K451" s="31"/>
      <c r="L451" s="41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4.25" customHeight="1">
      <c r="A452" s="15"/>
      <c r="B452" s="65"/>
      <c r="C452" s="63"/>
      <c r="D452" s="32"/>
      <c r="E452" s="62"/>
      <c r="F452" s="20" t="str">
        <f>VLOOKUP(E452, List!$A$6:$B$27, 2, FALSE)</f>
        <v>#N/A</v>
      </c>
      <c r="G452" s="61"/>
      <c r="H452" s="20"/>
      <c r="I452" s="31"/>
      <c r="J452" s="56"/>
      <c r="K452" s="31"/>
      <c r="L452" s="41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4.25" customHeight="1">
      <c r="A453" s="15"/>
      <c r="B453" s="65"/>
      <c r="C453" s="63"/>
      <c r="D453" s="32"/>
      <c r="E453" s="62"/>
      <c r="F453" s="20" t="str">
        <f>VLOOKUP(E453, List!$A$6:$B$27, 2, FALSE)</f>
        <v>#N/A</v>
      </c>
      <c r="G453" s="61"/>
      <c r="H453" s="20"/>
      <c r="I453" s="31"/>
      <c r="J453" s="56"/>
      <c r="K453" s="31"/>
      <c r="L453" s="41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4.25" customHeight="1">
      <c r="A454" s="15"/>
      <c r="B454" s="65"/>
      <c r="C454" s="63"/>
      <c r="D454" s="32"/>
      <c r="E454" s="62"/>
      <c r="F454" s="20" t="str">
        <f>VLOOKUP(E454, List!$A$6:$B$27, 2, FALSE)</f>
        <v>#N/A</v>
      </c>
      <c r="G454" s="61"/>
      <c r="H454" s="20"/>
      <c r="I454" s="31"/>
      <c r="J454" s="56"/>
      <c r="K454" s="31"/>
      <c r="L454" s="41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4.25" customHeight="1">
      <c r="A455" s="15"/>
      <c r="B455" s="65"/>
      <c r="C455" s="63"/>
      <c r="D455" s="32"/>
      <c r="E455" s="62"/>
      <c r="F455" s="20" t="str">
        <f>VLOOKUP(E455, List!$A$6:$B$27, 2, FALSE)</f>
        <v>#N/A</v>
      </c>
      <c r="G455" s="61"/>
      <c r="H455" s="20"/>
      <c r="I455" s="31"/>
      <c r="J455" s="56"/>
      <c r="K455" s="31"/>
      <c r="L455" s="41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4.25" customHeight="1">
      <c r="A456" s="15"/>
      <c r="B456" s="65"/>
      <c r="C456" s="63"/>
      <c r="D456" s="32"/>
      <c r="E456" s="62"/>
      <c r="F456" s="20" t="str">
        <f>VLOOKUP(E456, List!$A$6:$B$27, 2, FALSE)</f>
        <v>#N/A</v>
      </c>
      <c r="G456" s="61"/>
      <c r="H456" s="20"/>
      <c r="I456" s="31"/>
      <c r="J456" s="56"/>
      <c r="K456" s="31"/>
      <c r="L456" s="41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4.25" customHeight="1">
      <c r="A457" s="15"/>
      <c r="B457" s="65"/>
      <c r="C457" s="63"/>
      <c r="D457" s="32"/>
      <c r="E457" s="62"/>
      <c r="F457" s="20" t="str">
        <f>VLOOKUP(E457, List!$A$6:$B$27, 2, FALSE)</f>
        <v>#N/A</v>
      </c>
      <c r="G457" s="61"/>
      <c r="H457" s="20"/>
      <c r="I457" s="31"/>
      <c r="J457" s="56"/>
      <c r="K457" s="31"/>
      <c r="L457" s="41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4.25" customHeight="1">
      <c r="A458" s="15"/>
      <c r="B458" s="65"/>
      <c r="C458" s="63"/>
      <c r="D458" s="32"/>
      <c r="E458" s="60"/>
      <c r="F458" s="20" t="str">
        <f>VLOOKUP(E458, List!$A$6:$B$27, 2, FALSE)</f>
        <v>#N/A</v>
      </c>
      <c r="G458" s="61"/>
      <c r="H458" s="20"/>
      <c r="I458" s="31"/>
      <c r="J458" s="56"/>
      <c r="K458" s="31"/>
      <c r="L458" s="41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4.25" customHeight="1">
      <c r="A459" s="15"/>
      <c r="B459" s="65"/>
      <c r="C459" s="63"/>
      <c r="D459" s="32"/>
      <c r="E459" s="62"/>
      <c r="F459" s="20" t="str">
        <f>VLOOKUP(E459, List!$A$6:$B$27, 2, FALSE)</f>
        <v>#N/A</v>
      </c>
      <c r="G459" s="61"/>
      <c r="H459" s="20"/>
      <c r="I459" s="31"/>
      <c r="J459" s="56"/>
      <c r="K459" s="31"/>
      <c r="L459" s="41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4.25" customHeight="1">
      <c r="A460" s="15"/>
      <c r="B460" s="65"/>
      <c r="C460" s="63"/>
      <c r="D460" s="32"/>
      <c r="E460" s="62"/>
      <c r="F460" s="20" t="str">
        <f>VLOOKUP(E460, List!$A$6:$B$27, 2, FALSE)</f>
        <v>#N/A</v>
      </c>
      <c r="G460" s="61"/>
      <c r="H460" s="20"/>
      <c r="I460" s="31"/>
      <c r="J460" s="56"/>
      <c r="K460" s="31"/>
      <c r="L460" s="41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4.25" customHeight="1">
      <c r="A461" s="15"/>
      <c r="B461" s="65"/>
      <c r="C461" s="63"/>
      <c r="D461" s="32"/>
      <c r="E461" s="62"/>
      <c r="F461" s="20" t="str">
        <f>VLOOKUP(E461, List!$A$6:$B$27, 2, FALSE)</f>
        <v>#N/A</v>
      </c>
      <c r="G461" s="61"/>
      <c r="H461" s="20"/>
      <c r="I461" s="31"/>
      <c r="J461" s="56"/>
      <c r="K461" s="31"/>
      <c r="L461" s="41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4.25" customHeight="1">
      <c r="A462" s="15"/>
      <c r="B462" s="65"/>
      <c r="C462" s="63"/>
      <c r="D462" s="32"/>
      <c r="E462" s="62"/>
      <c r="F462" s="20" t="str">
        <f>VLOOKUP(E462, List!$A$6:$B$27, 2, FALSE)</f>
        <v>#N/A</v>
      </c>
      <c r="G462" s="61"/>
      <c r="H462" s="20"/>
      <c r="I462" s="31"/>
      <c r="J462" s="56"/>
      <c r="K462" s="31"/>
      <c r="L462" s="41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4.25" customHeight="1">
      <c r="A463" s="15"/>
      <c r="B463" s="65"/>
      <c r="C463" s="63"/>
      <c r="D463" s="32"/>
      <c r="E463" s="62"/>
      <c r="F463" s="20" t="str">
        <f>VLOOKUP(E463, List!$A$6:$B$27, 2, FALSE)</f>
        <v>#N/A</v>
      </c>
      <c r="G463" s="61"/>
      <c r="H463" s="20"/>
      <c r="I463" s="31"/>
      <c r="J463" s="56"/>
      <c r="K463" s="31"/>
      <c r="L463" s="41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4.25" customHeight="1">
      <c r="A464" s="15"/>
      <c r="B464" s="65"/>
      <c r="C464" s="63"/>
      <c r="D464" s="32"/>
      <c r="E464" s="62"/>
      <c r="F464" s="20" t="str">
        <f>VLOOKUP(E464, List!$A$6:$B$27, 2, FALSE)</f>
        <v>#N/A</v>
      </c>
      <c r="G464" s="61"/>
      <c r="H464" s="20"/>
      <c r="I464" s="31"/>
      <c r="J464" s="56"/>
      <c r="K464" s="31"/>
      <c r="L464" s="41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4.25" customHeight="1">
      <c r="A465" s="15"/>
      <c r="B465" s="65"/>
      <c r="C465" s="63"/>
      <c r="D465" s="32"/>
      <c r="E465" s="60"/>
      <c r="F465" s="20" t="str">
        <f>VLOOKUP(E465, List!$A$6:$B$27, 2, FALSE)</f>
        <v>#N/A</v>
      </c>
      <c r="G465" s="61"/>
      <c r="H465" s="20"/>
      <c r="I465" s="31"/>
      <c r="J465" s="56"/>
      <c r="K465" s="31"/>
      <c r="L465" s="41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4.25" customHeight="1">
      <c r="A466" s="15"/>
      <c r="B466" s="65"/>
      <c r="C466" s="63"/>
      <c r="D466" s="32"/>
      <c r="E466" s="60"/>
      <c r="F466" s="20" t="str">
        <f>VLOOKUP(E466, List!$A$6:$B$27, 2, FALSE)</f>
        <v>#N/A</v>
      </c>
      <c r="G466" s="61"/>
      <c r="H466" s="20"/>
      <c r="I466" s="31"/>
      <c r="J466" s="56"/>
      <c r="K466" s="31"/>
      <c r="L466" s="41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4.25" customHeight="1">
      <c r="A467" s="15"/>
      <c r="B467" s="65"/>
      <c r="C467" s="63"/>
      <c r="D467" s="32"/>
      <c r="E467" s="60"/>
      <c r="F467" s="20" t="str">
        <f>VLOOKUP(E467, List!$A$6:$B$27, 2, FALSE)</f>
        <v>#N/A</v>
      </c>
      <c r="G467" s="61"/>
      <c r="H467" s="20"/>
      <c r="I467" s="31"/>
      <c r="J467" s="56"/>
      <c r="K467" s="31"/>
      <c r="L467" s="41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4.25" customHeight="1">
      <c r="A468" s="15"/>
      <c r="B468" s="65"/>
      <c r="C468" s="63"/>
      <c r="D468" s="32"/>
      <c r="E468" s="60"/>
      <c r="F468" s="20" t="str">
        <f>VLOOKUP(E468, List!$A$6:$B$27, 2, FALSE)</f>
        <v>#N/A</v>
      </c>
      <c r="G468" s="61"/>
      <c r="H468" s="20"/>
      <c r="I468" s="31"/>
      <c r="J468" s="56"/>
      <c r="K468" s="31"/>
      <c r="L468" s="41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4.25" customHeight="1">
      <c r="A469" s="15"/>
      <c r="B469" s="65"/>
      <c r="C469" s="63"/>
      <c r="D469" s="32"/>
      <c r="E469" s="60"/>
      <c r="F469" s="20" t="str">
        <f>VLOOKUP(E469, List!$A$6:$B$27, 2, FALSE)</f>
        <v>#N/A</v>
      </c>
      <c r="G469" s="61"/>
      <c r="H469" s="20"/>
      <c r="I469" s="31"/>
      <c r="J469" s="56"/>
      <c r="K469" s="31"/>
      <c r="L469" s="41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4.25" customHeight="1">
      <c r="A470" s="15"/>
      <c r="B470" s="65"/>
      <c r="C470" s="63"/>
      <c r="D470" s="32"/>
      <c r="E470" s="60"/>
      <c r="F470" s="20" t="str">
        <f>VLOOKUP(E470, List!$A$6:$B$27, 2, FALSE)</f>
        <v>#N/A</v>
      </c>
      <c r="G470" s="61"/>
      <c r="H470" s="20"/>
      <c r="I470" s="31"/>
      <c r="J470" s="56"/>
      <c r="K470" s="31"/>
      <c r="L470" s="41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4.25" customHeight="1">
      <c r="A471" s="15"/>
      <c r="B471" s="65"/>
      <c r="C471" s="63"/>
      <c r="D471" s="32"/>
      <c r="E471" s="60"/>
      <c r="F471" s="20" t="str">
        <f>VLOOKUP(E471, List!$A$6:$B$27, 2, FALSE)</f>
        <v>#N/A</v>
      </c>
      <c r="G471" s="61"/>
      <c r="H471" s="20"/>
      <c r="I471" s="31"/>
      <c r="J471" s="56"/>
      <c r="K471" s="31"/>
      <c r="L471" s="41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4.25" customHeight="1">
      <c r="A472" s="15"/>
      <c r="B472" s="65"/>
      <c r="C472" s="63"/>
      <c r="D472" s="32"/>
      <c r="E472" s="60"/>
      <c r="F472" s="20" t="str">
        <f>VLOOKUP(E472, List!$A$6:$B$27, 2, FALSE)</f>
        <v>#N/A</v>
      </c>
      <c r="G472" s="61"/>
      <c r="H472" s="20"/>
      <c r="I472" s="31"/>
      <c r="J472" s="56"/>
      <c r="K472" s="31"/>
      <c r="L472" s="41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4.25" customHeight="1">
      <c r="A473" s="15"/>
      <c r="B473" s="65"/>
      <c r="C473" s="63"/>
      <c r="D473" s="32"/>
      <c r="E473" s="60"/>
      <c r="F473" s="20" t="str">
        <f>VLOOKUP(E473, List!$A$6:$B$27, 2, FALSE)</f>
        <v>#N/A</v>
      </c>
      <c r="G473" s="61"/>
      <c r="H473" s="20"/>
      <c r="I473" s="31"/>
      <c r="J473" s="56"/>
      <c r="K473" s="31"/>
      <c r="L473" s="41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4.25" customHeight="1">
      <c r="A474" s="15"/>
      <c r="B474" s="65"/>
      <c r="C474" s="63"/>
      <c r="D474" s="32"/>
      <c r="E474" s="60"/>
      <c r="F474" s="20" t="str">
        <f>VLOOKUP(E474, List!$A$6:$B$27, 2, FALSE)</f>
        <v>#N/A</v>
      </c>
      <c r="G474" s="61"/>
      <c r="H474" s="20"/>
      <c r="I474" s="31"/>
      <c r="J474" s="56"/>
      <c r="K474" s="31"/>
      <c r="L474" s="41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4.25" customHeight="1">
      <c r="A475" s="15"/>
      <c r="B475" s="65"/>
      <c r="C475" s="63"/>
      <c r="D475" s="32"/>
      <c r="E475" s="60"/>
      <c r="F475" s="20" t="str">
        <f>VLOOKUP(E475, List!$A$6:$B$27, 2, FALSE)</f>
        <v>#N/A</v>
      </c>
      <c r="G475" s="61"/>
      <c r="H475" s="20"/>
      <c r="I475" s="31"/>
      <c r="J475" s="56"/>
      <c r="K475" s="31"/>
      <c r="L475" s="41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4.25" customHeight="1">
      <c r="A476" s="15"/>
      <c r="B476" s="65"/>
      <c r="C476" s="63"/>
      <c r="D476" s="32"/>
      <c r="E476" s="60"/>
      <c r="F476" s="20" t="str">
        <f>VLOOKUP(E476, List!$A$6:$B$27, 2, FALSE)</f>
        <v>#N/A</v>
      </c>
      <c r="G476" s="61"/>
      <c r="H476" s="20"/>
      <c r="I476" s="31"/>
      <c r="J476" s="56"/>
      <c r="K476" s="31"/>
      <c r="L476" s="41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4.25" customHeight="1">
      <c r="A477" s="15"/>
      <c r="B477" s="65"/>
      <c r="C477" s="63"/>
      <c r="D477" s="32"/>
      <c r="E477" s="60"/>
      <c r="F477" s="20" t="str">
        <f>VLOOKUP(E477, List!$A$6:$B$27, 2, FALSE)</f>
        <v>#N/A</v>
      </c>
      <c r="G477" s="61"/>
      <c r="H477" s="20"/>
      <c r="I477" s="31"/>
      <c r="J477" s="56"/>
      <c r="K477" s="31"/>
      <c r="L477" s="41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4.25" customHeight="1">
      <c r="A478" s="15"/>
      <c r="B478" s="65"/>
      <c r="C478" s="63"/>
      <c r="D478" s="32"/>
      <c r="E478" s="60"/>
      <c r="F478" s="20" t="str">
        <f>VLOOKUP(E478, List!$A$6:$B$27, 2, FALSE)</f>
        <v>#N/A</v>
      </c>
      <c r="G478" s="61"/>
      <c r="H478" s="20"/>
      <c r="I478" s="31"/>
      <c r="J478" s="56"/>
      <c r="K478" s="31"/>
      <c r="L478" s="41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4.25" customHeight="1">
      <c r="A479" s="15"/>
      <c r="B479" s="65"/>
      <c r="C479" s="63"/>
      <c r="D479" s="32"/>
      <c r="E479" s="60"/>
      <c r="F479" s="20" t="str">
        <f>VLOOKUP(E479, List!$A$6:$B$27, 2, FALSE)</f>
        <v>#N/A</v>
      </c>
      <c r="G479" s="61"/>
      <c r="H479" s="20"/>
      <c r="I479" s="31"/>
      <c r="J479" s="56"/>
      <c r="K479" s="31"/>
      <c r="L479" s="41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4.25" customHeight="1">
      <c r="A480" s="15"/>
      <c r="B480" s="65"/>
      <c r="C480" s="63"/>
      <c r="D480" s="32"/>
      <c r="E480" s="60"/>
      <c r="F480" s="20" t="str">
        <f>VLOOKUP(E480, List!$A$6:$B$27, 2, FALSE)</f>
        <v>#N/A</v>
      </c>
      <c r="G480" s="61"/>
      <c r="H480" s="20"/>
      <c r="I480" s="31"/>
      <c r="J480" s="56"/>
      <c r="K480" s="31"/>
      <c r="L480" s="41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4.25" customHeight="1">
      <c r="A481" s="15"/>
      <c r="B481" s="65"/>
      <c r="C481" s="63"/>
      <c r="D481" s="32"/>
      <c r="E481" s="60"/>
      <c r="F481" s="20" t="str">
        <f>VLOOKUP(E481, List!$A$6:$B$27, 2, FALSE)</f>
        <v>#N/A</v>
      </c>
      <c r="G481" s="61"/>
      <c r="H481" s="20"/>
      <c r="I481" s="31"/>
      <c r="J481" s="56"/>
      <c r="K481" s="31"/>
      <c r="L481" s="41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4.25" customHeight="1">
      <c r="A482" s="15"/>
      <c r="B482" s="65"/>
      <c r="C482" s="63"/>
      <c r="D482" s="32"/>
      <c r="E482" s="60"/>
      <c r="F482" s="20" t="str">
        <f>VLOOKUP(E482, List!$A$6:$B$27, 2, FALSE)</f>
        <v>#N/A</v>
      </c>
      <c r="G482" s="61"/>
      <c r="H482" s="20"/>
      <c r="I482" s="31"/>
      <c r="J482" s="56"/>
      <c r="K482" s="31"/>
      <c r="L482" s="41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4.25" customHeight="1">
      <c r="A483" s="15"/>
      <c r="B483" s="65"/>
      <c r="C483" s="63"/>
      <c r="D483" s="32"/>
      <c r="E483" s="60"/>
      <c r="F483" s="20" t="str">
        <f>VLOOKUP(E483, List!$A$6:$B$27, 2, FALSE)</f>
        <v>#N/A</v>
      </c>
      <c r="G483" s="61"/>
      <c r="H483" s="20"/>
      <c r="I483" s="31"/>
      <c r="J483" s="56"/>
      <c r="K483" s="31"/>
      <c r="L483" s="41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4.25" customHeight="1">
      <c r="A484" s="15"/>
      <c r="B484" s="65"/>
      <c r="C484" s="63"/>
      <c r="D484" s="32"/>
      <c r="E484" s="60"/>
      <c r="F484" s="20" t="str">
        <f>VLOOKUP(E484, List!$A$6:$B$27, 2, FALSE)</f>
        <v>#N/A</v>
      </c>
      <c r="G484" s="61"/>
      <c r="H484" s="20"/>
      <c r="I484" s="31"/>
      <c r="J484" s="56"/>
      <c r="K484" s="31"/>
      <c r="L484" s="41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4.25" customHeight="1">
      <c r="A485" s="15"/>
      <c r="B485" s="65"/>
      <c r="C485" s="63"/>
      <c r="D485" s="32"/>
      <c r="E485" s="60"/>
      <c r="F485" s="20" t="str">
        <f>VLOOKUP(E485, List!$A$6:$B$27, 2, FALSE)</f>
        <v>#N/A</v>
      </c>
      <c r="G485" s="61"/>
      <c r="H485" s="20"/>
      <c r="I485" s="31"/>
      <c r="J485" s="56"/>
      <c r="K485" s="31"/>
      <c r="L485" s="41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4.25" customHeight="1">
      <c r="A486" s="15"/>
      <c r="B486" s="65"/>
      <c r="C486" s="63"/>
      <c r="D486" s="32"/>
      <c r="E486" s="60"/>
      <c r="F486" s="20" t="str">
        <f>VLOOKUP(E486, List!$A$6:$B$27, 2, FALSE)</f>
        <v>#N/A</v>
      </c>
      <c r="G486" s="61"/>
      <c r="H486" s="20"/>
      <c r="I486" s="31"/>
      <c r="J486" s="56"/>
      <c r="K486" s="31"/>
      <c r="L486" s="41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4.25" customHeight="1">
      <c r="A487" s="15"/>
      <c r="B487" s="65"/>
      <c r="C487" s="63"/>
      <c r="D487" s="32"/>
      <c r="E487" s="60"/>
      <c r="F487" s="20" t="str">
        <f>VLOOKUP(E487, List!$A$6:$B$27, 2, FALSE)</f>
        <v>#N/A</v>
      </c>
      <c r="G487" s="61"/>
      <c r="H487" s="20"/>
      <c r="I487" s="31"/>
      <c r="J487" s="56"/>
      <c r="K487" s="31"/>
      <c r="L487" s="41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4.25" customHeight="1">
      <c r="A488" s="15"/>
      <c r="B488" s="65"/>
      <c r="C488" s="63"/>
      <c r="D488" s="32"/>
      <c r="E488" s="60"/>
      <c r="F488" s="20" t="str">
        <f>VLOOKUP(E488, List!$A$6:$B$27, 2, FALSE)</f>
        <v>#N/A</v>
      </c>
      <c r="G488" s="61"/>
      <c r="H488" s="20"/>
      <c r="I488" s="31"/>
      <c r="J488" s="56"/>
      <c r="K488" s="31"/>
      <c r="L488" s="41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4.25" customHeight="1">
      <c r="A489" s="15"/>
      <c r="B489" s="65"/>
      <c r="C489" s="63"/>
      <c r="D489" s="32"/>
      <c r="E489" s="60"/>
      <c r="F489" s="20" t="str">
        <f>VLOOKUP(E489, List!$A$6:$B$27, 2, FALSE)</f>
        <v>#N/A</v>
      </c>
      <c r="G489" s="61"/>
      <c r="H489" s="20"/>
      <c r="I489" s="31"/>
      <c r="J489" s="56"/>
      <c r="K489" s="31"/>
      <c r="L489" s="41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4.25" customHeight="1">
      <c r="A490" s="15"/>
      <c r="B490" s="65"/>
      <c r="C490" s="66"/>
      <c r="D490" s="32"/>
      <c r="E490" s="60"/>
      <c r="F490" s="20" t="str">
        <f>VLOOKUP(E490, List!$A$6:$B$27, 2, FALSE)</f>
        <v>#N/A</v>
      </c>
      <c r="G490" s="61"/>
      <c r="H490" s="20"/>
      <c r="I490" s="31"/>
      <c r="J490" s="56"/>
      <c r="K490" s="31"/>
      <c r="L490" s="41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4.25" customHeight="1">
      <c r="A491" s="15"/>
      <c r="B491" s="65"/>
      <c r="C491" s="66"/>
      <c r="D491" s="32"/>
      <c r="E491" s="60"/>
      <c r="F491" s="20" t="str">
        <f>VLOOKUP(E491, List!$A$6:$B$27, 2, FALSE)</f>
        <v>#N/A</v>
      </c>
      <c r="G491" s="61"/>
      <c r="H491" s="20"/>
      <c r="I491" s="31"/>
      <c r="J491" s="56"/>
      <c r="K491" s="31"/>
      <c r="L491" s="41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4.25" customHeight="1">
      <c r="A492" s="15"/>
      <c r="B492" s="65"/>
      <c r="C492" s="66"/>
      <c r="D492" s="32"/>
      <c r="E492" s="60"/>
      <c r="F492" s="20" t="str">
        <f>VLOOKUP(E492, List!$A$6:$B$27, 2, FALSE)</f>
        <v>#N/A</v>
      </c>
      <c r="G492" s="61"/>
      <c r="H492" s="20"/>
      <c r="I492" s="31"/>
      <c r="J492" s="56"/>
      <c r="K492" s="31"/>
      <c r="L492" s="41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4.25" customHeight="1">
      <c r="A493" s="15"/>
      <c r="B493" s="65"/>
      <c r="C493" s="66"/>
      <c r="D493" s="32"/>
      <c r="E493" s="60"/>
      <c r="F493" s="20" t="str">
        <f>VLOOKUP(E493, List!$A$6:$B$27, 2, FALSE)</f>
        <v>#N/A</v>
      </c>
      <c r="G493" s="61"/>
      <c r="H493" s="20"/>
      <c r="I493" s="31"/>
      <c r="J493" s="56"/>
      <c r="K493" s="31"/>
      <c r="L493" s="41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4.25" customHeight="1">
      <c r="A494" s="15"/>
      <c r="B494" s="65"/>
      <c r="C494" s="66"/>
      <c r="D494" s="32"/>
      <c r="E494" s="60"/>
      <c r="F494" s="20" t="str">
        <f>VLOOKUP(E494, List!$A$6:$B$27, 2, FALSE)</f>
        <v>#N/A</v>
      </c>
      <c r="G494" s="61"/>
      <c r="H494" s="20"/>
      <c r="I494" s="31"/>
      <c r="J494" s="56"/>
      <c r="K494" s="31"/>
      <c r="L494" s="41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4.25" customHeight="1">
      <c r="A495" s="15"/>
      <c r="B495" s="65"/>
      <c r="C495" s="66"/>
      <c r="D495" s="32"/>
      <c r="E495" s="60"/>
      <c r="F495" s="20" t="str">
        <f>VLOOKUP(E495, List!$A$6:$B$27, 2, FALSE)</f>
        <v>#N/A</v>
      </c>
      <c r="G495" s="61"/>
      <c r="H495" s="20"/>
      <c r="I495" s="31"/>
      <c r="J495" s="56"/>
      <c r="K495" s="31"/>
      <c r="L495" s="41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4.25" customHeight="1">
      <c r="A496" s="15"/>
      <c r="B496" s="65"/>
      <c r="C496" s="66"/>
      <c r="D496" s="32"/>
      <c r="E496" s="60"/>
      <c r="F496" s="20" t="str">
        <f>VLOOKUP(E496, List!$A$6:$B$27, 2, FALSE)</f>
        <v>#N/A</v>
      </c>
      <c r="G496" s="61"/>
      <c r="H496" s="20"/>
      <c r="I496" s="31"/>
      <c r="J496" s="56"/>
      <c r="K496" s="31"/>
      <c r="L496" s="41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4.25" customHeight="1">
      <c r="A497" s="15"/>
      <c r="B497" s="65"/>
      <c r="C497" s="66"/>
      <c r="D497" s="32"/>
      <c r="E497" s="60"/>
      <c r="F497" s="20" t="str">
        <f>VLOOKUP(E497, List!$A$6:$B$27, 2, FALSE)</f>
        <v>#N/A</v>
      </c>
      <c r="G497" s="61"/>
      <c r="H497" s="20"/>
      <c r="I497" s="31"/>
      <c r="J497" s="56"/>
      <c r="K497" s="31"/>
      <c r="L497" s="41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4.25" customHeight="1">
      <c r="A498" s="15"/>
      <c r="B498" s="65"/>
      <c r="C498" s="66"/>
      <c r="D498" s="32"/>
      <c r="E498" s="60"/>
      <c r="F498" s="20" t="str">
        <f>VLOOKUP(E498, List!$A$6:$B$27, 2, FALSE)</f>
        <v>#N/A</v>
      </c>
      <c r="G498" s="61"/>
      <c r="H498" s="20"/>
      <c r="I498" s="31"/>
      <c r="J498" s="56"/>
      <c r="K498" s="31"/>
      <c r="L498" s="41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4.25" customHeight="1">
      <c r="A499" s="15"/>
      <c r="B499" s="65"/>
      <c r="C499" s="66"/>
      <c r="D499" s="32"/>
      <c r="E499" s="60"/>
      <c r="F499" s="20" t="str">
        <f>VLOOKUP(E499, List!$A$6:$B$27, 2, FALSE)</f>
        <v>#N/A</v>
      </c>
      <c r="G499" s="61"/>
      <c r="H499" s="20"/>
      <c r="I499" s="31"/>
      <c r="J499" s="56"/>
      <c r="K499" s="31"/>
      <c r="L499" s="41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4.25" customHeight="1">
      <c r="A500" s="15"/>
      <c r="B500" s="65"/>
      <c r="C500" s="66"/>
      <c r="D500" s="32"/>
      <c r="E500" s="60"/>
      <c r="F500" s="20" t="str">
        <f>VLOOKUP(E500, List!$A$6:$B$27, 2, FALSE)</f>
        <v>#N/A</v>
      </c>
      <c r="G500" s="61"/>
      <c r="H500" s="20"/>
      <c r="I500" s="31"/>
      <c r="J500" s="56"/>
      <c r="K500" s="31"/>
      <c r="L500" s="41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4.25" customHeight="1">
      <c r="A501" s="15"/>
      <c r="B501" s="65"/>
      <c r="C501" s="66"/>
      <c r="D501" s="32"/>
      <c r="E501" s="60"/>
      <c r="F501" s="20" t="str">
        <f>VLOOKUP(E501, List!$A$6:$B$27, 2, FALSE)</f>
        <v>#N/A</v>
      </c>
      <c r="G501" s="61"/>
      <c r="H501" s="20"/>
      <c r="I501" s="31"/>
      <c r="J501" s="56"/>
      <c r="K501" s="31"/>
      <c r="L501" s="41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4.25" customHeight="1">
      <c r="A502" s="15"/>
      <c r="B502" s="65"/>
      <c r="C502" s="66"/>
      <c r="D502" s="32"/>
      <c r="E502" s="60"/>
      <c r="F502" s="20" t="str">
        <f>VLOOKUP(E502, List!$A$6:$B$27, 2, FALSE)</f>
        <v>#N/A</v>
      </c>
      <c r="G502" s="61"/>
      <c r="H502" s="20"/>
      <c r="I502" s="31"/>
      <c r="J502" s="56"/>
      <c r="K502" s="31"/>
      <c r="L502" s="41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4.25" customHeight="1">
      <c r="A503" s="15"/>
      <c r="B503" s="65"/>
      <c r="C503" s="66"/>
      <c r="D503" s="32"/>
      <c r="E503" s="60"/>
      <c r="F503" s="20" t="str">
        <f>VLOOKUP(E503, List!$A$6:$B$27, 2, FALSE)</f>
        <v>#N/A</v>
      </c>
      <c r="G503" s="61"/>
      <c r="H503" s="20"/>
      <c r="I503" s="31"/>
      <c r="J503" s="56"/>
      <c r="K503" s="31"/>
      <c r="L503" s="41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4.25" customHeight="1">
      <c r="A504" s="15"/>
      <c r="B504" s="65"/>
      <c r="C504" s="66"/>
      <c r="D504" s="32"/>
      <c r="E504" s="60"/>
      <c r="F504" s="20" t="str">
        <f>VLOOKUP(E504, List!$A$6:$B$27, 2, FALSE)</f>
        <v>#N/A</v>
      </c>
      <c r="G504" s="61"/>
      <c r="H504" s="20"/>
      <c r="I504" s="31"/>
      <c r="J504" s="56"/>
      <c r="K504" s="31"/>
      <c r="L504" s="41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4.25" customHeight="1">
      <c r="A505" s="15"/>
      <c r="B505" s="65"/>
      <c r="C505" s="66"/>
      <c r="D505" s="32"/>
      <c r="E505" s="60"/>
      <c r="F505" s="20" t="str">
        <f>VLOOKUP(E505, List!$A$6:$B$27, 2, FALSE)</f>
        <v>#N/A</v>
      </c>
      <c r="G505" s="61"/>
      <c r="H505" s="20"/>
      <c r="I505" s="31"/>
      <c r="J505" s="56"/>
      <c r="K505" s="31"/>
      <c r="L505" s="41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4.25" customHeight="1">
      <c r="A506" s="15"/>
      <c r="B506" s="65"/>
      <c r="C506" s="66"/>
      <c r="D506" s="32"/>
      <c r="E506" s="60"/>
      <c r="F506" s="20" t="str">
        <f>VLOOKUP(E506, List!$A$6:$B$27, 2, FALSE)</f>
        <v>#N/A</v>
      </c>
      <c r="G506" s="61"/>
      <c r="H506" s="20"/>
      <c r="I506" s="31"/>
      <c r="J506" s="56"/>
      <c r="K506" s="31"/>
      <c r="L506" s="41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4.25" customHeight="1">
      <c r="A507" s="15"/>
      <c r="B507" s="65"/>
      <c r="C507" s="66"/>
      <c r="D507" s="32"/>
      <c r="E507" s="60"/>
      <c r="F507" s="20" t="str">
        <f>VLOOKUP(E507, List!$A$6:$B$27, 2, FALSE)</f>
        <v>#N/A</v>
      </c>
      <c r="G507" s="61"/>
      <c r="H507" s="20"/>
      <c r="I507" s="31"/>
      <c r="J507" s="56"/>
      <c r="K507" s="31"/>
      <c r="L507" s="41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4.25" customHeight="1">
      <c r="A508" s="15"/>
      <c r="B508" s="65"/>
      <c r="C508" s="66"/>
      <c r="D508" s="32"/>
      <c r="E508" s="60"/>
      <c r="F508" s="20" t="str">
        <f>VLOOKUP(E508, List!$A$6:$B$27, 2, FALSE)</f>
        <v>#N/A</v>
      </c>
      <c r="G508" s="61"/>
      <c r="H508" s="20"/>
      <c r="I508" s="31"/>
      <c r="J508" s="56"/>
      <c r="K508" s="31"/>
      <c r="L508" s="41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4.25" customHeight="1">
      <c r="A509" s="15"/>
      <c r="B509" s="65"/>
      <c r="C509" s="66"/>
      <c r="D509" s="32"/>
      <c r="E509" s="60"/>
      <c r="F509" s="20" t="str">
        <f>VLOOKUP(E509, List!$A$6:$B$27, 2, FALSE)</f>
        <v>#N/A</v>
      </c>
      <c r="G509" s="61"/>
      <c r="H509" s="20"/>
      <c r="I509" s="31"/>
      <c r="J509" s="56"/>
      <c r="K509" s="31"/>
      <c r="L509" s="41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4.25" customHeight="1">
      <c r="A510" s="15"/>
      <c r="B510" s="65"/>
      <c r="C510" s="66"/>
      <c r="D510" s="32"/>
      <c r="E510" s="60"/>
      <c r="F510" s="20" t="str">
        <f>VLOOKUP(E510, List!$A$6:$B$27, 2, FALSE)</f>
        <v>#N/A</v>
      </c>
      <c r="G510" s="61"/>
      <c r="H510" s="20"/>
      <c r="I510" s="31"/>
      <c r="J510" s="56"/>
      <c r="K510" s="31"/>
      <c r="L510" s="41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4.25" customHeight="1">
      <c r="A511" s="15"/>
      <c r="B511" s="65"/>
      <c r="C511" s="66"/>
      <c r="D511" s="32"/>
      <c r="E511" s="60"/>
      <c r="F511" s="20" t="str">
        <f>VLOOKUP(E511, List!$A$6:$B$27, 2, FALSE)</f>
        <v>#N/A</v>
      </c>
      <c r="G511" s="61"/>
      <c r="H511" s="20"/>
      <c r="I511" s="31"/>
      <c r="J511" s="56"/>
      <c r="K511" s="31"/>
      <c r="L511" s="41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4.25" customHeight="1">
      <c r="A512" s="15"/>
      <c r="B512" s="65"/>
      <c r="C512" s="66"/>
      <c r="D512" s="32"/>
      <c r="E512" s="60"/>
      <c r="F512" s="20" t="str">
        <f>VLOOKUP('DAOP 7 Mn'!$E512,List!A$6:B$27,2,TRUE)</f>
        <v>#N/A</v>
      </c>
      <c r="G512" s="61"/>
      <c r="H512" s="20"/>
      <c r="I512" s="31"/>
      <c r="J512" s="56"/>
      <c r="K512" s="31"/>
      <c r="L512" s="41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4.25" customHeight="1">
      <c r="A513" s="15"/>
      <c r="B513" s="65"/>
      <c r="C513" s="66"/>
      <c r="D513" s="32"/>
      <c r="E513" s="60"/>
      <c r="F513" s="20" t="str">
        <f>VLOOKUP('DAOP 7 Mn'!$E513,List!A$6:B$27,2,TRUE)</f>
        <v>#N/A</v>
      </c>
      <c r="G513" s="61"/>
      <c r="H513" s="20"/>
      <c r="I513" s="31"/>
      <c r="J513" s="56"/>
      <c r="K513" s="31"/>
      <c r="L513" s="41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4.25" customHeight="1">
      <c r="A514" s="15"/>
      <c r="B514" s="65"/>
      <c r="C514" s="66"/>
      <c r="D514" s="32"/>
      <c r="E514" s="60"/>
      <c r="F514" s="20" t="str">
        <f>VLOOKUP('DAOP 7 Mn'!$E514,List!A$6:B$27,2,TRUE)</f>
        <v>#N/A</v>
      </c>
      <c r="G514" s="61"/>
      <c r="H514" s="20"/>
      <c r="I514" s="31"/>
      <c r="J514" s="56"/>
      <c r="K514" s="31"/>
      <c r="L514" s="41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4.25" customHeight="1">
      <c r="A515" s="15"/>
      <c r="B515" s="65"/>
      <c r="C515" s="66"/>
      <c r="D515" s="32"/>
      <c r="E515" s="62"/>
      <c r="F515" s="20" t="str">
        <f>VLOOKUP('DAOP 7 Mn'!$E515,List!A$6:B$27,2,TRUE)</f>
        <v>#N/A</v>
      </c>
      <c r="G515" s="61"/>
      <c r="H515" s="20"/>
      <c r="I515" s="31"/>
      <c r="J515" s="56"/>
      <c r="K515" s="31"/>
      <c r="L515" s="41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4.25" customHeight="1">
      <c r="A516" s="15"/>
      <c r="B516" s="65"/>
      <c r="C516" s="66"/>
      <c r="D516" s="32"/>
      <c r="E516" s="62"/>
      <c r="F516" s="20" t="str">
        <f>VLOOKUP('DAOP 7 Mn'!$E516,List!A$6:B$27,2,TRUE)</f>
        <v>#N/A</v>
      </c>
      <c r="G516" s="61"/>
      <c r="H516" s="20"/>
      <c r="I516" s="31"/>
      <c r="J516" s="56"/>
      <c r="K516" s="31"/>
      <c r="L516" s="41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4.25" customHeight="1">
      <c r="A517" s="15"/>
      <c r="B517" s="65"/>
      <c r="C517" s="66"/>
      <c r="D517" s="32"/>
      <c r="E517" s="62"/>
      <c r="F517" s="20" t="str">
        <f>VLOOKUP('DAOP 7 Mn'!$E517,List!A$6:B$27,2,TRUE)</f>
        <v>#N/A</v>
      </c>
      <c r="G517" s="61"/>
      <c r="H517" s="20"/>
      <c r="I517" s="31"/>
      <c r="J517" s="56"/>
      <c r="K517" s="31"/>
      <c r="L517" s="41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4.25" customHeight="1">
      <c r="A518" s="15"/>
      <c r="B518" s="65"/>
      <c r="C518" s="66"/>
      <c r="D518" s="32"/>
      <c r="E518" s="62"/>
      <c r="F518" s="20" t="str">
        <f>VLOOKUP('DAOP 7 Mn'!$E518,List!A$6:B$27,2,TRUE)</f>
        <v>#N/A</v>
      </c>
      <c r="G518" s="61"/>
      <c r="H518" s="20"/>
      <c r="I518" s="31"/>
      <c r="J518" s="56"/>
      <c r="K518" s="31"/>
      <c r="L518" s="41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4.25" customHeight="1">
      <c r="A519" s="15"/>
      <c r="B519" s="65"/>
      <c r="C519" s="66"/>
      <c r="D519" s="32"/>
      <c r="E519" s="60"/>
      <c r="F519" s="20" t="str">
        <f>VLOOKUP('DAOP 7 Mn'!$E519,List!A$6:B$27,2,TRUE)</f>
        <v>#N/A</v>
      </c>
      <c r="G519" s="61"/>
      <c r="H519" s="20"/>
      <c r="I519" s="31"/>
      <c r="J519" s="56"/>
      <c r="K519" s="31"/>
      <c r="L519" s="41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4.25" customHeight="1">
      <c r="A520" s="15"/>
      <c r="B520" s="65"/>
      <c r="C520" s="66"/>
      <c r="D520" s="32"/>
      <c r="E520" s="60"/>
      <c r="F520" s="20" t="str">
        <f>VLOOKUP('DAOP 7 Mn'!$E520,List!A$6:B$27,2,TRUE)</f>
        <v>#N/A</v>
      </c>
      <c r="G520" s="61"/>
      <c r="H520" s="20"/>
      <c r="I520" s="31"/>
      <c r="J520" s="56"/>
      <c r="K520" s="31"/>
      <c r="L520" s="41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4.25" customHeight="1">
      <c r="A521" s="15"/>
      <c r="B521" s="65"/>
      <c r="C521" s="66"/>
      <c r="D521" s="32"/>
      <c r="E521" s="60"/>
      <c r="F521" s="20" t="str">
        <f>VLOOKUP('DAOP 7 Mn'!$E521,List!A$6:B$27,2,TRUE)</f>
        <v>#N/A</v>
      </c>
      <c r="G521" s="61"/>
      <c r="H521" s="20"/>
      <c r="I521" s="31"/>
      <c r="J521" s="56"/>
      <c r="K521" s="31"/>
      <c r="L521" s="41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4.25" customHeight="1">
      <c r="A522" s="15"/>
      <c r="B522" s="65"/>
      <c r="C522" s="66"/>
      <c r="D522" s="32"/>
      <c r="E522" s="60"/>
      <c r="F522" s="20" t="str">
        <f>VLOOKUP('DAOP 7 Mn'!$E522,List!A$6:B$27,2,TRUE)</f>
        <v>#N/A</v>
      </c>
      <c r="G522" s="61"/>
      <c r="H522" s="20"/>
      <c r="I522" s="31"/>
      <c r="J522" s="56"/>
      <c r="K522" s="31"/>
      <c r="L522" s="41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4.25" customHeight="1">
      <c r="A523" s="15"/>
      <c r="B523" s="65"/>
      <c r="C523" s="66"/>
      <c r="D523" s="32"/>
      <c r="E523" s="60"/>
      <c r="F523" s="20" t="str">
        <f>VLOOKUP('DAOP 7 Mn'!$E523,List!A$6:B$27,2,TRUE)</f>
        <v>#N/A</v>
      </c>
      <c r="G523" s="61"/>
      <c r="H523" s="20"/>
      <c r="I523" s="31"/>
      <c r="J523" s="56"/>
      <c r="K523" s="31"/>
      <c r="L523" s="41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4.25" customHeight="1">
      <c r="A524" s="15"/>
      <c r="B524" s="65"/>
      <c r="C524" s="66"/>
      <c r="D524" s="32"/>
      <c r="E524" s="60"/>
      <c r="F524" s="20" t="str">
        <f>VLOOKUP('DAOP 7 Mn'!$E524,List!A$6:B$27,2,TRUE)</f>
        <v>#N/A</v>
      </c>
      <c r="G524" s="61"/>
      <c r="H524" s="20"/>
      <c r="I524" s="31"/>
      <c r="J524" s="56"/>
      <c r="K524" s="31"/>
      <c r="L524" s="41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4.25" customHeight="1">
      <c r="A525" s="15"/>
      <c r="B525" s="65"/>
      <c r="C525" s="66"/>
      <c r="D525" s="32"/>
      <c r="E525" s="60"/>
      <c r="F525" s="20" t="str">
        <f>VLOOKUP('DAOP 7 Mn'!$E525,List!A$6:B$27,2,TRUE)</f>
        <v>#N/A</v>
      </c>
      <c r="G525" s="61"/>
      <c r="H525" s="20"/>
      <c r="I525" s="31"/>
      <c r="J525" s="56"/>
      <c r="K525" s="31"/>
      <c r="L525" s="41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4.25" customHeight="1">
      <c r="A526" s="15"/>
      <c r="B526" s="65"/>
      <c r="C526" s="66"/>
      <c r="D526" s="32"/>
      <c r="E526" s="60"/>
      <c r="F526" s="20" t="str">
        <f>VLOOKUP('DAOP 7 Mn'!$E526,List!A$6:B$27,2,TRUE)</f>
        <v>#N/A</v>
      </c>
      <c r="G526" s="61"/>
      <c r="H526" s="20"/>
      <c r="I526" s="31"/>
      <c r="J526" s="56"/>
      <c r="K526" s="31"/>
      <c r="L526" s="41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4.25" customHeight="1">
      <c r="A527" s="15"/>
      <c r="B527" s="65"/>
      <c r="C527" s="66"/>
      <c r="D527" s="32"/>
      <c r="E527" s="60"/>
      <c r="F527" s="20" t="str">
        <f>VLOOKUP('DAOP 7 Mn'!$E527,List!A$6:B$27,2,TRUE)</f>
        <v>#N/A</v>
      </c>
      <c r="G527" s="61"/>
      <c r="H527" s="20"/>
      <c r="I527" s="31"/>
      <c r="J527" s="56"/>
      <c r="K527" s="31"/>
      <c r="L527" s="41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4.25" customHeight="1">
      <c r="A528" s="15"/>
      <c r="B528" s="65"/>
      <c r="C528" s="66"/>
      <c r="D528" s="32"/>
      <c r="E528" s="60"/>
      <c r="F528" s="20" t="str">
        <f>VLOOKUP('DAOP 7 Mn'!$E528,List!A$6:B$27,2,TRUE)</f>
        <v>#N/A</v>
      </c>
      <c r="G528" s="61"/>
      <c r="H528" s="20"/>
      <c r="I528" s="31"/>
      <c r="J528" s="56"/>
      <c r="K528" s="31"/>
      <c r="L528" s="41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4.25" customHeight="1">
      <c r="A529" s="15"/>
      <c r="B529" s="65"/>
      <c r="C529" s="66"/>
      <c r="D529" s="32"/>
      <c r="E529" s="60"/>
      <c r="F529" s="20" t="str">
        <f>VLOOKUP('DAOP 7 Mn'!$E529,List!A$6:B$27,2,TRUE)</f>
        <v>#N/A</v>
      </c>
      <c r="G529" s="61"/>
      <c r="H529" s="20"/>
      <c r="I529" s="31"/>
      <c r="J529" s="56"/>
      <c r="K529" s="31"/>
      <c r="L529" s="41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4.25" customHeight="1">
      <c r="A530" s="15"/>
      <c r="B530" s="65"/>
      <c r="C530" s="66"/>
      <c r="D530" s="32"/>
      <c r="E530" s="60"/>
      <c r="F530" s="20" t="str">
        <f>VLOOKUP('DAOP 7 Mn'!$E530,List!A$6:B$27,2,TRUE)</f>
        <v>#N/A</v>
      </c>
      <c r="G530" s="61"/>
      <c r="H530" s="20"/>
      <c r="I530" s="31"/>
      <c r="J530" s="56"/>
      <c r="K530" s="31"/>
      <c r="L530" s="41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4.25" customHeight="1">
      <c r="A531" s="15"/>
      <c r="B531" s="65"/>
      <c r="C531" s="66"/>
      <c r="D531" s="32"/>
      <c r="E531" s="60"/>
      <c r="F531" s="20" t="str">
        <f>VLOOKUP('DAOP 7 Mn'!$E531,List!A$6:B$27,2,TRUE)</f>
        <v>#N/A</v>
      </c>
      <c r="G531" s="61"/>
      <c r="H531" s="20"/>
      <c r="I531" s="31"/>
      <c r="J531" s="56"/>
      <c r="K531" s="31"/>
      <c r="L531" s="41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4.25" customHeight="1">
      <c r="A532" s="15"/>
      <c r="B532" s="65"/>
      <c r="C532" s="66"/>
      <c r="D532" s="32"/>
      <c r="E532" s="60"/>
      <c r="F532" s="20" t="str">
        <f>VLOOKUP('DAOP 7 Mn'!$E532,List!A$6:B$27,2,TRUE)</f>
        <v>#N/A</v>
      </c>
      <c r="G532" s="61"/>
      <c r="H532" s="20"/>
      <c r="I532" s="31"/>
      <c r="J532" s="56"/>
      <c r="K532" s="31"/>
      <c r="L532" s="41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4.25" customHeight="1">
      <c r="A533" s="15"/>
      <c r="B533" s="65"/>
      <c r="C533" s="66"/>
      <c r="D533" s="32"/>
      <c r="E533" s="60"/>
      <c r="F533" s="20" t="str">
        <f>VLOOKUP('DAOP 7 Mn'!$E533,List!A$6:B$27,2,TRUE)</f>
        <v>#N/A</v>
      </c>
      <c r="G533" s="61"/>
      <c r="H533" s="20"/>
      <c r="I533" s="31"/>
      <c r="J533" s="56"/>
      <c r="K533" s="31"/>
      <c r="L533" s="41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4.25" customHeight="1">
      <c r="A534" s="15"/>
      <c r="B534" s="65"/>
      <c r="C534" s="66"/>
      <c r="D534" s="32"/>
      <c r="E534" s="60"/>
      <c r="F534" s="20" t="str">
        <f>VLOOKUP('DAOP 7 Mn'!$E534,List!A$6:B$27,2,TRUE)</f>
        <v>#N/A</v>
      </c>
      <c r="G534" s="61"/>
      <c r="H534" s="20"/>
      <c r="I534" s="31"/>
      <c r="J534" s="56"/>
      <c r="K534" s="31"/>
      <c r="L534" s="41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4.25" customHeight="1">
      <c r="A535" s="15"/>
      <c r="B535" s="65"/>
      <c r="C535" s="66"/>
      <c r="D535" s="32"/>
      <c r="E535" s="60"/>
      <c r="F535" s="20" t="str">
        <f>VLOOKUP('DAOP 7 Mn'!$E535,List!A$6:B$27,2,TRUE)</f>
        <v>#N/A</v>
      </c>
      <c r="G535" s="61"/>
      <c r="H535" s="20"/>
      <c r="I535" s="31"/>
      <c r="J535" s="56"/>
      <c r="K535" s="31"/>
      <c r="L535" s="41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4.25" customHeight="1">
      <c r="A536" s="15"/>
      <c r="B536" s="65"/>
      <c r="C536" s="66"/>
      <c r="D536" s="32"/>
      <c r="E536" s="60"/>
      <c r="F536" s="20" t="str">
        <f>VLOOKUP('DAOP 7 Mn'!$E536,List!A$6:B$27,2,TRUE)</f>
        <v>#N/A</v>
      </c>
      <c r="G536" s="61"/>
      <c r="H536" s="20"/>
      <c r="I536" s="31"/>
      <c r="J536" s="56"/>
      <c r="K536" s="31"/>
      <c r="L536" s="41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4.25" customHeight="1">
      <c r="A537" s="15"/>
      <c r="B537" s="65"/>
      <c r="C537" s="66"/>
      <c r="D537" s="32"/>
      <c r="E537" s="60"/>
      <c r="F537" s="20" t="str">
        <f>VLOOKUP('DAOP 7 Mn'!$E537,List!A$6:B$27,2,TRUE)</f>
        <v>#N/A</v>
      </c>
      <c r="G537" s="61"/>
      <c r="H537" s="20"/>
      <c r="I537" s="31"/>
      <c r="J537" s="56"/>
      <c r="K537" s="31"/>
      <c r="L537" s="41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4.25" customHeight="1">
      <c r="A538" s="15"/>
      <c r="B538" s="65"/>
      <c r="C538" s="66"/>
      <c r="D538" s="32"/>
      <c r="E538" s="60"/>
      <c r="F538" s="20" t="str">
        <f>VLOOKUP('DAOP 7 Mn'!$E538,List!A$6:B$27,2,TRUE)</f>
        <v>#N/A</v>
      </c>
      <c r="G538" s="61"/>
      <c r="H538" s="20"/>
      <c r="I538" s="31"/>
      <c r="J538" s="56"/>
      <c r="K538" s="31"/>
      <c r="L538" s="41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4.25" customHeight="1">
      <c r="A539" s="15"/>
      <c r="B539" s="65"/>
      <c r="C539" s="66"/>
      <c r="D539" s="32"/>
      <c r="E539" s="60"/>
      <c r="F539" s="20" t="str">
        <f>VLOOKUP('DAOP 7 Mn'!$E539,List!A$6:B$27,2,TRUE)</f>
        <v>#N/A</v>
      </c>
      <c r="G539" s="61"/>
      <c r="H539" s="20"/>
      <c r="I539" s="31"/>
      <c r="J539" s="56"/>
      <c r="K539" s="31"/>
      <c r="L539" s="41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4.25" customHeight="1">
      <c r="A540" s="15"/>
      <c r="B540" s="65"/>
      <c r="C540" s="66"/>
      <c r="D540" s="32"/>
      <c r="E540" s="60"/>
      <c r="F540" s="20" t="str">
        <f>VLOOKUP('DAOP 7 Mn'!$E540,List!A$6:B$27,2,TRUE)</f>
        <v>#N/A</v>
      </c>
      <c r="G540" s="61"/>
      <c r="H540" s="20"/>
      <c r="I540" s="31"/>
      <c r="J540" s="56"/>
      <c r="K540" s="31"/>
      <c r="L540" s="41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4.25" customHeight="1">
      <c r="A541" s="15"/>
      <c r="B541" s="65"/>
      <c r="C541" s="66"/>
      <c r="D541" s="32"/>
      <c r="E541" s="60"/>
      <c r="F541" s="20" t="str">
        <f>VLOOKUP('DAOP 7 Mn'!$E541,List!A$6:B$27,2,TRUE)</f>
        <v>#N/A</v>
      </c>
      <c r="G541" s="61"/>
      <c r="H541" s="20"/>
      <c r="I541" s="31"/>
      <c r="J541" s="56"/>
      <c r="K541" s="31"/>
      <c r="L541" s="41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4.25" customHeight="1">
      <c r="A542" s="15"/>
      <c r="B542" s="65"/>
      <c r="C542" s="66"/>
      <c r="D542" s="32"/>
      <c r="E542" s="31"/>
      <c r="F542" s="20" t="str">
        <f>VLOOKUP('DAOP 7 Mn'!$E542,List!A$6:B$27,2,TRUE)</f>
        <v>#N/A</v>
      </c>
      <c r="G542" s="59"/>
      <c r="H542" s="20"/>
      <c r="I542" s="31"/>
      <c r="J542" s="56"/>
      <c r="K542" s="31"/>
      <c r="L542" s="41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4.25" customHeight="1">
      <c r="A543" s="15"/>
      <c r="B543" s="65"/>
      <c r="C543" s="66"/>
      <c r="D543" s="32"/>
      <c r="E543" s="31"/>
      <c r="F543" s="20" t="str">
        <f>VLOOKUP('DAOP 7 Mn'!$E543,List!A$6:B$27,2,TRUE)</f>
        <v>#N/A</v>
      </c>
      <c r="G543" s="59"/>
      <c r="H543" s="20"/>
      <c r="I543" s="31"/>
      <c r="J543" s="56"/>
      <c r="K543" s="67"/>
      <c r="L543" s="41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4.25" customHeight="1">
      <c r="A544" s="15"/>
      <c r="B544" s="65"/>
      <c r="C544" s="66"/>
      <c r="D544" s="32"/>
      <c r="E544" s="31"/>
      <c r="F544" s="20" t="str">
        <f>VLOOKUP('DAOP 7 Mn'!$E544,List!A$6:B$27,2,TRUE)</f>
        <v>#N/A</v>
      </c>
      <c r="G544" s="59"/>
      <c r="H544" s="20"/>
      <c r="I544" s="31"/>
      <c r="J544" s="56"/>
      <c r="K544" s="67"/>
      <c r="L544" s="41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4.25" customHeight="1">
      <c r="A545" s="15"/>
      <c r="B545" s="65"/>
      <c r="C545" s="66"/>
      <c r="D545" s="32"/>
      <c r="E545" s="31"/>
      <c r="F545" s="20" t="str">
        <f>VLOOKUP('DAOP 7 Mn'!$E545,List!A$6:B$27,2,TRUE)</f>
        <v>#N/A</v>
      </c>
      <c r="G545" s="59"/>
      <c r="H545" s="20"/>
      <c r="I545" s="31"/>
      <c r="J545" s="56"/>
      <c r="K545" s="67"/>
      <c r="L545" s="41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4.25" customHeight="1">
      <c r="A546" s="15"/>
      <c r="B546" s="65"/>
      <c r="C546" s="66"/>
      <c r="D546" s="32"/>
      <c r="E546" s="31"/>
      <c r="F546" s="20" t="str">
        <f>VLOOKUP('DAOP 7 Mn'!$E546,List!A$6:B$27,2,TRUE)</f>
        <v>#N/A</v>
      </c>
      <c r="G546" s="59"/>
      <c r="H546" s="20"/>
      <c r="I546" s="31"/>
      <c r="J546" s="56"/>
      <c r="K546" s="67"/>
      <c r="L546" s="41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4.25" customHeight="1">
      <c r="A547" s="15"/>
      <c r="B547" s="65"/>
      <c r="C547" s="66"/>
      <c r="D547" s="32"/>
      <c r="E547" s="31"/>
      <c r="F547" s="20" t="str">
        <f>VLOOKUP('DAOP 7 Mn'!$E547,List!A$6:B$27,2,TRUE)</f>
        <v>#N/A</v>
      </c>
      <c r="G547" s="59"/>
      <c r="H547" s="20"/>
      <c r="I547" s="31"/>
      <c r="J547" s="56"/>
      <c r="K547" s="67"/>
      <c r="L547" s="41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4.25" customHeight="1">
      <c r="A548" s="15"/>
      <c r="B548" s="65"/>
      <c r="C548" s="66"/>
      <c r="D548" s="32"/>
      <c r="E548" s="31"/>
      <c r="F548" s="20" t="str">
        <f>VLOOKUP('DAOP 7 Mn'!$E548,List!A$6:B$27,2,TRUE)</f>
        <v>#N/A</v>
      </c>
      <c r="G548" s="59"/>
      <c r="H548" s="20"/>
      <c r="I548" s="31"/>
      <c r="J548" s="56"/>
      <c r="K548" s="67"/>
      <c r="L548" s="41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4.25" customHeight="1">
      <c r="A549" s="15"/>
      <c r="B549" s="65"/>
      <c r="C549" s="66"/>
      <c r="D549" s="32"/>
      <c r="E549" s="31"/>
      <c r="F549" s="20" t="str">
        <f>VLOOKUP('DAOP 7 Mn'!$E549,List!A$6:B$27,2,TRUE)</f>
        <v>#N/A</v>
      </c>
      <c r="G549" s="59"/>
      <c r="H549" s="20"/>
      <c r="I549" s="31"/>
      <c r="J549" s="56"/>
      <c r="K549" s="67"/>
      <c r="L549" s="41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4.25" customHeight="1">
      <c r="A550" s="15"/>
      <c r="B550" s="65"/>
      <c r="C550" s="66"/>
      <c r="D550" s="32"/>
      <c r="E550" s="31"/>
      <c r="F550" s="20" t="str">
        <f>VLOOKUP('DAOP 7 Mn'!$E550,List!A$6:B$27,2,TRUE)</f>
        <v>#N/A</v>
      </c>
      <c r="G550" s="59"/>
      <c r="H550" s="20"/>
      <c r="I550" s="31"/>
      <c r="J550" s="56"/>
      <c r="K550" s="68"/>
      <c r="L550" s="41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4.25" customHeight="1">
      <c r="A551" s="15"/>
      <c r="B551" s="65"/>
      <c r="C551" s="66"/>
      <c r="D551" s="32"/>
      <c r="E551" s="31"/>
      <c r="F551" s="20" t="str">
        <f>VLOOKUP('DAOP 7 Mn'!$E551,List!A$6:B$27,2,TRUE)</f>
        <v>#N/A</v>
      </c>
      <c r="G551" s="59"/>
      <c r="H551" s="20"/>
      <c r="I551" s="31"/>
      <c r="J551" s="56"/>
      <c r="K551" s="67"/>
      <c r="L551" s="41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4.25" customHeight="1">
      <c r="A552" s="15"/>
      <c r="B552" s="66"/>
      <c r="C552" s="69"/>
      <c r="D552" s="32"/>
      <c r="E552" s="60"/>
      <c r="F552" s="20" t="str">
        <f>VLOOKUP('DAOP 7 Mn'!$E552,List!A$6:B$27,2,TRUE)</f>
        <v>#N/A</v>
      </c>
      <c r="G552" s="61"/>
      <c r="H552" s="20"/>
      <c r="I552" s="31"/>
      <c r="J552" s="56"/>
      <c r="K552" s="67"/>
      <c r="L552" s="41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4.25" customHeight="1">
      <c r="A553" s="15"/>
      <c r="B553" s="66"/>
      <c r="C553" s="69"/>
      <c r="D553" s="32"/>
      <c r="E553" s="60"/>
      <c r="F553" s="20" t="str">
        <f>VLOOKUP('DAOP 7 Mn'!$E553,List!A$6:B$27,2,TRUE)</f>
        <v>#N/A</v>
      </c>
      <c r="G553" s="61"/>
      <c r="H553" s="20"/>
      <c r="I553" s="31"/>
      <c r="J553" s="56"/>
      <c r="K553" s="67"/>
      <c r="L553" s="41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4.25" customHeight="1">
      <c r="A554" s="15"/>
      <c r="B554" s="66"/>
      <c r="C554" s="69"/>
      <c r="D554" s="32"/>
      <c r="E554" s="60"/>
      <c r="F554" s="20" t="str">
        <f>VLOOKUP('DAOP 7 Mn'!$E554,List!A$6:B$27,2,TRUE)</f>
        <v>#N/A</v>
      </c>
      <c r="G554" s="61"/>
      <c r="H554" s="20"/>
      <c r="I554" s="31"/>
      <c r="J554" s="56"/>
      <c r="K554" s="67"/>
      <c r="L554" s="41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4.25" customHeight="1">
      <c r="A555" s="15"/>
      <c r="B555" s="66"/>
      <c r="C555" s="69"/>
      <c r="D555" s="32"/>
      <c r="E555" s="60"/>
      <c r="F555" s="20" t="str">
        <f>VLOOKUP('DAOP 7 Mn'!$E555,List!A$6:B$27,2,TRUE)</f>
        <v>#N/A</v>
      </c>
      <c r="G555" s="61"/>
      <c r="H555" s="20"/>
      <c r="I555" s="31"/>
      <c r="J555" s="56"/>
      <c r="K555" s="67"/>
      <c r="L555" s="41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4.25" customHeight="1">
      <c r="A556" s="15"/>
      <c r="B556" s="66"/>
      <c r="C556" s="69"/>
      <c r="D556" s="32"/>
      <c r="E556" s="60"/>
      <c r="F556" s="20" t="str">
        <f>VLOOKUP('DAOP 7 Mn'!$E556,List!A$6:B$27,2,TRUE)</f>
        <v>#N/A</v>
      </c>
      <c r="G556" s="61"/>
      <c r="H556" s="20"/>
      <c r="I556" s="31"/>
      <c r="J556" s="56"/>
      <c r="K556" s="67"/>
      <c r="L556" s="41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4.25" customHeight="1">
      <c r="A557" s="15"/>
      <c r="B557" s="66"/>
      <c r="C557" s="69"/>
      <c r="D557" s="32"/>
      <c r="E557" s="60"/>
      <c r="F557" s="20" t="str">
        <f>VLOOKUP('DAOP 7 Mn'!$E557,List!A$6:B$27,2,TRUE)</f>
        <v>#N/A</v>
      </c>
      <c r="G557" s="61"/>
      <c r="H557" s="20"/>
      <c r="I557" s="31"/>
      <c r="J557" s="56"/>
      <c r="K557" s="67"/>
      <c r="L557" s="41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4.25" customHeight="1">
      <c r="A558" s="15"/>
      <c r="B558" s="66"/>
      <c r="C558" s="69"/>
      <c r="D558" s="32"/>
      <c r="E558" s="60"/>
      <c r="F558" s="20" t="str">
        <f>VLOOKUP('DAOP 7 Mn'!$E558,List!A$6:B$27,2,TRUE)</f>
        <v>#N/A</v>
      </c>
      <c r="G558" s="61"/>
      <c r="H558" s="20"/>
      <c r="I558" s="31"/>
      <c r="J558" s="56"/>
      <c r="K558" s="67"/>
      <c r="L558" s="41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4.25" customHeight="1">
      <c r="A559" s="15"/>
      <c r="B559" s="66"/>
      <c r="C559" s="69"/>
      <c r="D559" s="32"/>
      <c r="E559" s="60"/>
      <c r="F559" s="20" t="str">
        <f>VLOOKUP('DAOP 7 Mn'!$E559,List!A$6:B$27,2,TRUE)</f>
        <v>#N/A</v>
      </c>
      <c r="G559" s="61"/>
      <c r="H559" s="20"/>
      <c r="I559" s="31"/>
      <c r="J559" s="56"/>
      <c r="K559" s="67"/>
      <c r="L559" s="41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4.25" customHeight="1">
      <c r="A560" s="15"/>
      <c r="B560" s="66"/>
      <c r="C560" s="69"/>
      <c r="D560" s="32"/>
      <c r="E560" s="60"/>
      <c r="F560" s="20" t="str">
        <f>VLOOKUP('DAOP 7 Mn'!$E560,List!A$6:B$27,2,TRUE)</f>
        <v>#N/A</v>
      </c>
      <c r="G560" s="61"/>
      <c r="H560" s="20"/>
      <c r="I560" s="31"/>
      <c r="J560" s="56"/>
      <c r="K560" s="67"/>
      <c r="L560" s="41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4.25" customHeight="1">
      <c r="A561" s="15"/>
      <c r="B561" s="66"/>
      <c r="C561" s="69"/>
      <c r="D561" s="32"/>
      <c r="E561" s="60"/>
      <c r="F561" s="20" t="str">
        <f>VLOOKUP('DAOP 7 Mn'!$E561,List!A$6:B$27,2,TRUE)</f>
        <v>#N/A</v>
      </c>
      <c r="G561" s="61"/>
      <c r="H561" s="20"/>
      <c r="I561" s="31"/>
      <c r="J561" s="56"/>
      <c r="K561" s="67"/>
      <c r="L561" s="41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4.25" customHeight="1">
      <c r="A562" s="15"/>
      <c r="B562" s="66"/>
      <c r="C562" s="69"/>
      <c r="D562" s="32"/>
      <c r="E562" s="60"/>
      <c r="F562" s="20" t="str">
        <f>VLOOKUP('DAOP 7 Mn'!$E562,List!A$6:B$27,2,TRUE)</f>
        <v>#N/A</v>
      </c>
      <c r="G562" s="61"/>
      <c r="H562" s="20"/>
      <c r="I562" s="31"/>
      <c r="J562" s="56"/>
      <c r="K562" s="67"/>
      <c r="L562" s="41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4.25" customHeight="1">
      <c r="A563" s="15"/>
      <c r="B563" s="66"/>
      <c r="C563" s="69"/>
      <c r="D563" s="32"/>
      <c r="E563" s="60"/>
      <c r="F563" s="20" t="str">
        <f>VLOOKUP('DAOP 7 Mn'!$E563,List!A$6:B$27,2,TRUE)</f>
        <v>#N/A</v>
      </c>
      <c r="G563" s="61"/>
      <c r="H563" s="20"/>
      <c r="I563" s="31"/>
      <c r="J563" s="56"/>
      <c r="K563" s="67"/>
      <c r="L563" s="41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4.25" customHeight="1">
      <c r="A564" s="15"/>
      <c r="B564" s="66"/>
      <c r="C564" s="69"/>
      <c r="D564" s="32"/>
      <c r="E564" s="60"/>
      <c r="F564" s="20" t="str">
        <f>VLOOKUP('DAOP 7 Mn'!$E564,List!A$6:B$27,2,TRUE)</f>
        <v>#N/A</v>
      </c>
      <c r="G564" s="61"/>
      <c r="H564" s="20"/>
      <c r="I564" s="31"/>
      <c r="J564" s="56"/>
      <c r="K564" s="67"/>
      <c r="L564" s="41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4.25" customHeight="1">
      <c r="A565" s="15"/>
      <c r="B565" s="66"/>
      <c r="C565" s="69"/>
      <c r="D565" s="32"/>
      <c r="E565" s="60"/>
      <c r="F565" s="20" t="str">
        <f>VLOOKUP('DAOP 7 Mn'!$E565,List!A$6:B$27,2,TRUE)</f>
        <v>#N/A</v>
      </c>
      <c r="G565" s="61"/>
      <c r="H565" s="20"/>
      <c r="I565" s="31"/>
      <c r="J565" s="56"/>
      <c r="K565" s="67"/>
      <c r="L565" s="41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4.25" customHeight="1">
      <c r="A566" s="15"/>
      <c r="B566" s="66"/>
      <c r="C566" s="69"/>
      <c r="D566" s="32"/>
      <c r="E566" s="60"/>
      <c r="F566" s="20" t="str">
        <f>VLOOKUP('DAOP 7 Mn'!$E566,List!A$6:B$27,2,TRUE)</f>
        <v>#N/A</v>
      </c>
      <c r="G566" s="61"/>
      <c r="H566" s="20"/>
      <c r="I566" s="31"/>
      <c r="J566" s="56"/>
      <c r="K566" s="67"/>
      <c r="L566" s="41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4.25" customHeight="1">
      <c r="A567" s="15"/>
      <c r="B567" s="66"/>
      <c r="C567" s="69"/>
      <c r="D567" s="32"/>
      <c r="E567" s="60"/>
      <c r="F567" s="20" t="str">
        <f>VLOOKUP('DAOP 7 Mn'!$E567,List!A$6:B$27,2,TRUE)</f>
        <v>#N/A</v>
      </c>
      <c r="G567" s="61"/>
      <c r="H567" s="20"/>
      <c r="I567" s="31"/>
      <c r="J567" s="56"/>
      <c r="K567" s="67"/>
      <c r="L567" s="41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4.25" customHeight="1">
      <c r="A568" s="15"/>
      <c r="B568" s="66"/>
      <c r="C568" s="69"/>
      <c r="D568" s="32"/>
      <c r="E568" s="60"/>
      <c r="F568" s="20" t="str">
        <f>VLOOKUP('DAOP 7 Mn'!$E568,List!A$6:B$27,2,TRUE)</f>
        <v>#N/A</v>
      </c>
      <c r="G568" s="61"/>
      <c r="H568" s="20"/>
      <c r="I568" s="31"/>
      <c r="J568" s="56"/>
      <c r="K568" s="67"/>
      <c r="L568" s="41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4.25" customHeight="1">
      <c r="A569" s="15"/>
      <c r="B569" s="65"/>
      <c r="C569" s="66"/>
      <c r="D569" s="32"/>
      <c r="E569" s="31"/>
      <c r="F569" s="20" t="str">
        <f>VLOOKUP('DAOP 7 Mn'!$E569,List!A$6:B$27,2,TRUE)</f>
        <v>#N/A</v>
      </c>
      <c r="G569" s="59"/>
      <c r="H569" s="20"/>
      <c r="I569" s="31"/>
      <c r="J569" s="56"/>
      <c r="K569" s="67"/>
      <c r="L569" s="41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4.25" customHeight="1">
      <c r="A570" s="15"/>
      <c r="B570" s="65"/>
      <c r="C570" s="66"/>
      <c r="D570" s="32"/>
      <c r="E570" s="31"/>
      <c r="F570" s="20" t="str">
        <f>VLOOKUP('DAOP 7 Mn'!$E570,List!A$6:B$27,2,TRUE)</f>
        <v>#N/A</v>
      </c>
      <c r="G570" s="59"/>
      <c r="H570" s="20"/>
      <c r="I570" s="31"/>
      <c r="J570" s="56"/>
      <c r="K570" s="67"/>
      <c r="L570" s="41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4.25" customHeight="1">
      <c r="A571" s="15"/>
      <c r="B571" s="65"/>
      <c r="C571" s="66"/>
      <c r="D571" s="32"/>
      <c r="E571" s="31"/>
      <c r="F571" s="20" t="str">
        <f>VLOOKUP('DAOP 7 Mn'!$E571,List!A$6:B$27,2,TRUE)</f>
        <v>#N/A</v>
      </c>
      <c r="G571" s="59"/>
      <c r="H571" s="20"/>
      <c r="I571" s="31"/>
      <c r="J571" s="56"/>
      <c r="K571" s="67"/>
      <c r="L571" s="41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4.25" customHeight="1">
      <c r="A572" s="15"/>
      <c r="B572" s="65"/>
      <c r="C572" s="66"/>
      <c r="D572" s="32"/>
      <c r="E572" s="31"/>
      <c r="F572" s="20" t="str">
        <f>VLOOKUP('DAOP 7 Mn'!$E572,List!A$6:B$27,2,TRUE)</f>
        <v>#N/A</v>
      </c>
      <c r="G572" s="59"/>
      <c r="H572" s="20"/>
      <c r="I572" s="31"/>
      <c r="J572" s="56"/>
      <c r="K572" s="67"/>
      <c r="L572" s="41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4.25" customHeight="1">
      <c r="A573" s="15"/>
      <c r="B573" s="65"/>
      <c r="C573" s="66"/>
      <c r="D573" s="32"/>
      <c r="E573" s="31"/>
      <c r="F573" s="20" t="str">
        <f>VLOOKUP('DAOP 7 Mn'!$E573,List!A$6:B$27,2,TRUE)</f>
        <v>#N/A</v>
      </c>
      <c r="G573" s="59"/>
      <c r="H573" s="20"/>
      <c r="I573" s="31"/>
      <c r="J573" s="56"/>
      <c r="K573" s="67"/>
      <c r="L573" s="41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4.25" customHeight="1">
      <c r="A574" s="15"/>
      <c r="B574" s="65"/>
      <c r="C574" s="66"/>
      <c r="D574" s="32"/>
      <c r="E574" s="31"/>
      <c r="F574" s="20" t="str">
        <f>VLOOKUP('DAOP 7 Mn'!$E574,List!A$6:B$27,2,TRUE)</f>
        <v>#N/A</v>
      </c>
      <c r="G574" s="59"/>
      <c r="H574" s="20"/>
      <c r="I574" s="31"/>
      <c r="J574" s="56"/>
      <c r="K574" s="67"/>
      <c r="L574" s="41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4.25" customHeight="1">
      <c r="A575" s="15"/>
      <c r="B575" s="65"/>
      <c r="C575" s="66"/>
      <c r="D575" s="32"/>
      <c r="E575" s="60"/>
      <c r="F575" s="20" t="str">
        <f>VLOOKUP('DAOP 7 Mn'!$E575,List!A$6:B$27,2,TRUE)</f>
        <v>#N/A</v>
      </c>
      <c r="G575" s="61"/>
      <c r="H575" s="20"/>
      <c r="I575" s="31"/>
      <c r="J575" s="56"/>
      <c r="K575" s="67"/>
      <c r="L575" s="41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4.25" customHeight="1">
      <c r="A576" s="15"/>
      <c r="B576" s="65"/>
      <c r="C576" s="66"/>
      <c r="D576" s="32"/>
      <c r="E576" s="60"/>
      <c r="F576" s="20" t="str">
        <f>VLOOKUP('DAOP 7 Mn'!$E576,List!A$6:B$27,2,TRUE)</f>
        <v>#N/A</v>
      </c>
      <c r="G576" s="61"/>
      <c r="H576" s="20"/>
      <c r="I576" s="31"/>
      <c r="J576" s="56"/>
      <c r="K576" s="67"/>
      <c r="L576" s="41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4.25" customHeight="1">
      <c r="A577" s="15"/>
      <c r="B577" s="65"/>
      <c r="C577" s="66"/>
      <c r="D577" s="32"/>
      <c r="E577" s="60"/>
      <c r="F577" s="20" t="str">
        <f>VLOOKUP('DAOP 7 Mn'!$E577,List!A$6:B$27,2,TRUE)</f>
        <v>#N/A</v>
      </c>
      <c r="G577" s="61"/>
      <c r="H577" s="20"/>
      <c r="I577" s="31"/>
      <c r="J577" s="56"/>
      <c r="K577" s="67"/>
      <c r="L577" s="41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4.25" customHeight="1">
      <c r="A578" s="15"/>
      <c r="B578" s="65"/>
      <c r="C578" s="66"/>
      <c r="D578" s="32"/>
      <c r="E578" s="60"/>
      <c r="F578" s="20" t="str">
        <f>VLOOKUP('DAOP 7 Mn'!$E578,List!A$6:B$27,2,TRUE)</f>
        <v>#N/A</v>
      </c>
      <c r="G578" s="61"/>
      <c r="H578" s="20"/>
      <c r="I578" s="31"/>
      <c r="J578" s="56"/>
      <c r="K578" s="67"/>
      <c r="L578" s="41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4.25" customHeight="1">
      <c r="A579" s="15"/>
      <c r="B579" s="65"/>
      <c r="C579" s="66"/>
      <c r="D579" s="32"/>
      <c r="E579" s="60"/>
      <c r="F579" s="20" t="str">
        <f>VLOOKUP('DAOP 7 Mn'!$E579,List!A$6:B$27,2,TRUE)</f>
        <v>#N/A</v>
      </c>
      <c r="G579" s="61"/>
      <c r="H579" s="20"/>
      <c r="I579" s="31"/>
      <c r="J579" s="56"/>
      <c r="K579" s="67"/>
      <c r="L579" s="41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4.25" customHeight="1">
      <c r="A580" s="15"/>
      <c r="B580" s="65"/>
      <c r="C580" s="66"/>
      <c r="D580" s="32"/>
      <c r="E580" s="60"/>
      <c r="F580" s="20" t="str">
        <f>VLOOKUP('DAOP 7 Mn'!$E580,List!A$6:B$27,2,TRUE)</f>
        <v>#N/A</v>
      </c>
      <c r="G580" s="61"/>
      <c r="H580" s="20"/>
      <c r="I580" s="31"/>
      <c r="J580" s="56"/>
      <c r="K580" s="67"/>
      <c r="L580" s="41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4.25" customHeight="1">
      <c r="A581" s="15"/>
      <c r="B581" s="65"/>
      <c r="C581" s="66"/>
      <c r="D581" s="32"/>
      <c r="E581" s="60"/>
      <c r="F581" s="20" t="str">
        <f>VLOOKUP('DAOP 7 Mn'!$E581,List!A$6:B$27,2,TRUE)</f>
        <v>#N/A</v>
      </c>
      <c r="G581" s="61"/>
      <c r="H581" s="20"/>
      <c r="I581" s="31"/>
      <c r="J581" s="56"/>
      <c r="K581" s="67"/>
      <c r="L581" s="41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4.25" customHeight="1">
      <c r="A582" s="15"/>
      <c r="B582" s="65"/>
      <c r="C582" s="66"/>
      <c r="D582" s="32"/>
      <c r="E582" s="60"/>
      <c r="F582" s="20" t="str">
        <f>VLOOKUP('DAOP 7 Mn'!$E582,List!A$6:B$27,2,TRUE)</f>
        <v>#N/A</v>
      </c>
      <c r="G582" s="61"/>
      <c r="H582" s="20"/>
      <c r="I582" s="31"/>
      <c r="J582" s="56"/>
      <c r="K582" s="67"/>
      <c r="L582" s="41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4.25" customHeight="1">
      <c r="A583" s="15"/>
      <c r="B583" s="65"/>
      <c r="C583" s="66"/>
      <c r="D583" s="32"/>
      <c r="E583" s="60"/>
      <c r="F583" s="20" t="str">
        <f>VLOOKUP('DAOP 7 Mn'!$E583,List!A$6:B$27,2,TRUE)</f>
        <v>#N/A</v>
      </c>
      <c r="G583" s="61"/>
      <c r="H583" s="20"/>
      <c r="I583" s="31"/>
      <c r="J583" s="56"/>
      <c r="K583" s="67"/>
      <c r="L583" s="41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4.25" customHeight="1">
      <c r="A584" s="15"/>
      <c r="B584" s="65"/>
      <c r="C584" s="66"/>
      <c r="D584" s="32"/>
      <c r="E584" s="60"/>
      <c r="F584" s="20" t="str">
        <f>VLOOKUP('DAOP 7 Mn'!$E584,List!A$6:B$27,2,TRUE)</f>
        <v>#N/A</v>
      </c>
      <c r="G584" s="61"/>
      <c r="H584" s="20"/>
      <c r="I584" s="31"/>
      <c r="J584" s="56"/>
      <c r="K584" s="67"/>
      <c r="L584" s="41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4.25" customHeight="1">
      <c r="A585" s="15"/>
      <c r="B585" s="65"/>
      <c r="C585" s="66"/>
      <c r="D585" s="32"/>
      <c r="E585" s="60"/>
      <c r="F585" s="20" t="str">
        <f>VLOOKUP('DAOP 7 Mn'!$E585,List!A$6:B$27,2,TRUE)</f>
        <v>#N/A</v>
      </c>
      <c r="G585" s="61"/>
      <c r="H585" s="20"/>
      <c r="I585" s="31"/>
      <c r="J585" s="56"/>
      <c r="K585" s="67"/>
      <c r="L585" s="41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4.25" customHeight="1">
      <c r="A586" s="15"/>
      <c r="B586" s="65"/>
      <c r="C586" s="66"/>
      <c r="D586" s="32"/>
      <c r="E586" s="60"/>
      <c r="F586" s="20" t="str">
        <f>VLOOKUP('DAOP 7 Mn'!$E586,List!A$6:B$27,2,TRUE)</f>
        <v>#N/A</v>
      </c>
      <c r="G586" s="61"/>
      <c r="H586" s="20"/>
      <c r="I586" s="31"/>
      <c r="J586" s="56"/>
      <c r="K586" s="67"/>
      <c r="L586" s="41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4.25" customHeight="1">
      <c r="A587" s="15"/>
      <c r="B587" s="65"/>
      <c r="C587" s="66"/>
      <c r="D587" s="32"/>
      <c r="E587" s="60"/>
      <c r="F587" s="20" t="str">
        <f>VLOOKUP('DAOP 7 Mn'!$E587,List!A$6:B$27,2,TRUE)</f>
        <v>#N/A</v>
      </c>
      <c r="G587" s="61"/>
      <c r="H587" s="20"/>
      <c r="I587" s="31"/>
      <c r="J587" s="56"/>
      <c r="K587" s="67"/>
      <c r="L587" s="41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4.25" customHeight="1">
      <c r="A588" s="15"/>
      <c r="B588" s="65"/>
      <c r="C588" s="66"/>
      <c r="D588" s="32"/>
      <c r="E588" s="60"/>
      <c r="F588" s="20" t="str">
        <f>VLOOKUP('DAOP 7 Mn'!$E588,List!A$6:B$27,2,TRUE)</f>
        <v>#N/A</v>
      </c>
      <c r="G588" s="61"/>
      <c r="H588" s="20"/>
      <c r="I588" s="31"/>
      <c r="J588" s="56"/>
      <c r="K588" s="67"/>
      <c r="L588" s="41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4.25" customHeight="1">
      <c r="A589" s="15"/>
      <c r="B589" s="65"/>
      <c r="C589" s="66"/>
      <c r="D589" s="32"/>
      <c r="E589" s="60"/>
      <c r="F589" s="20" t="str">
        <f>VLOOKUP('DAOP 7 Mn'!$E589,List!A$6:B$27,2,TRUE)</f>
        <v>#N/A</v>
      </c>
      <c r="G589" s="61"/>
      <c r="H589" s="20"/>
      <c r="I589" s="31"/>
      <c r="J589" s="56"/>
      <c r="K589" s="67"/>
      <c r="L589" s="41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4.25" customHeight="1">
      <c r="A590" s="15"/>
      <c r="B590" s="65"/>
      <c r="C590" s="66"/>
      <c r="D590" s="32"/>
      <c r="E590" s="60"/>
      <c r="F590" s="20" t="str">
        <f>VLOOKUP('DAOP 7 Mn'!$E590,List!A$6:B$27,2,TRUE)</f>
        <v>#N/A</v>
      </c>
      <c r="G590" s="61"/>
      <c r="H590" s="20"/>
      <c r="I590" s="31"/>
      <c r="J590" s="56"/>
      <c r="K590" s="67"/>
      <c r="L590" s="41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4.25" customHeight="1">
      <c r="A591" s="15"/>
      <c r="B591" s="65"/>
      <c r="C591" s="66"/>
      <c r="D591" s="32"/>
      <c r="E591" s="60"/>
      <c r="F591" s="20" t="str">
        <f>VLOOKUP('DAOP 7 Mn'!$E591,List!A$6:B$27,2,TRUE)</f>
        <v>#N/A</v>
      </c>
      <c r="G591" s="61"/>
      <c r="H591" s="20"/>
      <c r="I591" s="31"/>
      <c r="J591" s="56"/>
      <c r="K591" s="67"/>
      <c r="L591" s="41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4.25" customHeight="1">
      <c r="A592" s="15"/>
      <c r="B592" s="65"/>
      <c r="C592" s="66"/>
      <c r="D592" s="32"/>
      <c r="E592" s="60"/>
      <c r="F592" s="20" t="str">
        <f>VLOOKUP('DAOP 7 Mn'!$E592,List!A$6:B$27,2,TRUE)</f>
        <v>#N/A</v>
      </c>
      <c r="G592" s="61"/>
      <c r="H592" s="20"/>
      <c r="I592" s="31"/>
      <c r="J592" s="56"/>
      <c r="K592" s="67"/>
      <c r="L592" s="41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4.25" customHeight="1">
      <c r="A593" s="15"/>
      <c r="B593" s="65"/>
      <c r="C593" s="66"/>
      <c r="D593" s="32"/>
      <c r="E593" s="60"/>
      <c r="F593" s="20" t="str">
        <f>VLOOKUP('DAOP 7 Mn'!$E593,List!A$6:B$27,2,TRUE)</f>
        <v>#N/A</v>
      </c>
      <c r="G593" s="61"/>
      <c r="H593" s="20"/>
      <c r="I593" s="31"/>
      <c r="J593" s="56"/>
      <c r="K593" s="67"/>
      <c r="L593" s="41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4.25" customHeight="1">
      <c r="A594" s="15"/>
      <c r="B594" s="65"/>
      <c r="C594" s="66"/>
      <c r="D594" s="32"/>
      <c r="E594" s="60"/>
      <c r="F594" s="20" t="str">
        <f>VLOOKUP('DAOP 7 Mn'!$E594,List!A$6:B$27,2,TRUE)</f>
        <v>#N/A</v>
      </c>
      <c r="G594" s="61"/>
      <c r="H594" s="20"/>
      <c r="I594" s="31"/>
      <c r="J594" s="56"/>
      <c r="K594" s="67"/>
      <c r="L594" s="41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4.25" customHeight="1">
      <c r="A595" s="15"/>
      <c r="B595" s="65"/>
      <c r="C595" s="66"/>
      <c r="D595" s="32"/>
      <c r="E595" s="60"/>
      <c r="F595" s="20" t="str">
        <f>VLOOKUP('DAOP 7 Mn'!$E595,List!A$6:B$27,2,TRUE)</f>
        <v>#N/A</v>
      </c>
      <c r="G595" s="61"/>
      <c r="H595" s="20"/>
      <c r="I595" s="31"/>
      <c r="J595" s="56"/>
      <c r="K595" s="67"/>
      <c r="L595" s="41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4.25" customHeight="1">
      <c r="A596" s="15"/>
      <c r="B596" s="65"/>
      <c r="C596" s="66"/>
      <c r="D596" s="32"/>
      <c r="E596" s="60"/>
      <c r="F596" s="20" t="str">
        <f>VLOOKUP('DAOP 7 Mn'!$E596,List!A$6:B$27,2,TRUE)</f>
        <v>#N/A</v>
      </c>
      <c r="G596" s="61"/>
      <c r="H596" s="20"/>
      <c r="I596" s="31"/>
      <c r="J596" s="56"/>
      <c r="K596" s="67"/>
      <c r="L596" s="41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4.25" customHeight="1">
      <c r="A597" s="15"/>
      <c r="B597" s="65"/>
      <c r="C597" s="66"/>
      <c r="D597" s="32"/>
      <c r="E597" s="60"/>
      <c r="F597" s="20" t="str">
        <f>VLOOKUP('DAOP 7 Mn'!$E597,List!A$6:B$27,2,TRUE)</f>
        <v>#N/A</v>
      </c>
      <c r="G597" s="61"/>
      <c r="H597" s="20"/>
      <c r="I597" s="31"/>
      <c r="J597" s="56"/>
      <c r="K597" s="67"/>
      <c r="L597" s="41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4.25" customHeight="1">
      <c r="A598" s="15"/>
      <c r="B598" s="65"/>
      <c r="C598" s="66"/>
      <c r="D598" s="32"/>
      <c r="E598" s="60"/>
      <c r="F598" s="20" t="str">
        <f>VLOOKUP('DAOP 7 Mn'!$E598,List!A$6:B$27,2,TRUE)</f>
        <v>#N/A</v>
      </c>
      <c r="G598" s="61"/>
      <c r="H598" s="20"/>
      <c r="I598" s="31"/>
      <c r="J598" s="56"/>
      <c r="K598" s="67"/>
      <c r="L598" s="41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4.25" customHeight="1">
      <c r="A599" s="15"/>
      <c r="B599" s="65"/>
      <c r="C599" s="66"/>
      <c r="D599" s="32"/>
      <c r="E599" s="60"/>
      <c r="F599" s="20" t="str">
        <f>VLOOKUP('DAOP 7 Mn'!$E599,List!A$6:B$27,2,TRUE)</f>
        <v>#N/A</v>
      </c>
      <c r="G599" s="61"/>
      <c r="H599" s="20"/>
      <c r="I599" s="31"/>
      <c r="J599" s="56"/>
      <c r="K599" s="67"/>
      <c r="L599" s="41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4.25" customHeight="1">
      <c r="A600" s="15"/>
      <c r="B600" s="65"/>
      <c r="C600" s="66"/>
      <c r="D600" s="32"/>
      <c r="E600" s="60"/>
      <c r="F600" s="20" t="str">
        <f>VLOOKUP('DAOP 7 Mn'!$E600,List!A$6:B$27,2,TRUE)</f>
        <v>#N/A</v>
      </c>
      <c r="G600" s="61"/>
      <c r="H600" s="20"/>
      <c r="I600" s="31"/>
      <c r="J600" s="56"/>
      <c r="K600" s="67"/>
      <c r="L600" s="41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4.25" customHeight="1">
      <c r="A601" s="15"/>
      <c r="B601" s="65"/>
      <c r="C601" s="66"/>
      <c r="D601" s="32"/>
      <c r="E601" s="60"/>
      <c r="F601" s="20" t="str">
        <f>VLOOKUP('DAOP 7 Mn'!$E601,List!A$6:B$27,2,TRUE)</f>
        <v>#N/A</v>
      </c>
      <c r="G601" s="61"/>
      <c r="H601" s="20"/>
      <c r="I601" s="31"/>
      <c r="J601" s="56"/>
      <c r="K601" s="67"/>
      <c r="L601" s="41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4.25" customHeight="1">
      <c r="A602" s="15"/>
      <c r="B602" s="65"/>
      <c r="C602" s="66"/>
      <c r="D602" s="32"/>
      <c r="E602" s="60"/>
      <c r="F602" s="20" t="str">
        <f>VLOOKUP('DAOP 7 Mn'!$E602,List!A$6:B$27,2,TRUE)</f>
        <v>#N/A</v>
      </c>
      <c r="G602" s="61"/>
      <c r="H602" s="20"/>
      <c r="I602" s="31"/>
      <c r="J602" s="56"/>
      <c r="K602" s="67"/>
      <c r="L602" s="41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4.25" customHeight="1">
      <c r="A603" s="15"/>
      <c r="B603" s="65"/>
      <c r="C603" s="66"/>
      <c r="D603" s="32"/>
      <c r="E603" s="60"/>
      <c r="F603" s="20" t="str">
        <f>VLOOKUP('DAOP 7 Mn'!$E603,List!A$6:B$27,2,TRUE)</f>
        <v>#N/A</v>
      </c>
      <c r="G603" s="61"/>
      <c r="H603" s="20"/>
      <c r="I603" s="31"/>
      <c r="J603" s="56"/>
      <c r="K603" s="67"/>
      <c r="L603" s="41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4.25" customHeight="1">
      <c r="A604" s="15"/>
      <c r="B604" s="65"/>
      <c r="C604" s="66"/>
      <c r="D604" s="32"/>
      <c r="E604" s="60"/>
      <c r="F604" s="20" t="str">
        <f>VLOOKUP('DAOP 7 Mn'!$E604,List!A$6:B$27,2,TRUE)</f>
        <v>#N/A</v>
      </c>
      <c r="G604" s="61"/>
      <c r="H604" s="20"/>
      <c r="I604" s="31"/>
      <c r="J604" s="56"/>
      <c r="K604" s="67"/>
      <c r="L604" s="41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4.25" customHeight="1">
      <c r="A605" s="15"/>
      <c r="B605" s="65"/>
      <c r="C605" s="66"/>
      <c r="D605" s="32"/>
      <c r="E605" s="60"/>
      <c r="F605" s="20" t="str">
        <f>VLOOKUP('DAOP 7 Mn'!$E605,List!A$6:B$27,2,TRUE)</f>
        <v>#N/A</v>
      </c>
      <c r="G605" s="61"/>
      <c r="H605" s="20"/>
      <c r="I605" s="31"/>
      <c r="J605" s="56"/>
      <c r="K605" s="67"/>
      <c r="L605" s="41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4.25" customHeight="1">
      <c r="A606" s="15"/>
      <c r="B606" s="65"/>
      <c r="C606" s="66"/>
      <c r="D606" s="32"/>
      <c r="E606" s="60"/>
      <c r="F606" s="20" t="str">
        <f>VLOOKUP('DAOP 7 Mn'!$E606,List!A$6:B$27,2,TRUE)</f>
        <v>#N/A</v>
      </c>
      <c r="G606" s="61"/>
      <c r="H606" s="20"/>
      <c r="I606" s="31"/>
      <c r="J606" s="56"/>
      <c r="K606" s="67"/>
      <c r="L606" s="41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4.25" customHeight="1">
      <c r="A607" s="15"/>
      <c r="B607" s="65"/>
      <c r="C607" s="66"/>
      <c r="D607" s="32"/>
      <c r="E607" s="60"/>
      <c r="F607" s="20" t="str">
        <f>VLOOKUP('DAOP 7 Mn'!$E607,List!A$6:B$27,2,TRUE)</f>
        <v>#N/A</v>
      </c>
      <c r="G607" s="61"/>
      <c r="H607" s="20"/>
      <c r="I607" s="31"/>
      <c r="J607" s="56"/>
      <c r="K607" s="67"/>
      <c r="L607" s="41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4.25" customHeight="1">
      <c r="A608" s="15"/>
      <c r="B608" s="65"/>
      <c r="C608" s="66"/>
      <c r="D608" s="32"/>
      <c r="E608" s="60"/>
      <c r="F608" s="20" t="str">
        <f>VLOOKUP('DAOP 7 Mn'!$E608,List!A$6:B$27,2,TRUE)</f>
        <v>#N/A</v>
      </c>
      <c r="G608" s="61"/>
      <c r="H608" s="20"/>
      <c r="I608" s="31"/>
      <c r="J608" s="56"/>
      <c r="K608" s="67"/>
      <c r="L608" s="41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4.25" customHeight="1">
      <c r="A609" s="15"/>
      <c r="B609" s="65"/>
      <c r="C609" s="66"/>
      <c r="D609" s="32"/>
      <c r="E609" s="60"/>
      <c r="F609" s="20" t="str">
        <f>VLOOKUP('DAOP 7 Mn'!$E609,List!A$6:B$27,2,TRUE)</f>
        <v>#N/A</v>
      </c>
      <c r="G609" s="61"/>
      <c r="H609" s="20"/>
      <c r="I609" s="31"/>
      <c r="J609" s="56"/>
      <c r="K609" s="67"/>
      <c r="L609" s="41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4.25" customHeight="1">
      <c r="A610" s="15"/>
      <c r="B610" s="65"/>
      <c r="C610" s="66"/>
      <c r="D610" s="32"/>
      <c r="E610" s="60"/>
      <c r="F610" s="20" t="str">
        <f>VLOOKUP('DAOP 7 Mn'!$E610,List!A$6:B$27,2,TRUE)</f>
        <v>#N/A</v>
      </c>
      <c r="G610" s="61"/>
      <c r="H610" s="20"/>
      <c r="I610" s="31"/>
      <c r="J610" s="56"/>
      <c r="K610" s="67"/>
      <c r="L610" s="41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4.25" customHeight="1">
      <c r="A611" s="15"/>
      <c r="B611" s="65"/>
      <c r="C611" s="66"/>
      <c r="D611" s="32"/>
      <c r="E611" s="60"/>
      <c r="F611" s="20" t="str">
        <f>VLOOKUP('DAOP 7 Mn'!$E611,List!A$6:B$27,2,TRUE)</f>
        <v>#N/A</v>
      </c>
      <c r="G611" s="61"/>
      <c r="H611" s="20"/>
      <c r="I611" s="31"/>
      <c r="J611" s="56"/>
      <c r="K611" s="67"/>
      <c r="L611" s="41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4.25" customHeight="1">
      <c r="A612" s="15"/>
      <c r="B612" s="65"/>
      <c r="C612" s="66"/>
      <c r="D612" s="32"/>
      <c r="E612" s="60"/>
      <c r="F612" s="20" t="str">
        <f>VLOOKUP('DAOP 7 Mn'!$E612,List!A$6:B$27,2,TRUE)</f>
        <v>#N/A</v>
      </c>
      <c r="G612" s="61"/>
      <c r="H612" s="20"/>
      <c r="I612" s="31"/>
      <c r="J612" s="56"/>
      <c r="K612" s="67"/>
      <c r="L612" s="41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4.25" customHeight="1">
      <c r="A613" s="15"/>
      <c r="B613" s="65"/>
      <c r="C613" s="66"/>
      <c r="D613" s="32"/>
      <c r="E613" s="60"/>
      <c r="F613" s="20" t="str">
        <f>VLOOKUP('DAOP 7 Mn'!$E613,List!A$6:B$27,2,TRUE)</f>
        <v>#N/A</v>
      </c>
      <c r="G613" s="61"/>
      <c r="H613" s="20"/>
      <c r="I613" s="31"/>
      <c r="J613" s="56"/>
      <c r="K613" s="67"/>
      <c r="L613" s="41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4.25" customHeight="1">
      <c r="A614" s="15"/>
      <c r="B614" s="65"/>
      <c r="C614" s="66"/>
      <c r="D614" s="32"/>
      <c r="E614" s="60"/>
      <c r="F614" s="20" t="str">
        <f>VLOOKUP('DAOP 7 Mn'!$E614,List!A$6:B$27,2,TRUE)</f>
        <v>#N/A</v>
      </c>
      <c r="G614" s="61"/>
      <c r="H614" s="20"/>
      <c r="I614" s="31"/>
      <c r="J614" s="56"/>
      <c r="K614" s="67"/>
      <c r="L614" s="41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4.25" customHeight="1">
      <c r="A615" s="15"/>
      <c r="B615" s="65"/>
      <c r="C615" s="66"/>
      <c r="D615" s="32"/>
      <c r="E615" s="60"/>
      <c r="F615" s="20" t="str">
        <f>VLOOKUP('DAOP 7 Mn'!$E615,List!A$6:B$27,2,TRUE)</f>
        <v>#N/A</v>
      </c>
      <c r="G615" s="61"/>
      <c r="H615" s="20"/>
      <c r="I615" s="31"/>
      <c r="J615" s="56"/>
      <c r="K615" s="67"/>
      <c r="L615" s="41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4.25" customHeight="1">
      <c r="A616" s="15"/>
      <c r="B616" s="65"/>
      <c r="C616" s="66"/>
      <c r="D616" s="32"/>
      <c r="E616" s="60"/>
      <c r="F616" s="20" t="str">
        <f>VLOOKUP('DAOP 7 Mn'!$E616,List!A$6:B$27,2,TRUE)</f>
        <v>#N/A</v>
      </c>
      <c r="G616" s="61"/>
      <c r="H616" s="20"/>
      <c r="I616" s="31"/>
      <c r="J616" s="56"/>
      <c r="K616" s="67"/>
      <c r="L616" s="41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4.25" customHeight="1">
      <c r="A617" s="15"/>
      <c r="B617" s="65"/>
      <c r="C617" s="66"/>
      <c r="D617" s="32"/>
      <c r="E617" s="60"/>
      <c r="F617" s="20" t="str">
        <f>VLOOKUP('DAOP 7 Mn'!$E617,List!A$6:B$27,2,TRUE)</f>
        <v>#N/A</v>
      </c>
      <c r="G617" s="61"/>
      <c r="H617" s="20"/>
      <c r="I617" s="31"/>
      <c r="J617" s="56"/>
      <c r="K617" s="67"/>
      <c r="L617" s="41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4.25" customHeight="1">
      <c r="A618" s="15"/>
      <c r="B618" s="65"/>
      <c r="C618" s="66"/>
      <c r="D618" s="32"/>
      <c r="E618" s="60"/>
      <c r="F618" s="20" t="str">
        <f>VLOOKUP('DAOP 7 Mn'!$E618,List!A$6:B$27,2,TRUE)</f>
        <v>#N/A</v>
      </c>
      <c r="G618" s="61"/>
      <c r="H618" s="20"/>
      <c r="I618" s="31"/>
      <c r="J618" s="56"/>
      <c r="K618" s="67"/>
      <c r="L618" s="41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4.25" customHeight="1">
      <c r="A619" s="15"/>
      <c r="B619" s="65"/>
      <c r="C619" s="66"/>
      <c r="D619" s="32"/>
      <c r="E619" s="60"/>
      <c r="F619" s="20" t="str">
        <f>VLOOKUP('DAOP 7 Mn'!$E619,List!A$6:B$27,2,TRUE)</f>
        <v>#N/A</v>
      </c>
      <c r="G619" s="61"/>
      <c r="H619" s="20"/>
      <c r="I619" s="31"/>
      <c r="J619" s="56"/>
      <c r="K619" s="67"/>
      <c r="L619" s="41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4.25" customHeight="1">
      <c r="A620" s="15"/>
      <c r="B620" s="65"/>
      <c r="C620" s="66"/>
      <c r="D620" s="32"/>
      <c r="E620" s="60"/>
      <c r="F620" s="20" t="str">
        <f>VLOOKUP('DAOP 7 Mn'!$E620,List!A$6:B$27,2,TRUE)</f>
        <v>#N/A</v>
      </c>
      <c r="G620" s="61"/>
      <c r="H620" s="20"/>
      <c r="I620" s="31"/>
      <c r="J620" s="56"/>
      <c r="K620" s="67"/>
      <c r="L620" s="41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4.25" customHeight="1">
      <c r="A621" s="15"/>
      <c r="B621" s="65"/>
      <c r="C621" s="66"/>
      <c r="D621" s="32"/>
      <c r="E621" s="60"/>
      <c r="F621" s="20" t="str">
        <f>VLOOKUP('DAOP 7 Mn'!$E621,List!A$6:B$27,2,TRUE)</f>
        <v>#N/A</v>
      </c>
      <c r="G621" s="61"/>
      <c r="H621" s="20"/>
      <c r="I621" s="31"/>
      <c r="J621" s="56"/>
      <c r="K621" s="67"/>
      <c r="L621" s="41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4.25" customHeight="1">
      <c r="A622" s="15"/>
      <c r="B622" s="65"/>
      <c r="C622" s="66"/>
      <c r="D622" s="32"/>
      <c r="E622" s="60"/>
      <c r="F622" s="20" t="str">
        <f>VLOOKUP('DAOP 7 Mn'!$E622,List!A$6:B$27,2,TRUE)</f>
        <v>#N/A</v>
      </c>
      <c r="G622" s="61"/>
      <c r="H622" s="20"/>
      <c r="I622" s="31"/>
      <c r="J622" s="56"/>
      <c r="K622" s="67"/>
      <c r="L622" s="41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4.25" customHeight="1">
      <c r="A623" s="15"/>
      <c r="B623" s="65"/>
      <c r="C623" s="66"/>
      <c r="D623" s="32"/>
      <c r="E623" s="60"/>
      <c r="F623" s="20" t="str">
        <f>VLOOKUP('DAOP 7 Mn'!$E623,List!A$6:B$27,2,TRUE)</f>
        <v>#N/A</v>
      </c>
      <c r="G623" s="61"/>
      <c r="H623" s="20"/>
      <c r="I623" s="31"/>
      <c r="J623" s="56"/>
      <c r="K623" s="67"/>
      <c r="L623" s="41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4.25" customHeight="1">
      <c r="A624" s="15"/>
      <c r="B624" s="65"/>
      <c r="C624" s="66"/>
      <c r="D624" s="32"/>
      <c r="E624" s="60"/>
      <c r="F624" s="20" t="str">
        <f>VLOOKUP('DAOP 7 Mn'!$E624,List!A$6:B$27,2,TRUE)</f>
        <v>#N/A</v>
      </c>
      <c r="G624" s="61"/>
      <c r="H624" s="20"/>
      <c r="I624" s="31"/>
      <c r="J624" s="56"/>
      <c r="K624" s="67"/>
      <c r="L624" s="41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4.25" customHeight="1">
      <c r="A625" s="15"/>
      <c r="B625" s="65"/>
      <c r="C625" s="66"/>
      <c r="D625" s="32"/>
      <c r="E625" s="60"/>
      <c r="F625" s="20" t="str">
        <f>VLOOKUP('DAOP 7 Mn'!$E625,List!A$6:B$27,2,TRUE)</f>
        <v>#N/A</v>
      </c>
      <c r="G625" s="61"/>
      <c r="H625" s="20"/>
      <c r="I625" s="31"/>
      <c r="J625" s="56"/>
      <c r="K625" s="67"/>
      <c r="L625" s="41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4.25" customHeight="1">
      <c r="A626" s="15"/>
      <c r="B626" s="65"/>
      <c r="C626" s="66"/>
      <c r="D626" s="32"/>
      <c r="E626" s="60"/>
      <c r="F626" s="20" t="str">
        <f>VLOOKUP('DAOP 7 Mn'!$E626,List!A$6:B$27,2,TRUE)</f>
        <v>#N/A</v>
      </c>
      <c r="G626" s="61"/>
      <c r="H626" s="20"/>
      <c r="I626" s="31"/>
      <c r="J626" s="56"/>
      <c r="K626" s="67"/>
      <c r="L626" s="41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4.25" customHeight="1">
      <c r="A627" s="15"/>
      <c r="B627" s="65"/>
      <c r="C627" s="66"/>
      <c r="D627" s="32"/>
      <c r="E627" s="60"/>
      <c r="F627" s="20" t="str">
        <f>VLOOKUP('DAOP 7 Mn'!$E627,List!A$6:B$27,2,TRUE)</f>
        <v>#N/A</v>
      </c>
      <c r="G627" s="61"/>
      <c r="H627" s="20"/>
      <c r="I627" s="31"/>
      <c r="J627" s="56"/>
      <c r="K627" s="67"/>
      <c r="L627" s="41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4.25" customHeight="1">
      <c r="A628" s="15"/>
      <c r="B628" s="65"/>
      <c r="C628" s="66"/>
      <c r="D628" s="32"/>
      <c r="E628" s="60"/>
      <c r="F628" s="20" t="str">
        <f>VLOOKUP('DAOP 7 Mn'!$E628,List!A$6:B$27,2,TRUE)</f>
        <v>#N/A</v>
      </c>
      <c r="G628" s="61"/>
      <c r="H628" s="20"/>
      <c r="I628" s="31"/>
      <c r="J628" s="56"/>
      <c r="K628" s="67"/>
      <c r="L628" s="41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4.25" customHeight="1">
      <c r="A629" s="15"/>
      <c r="B629" s="65"/>
      <c r="C629" s="66"/>
      <c r="D629" s="32"/>
      <c r="E629" s="60"/>
      <c r="F629" s="20" t="str">
        <f>VLOOKUP('DAOP 7 Mn'!$E629,List!A$6:B$27,2,TRUE)</f>
        <v>#N/A</v>
      </c>
      <c r="G629" s="61"/>
      <c r="H629" s="20"/>
      <c r="I629" s="31"/>
      <c r="J629" s="56"/>
      <c r="K629" s="67"/>
      <c r="L629" s="41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4.25" customHeight="1">
      <c r="A630" s="15"/>
      <c r="B630" s="65"/>
      <c r="C630" s="66"/>
      <c r="D630" s="32"/>
      <c r="E630" s="60"/>
      <c r="F630" s="20" t="str">
        <f>VLOOKUP('DAOP 7 Mn'!$E630,List!A$6:B$27,2,TRUE)</f>
        <v>#N/A</v>
      </c>
      <c r="G630" s="61"/>
      <c r="H630" s="20"/>
      <c r="I630" s="31"/>
      <c r="J630" s="56"/>
      <c r="K630" s="67"/>
      <c r="L630" s="41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4.25" customHeight="1">
      <c r="A631" s="15"/>
      <c r="B631" s="65"/>
      <c r="C631" s="66"/>
      <c r="D631" s="32"/>
      <c r="E631" s="60"/>
      <c r="F631" s="20" t="str">
        <f>VLOOKUP('DAOP 7 Mn'!$E631,List!A$6:B$27,2,TRUE)</f>
        <v>#N/A</v>
      </c>
      <c r="G631" s="61"/>
      <c r="H631" s="20"/>
      <c r="I631" s="31"/>
      <c r="J631" s="56"/>
      <c r="K631" s="67"/>
      <c r="L631" s="41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4.25" customHeight="1">
      <c r="A632" s="15"/>
      <c r="B632" s="65"/>
      <c r="C632" s="66"/>
      <c r="D632" s="32"/>
      <c r="E632" s="60"/>
      <c r="F632" s="20" t="str">
        <f>VLOOKUP('DAOP 7 Mn'!$E632,List!A$6:B$27,2,TRUE)</f>
        <v>#N/A</v>
      </c>
      <c r="G632" s="61"/>
      <c r="H632" s="20"/>
      <c r="I632" s="31"/>
      <c r="J632" s="56"/>
      <c r="K632" s="67"/>
      <c r="L632" s="41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4.25" customHeight="1">
      <c r="A633" s="15"/>
      <c r="B633" s="65"/>
      <c r="C633" s="66"/>
      <c r="D633" s="32"/>
      <c r="E633" s="60"/>
      <c r="F633" s="20" t="str">
        <f>VLOOKUP('DAOP 7 Mn'!$E633,List!A$6:B$27,2,TRUE)</f>
        <v>#N/A</v>
      </c>
      <c r="G633" s="61"/>
      <c r="H633" s="20"/>
      <c r="I633" s="31"/>
      <c r="J633" s="56"/>
      <c r="K633" s="67"/>
      <c r="L633" s="41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4.25" customHeight="1">
      <c r="A634" s="15"/>
      <c r="B634" s="65"/>
      <c r="C634" s="66"/>
      <c r="D634" s="32"/>
      <c r="E634" s="60"/>
      <c r="F634" s="20" t="str">
        <f>VLOOKUP('DAOP 7 Mn'!$E634,List!A$6:B$27,2,TRUE)</f>
        <v>#N/A</v>
      </c>
      <c r="G634" s="61"/>
      <c r="H634" s="20"/>
      <c r="I634" s="31"/>
      <c r="J634" s="56"/>
      <c r="K634" s="67"/>
      <c r="L634" s="41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4.25" customHeight="1">
      <c r="A635" s="15"/>
      <c r="B635" s="65"/>
      <c r="C635" s="66"/>
      <c r="D635" s="32"/>
      <c r="E635" s="60"/>
      <c r="F635" s="20" t="str">
        <f>VLOOKUP('DAOP 7 Mn'!$E635,List!A$6:B$27,2,TRUE)</f>
        <v>#N/A</v>
      </c>
      <c r="G635" s="61"/>
      <c r="H635" s="20"/>
      <c r="I635" s="31"/>
      <c r="J635" s="56"/>
      <c r="K635" s="67"/>
      <c r="L635" s="41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4.25" customHeight="1">
      <c r="A636" s="15"/>
      <c r="B636" s="65"/>
      <c r="C636" s="66"/>
      <c r="D636" s="32"/>
      <c r="E636" s="60"/>
      <c r="F636" s="20" t="str">
        <f>VLOOKUP('DAOP 7 Mn'!$E636,List!A$6:B$27,2,TRUE)</f>
        <v>#N/A</v>
      </c>
      <c r="G636" s="61"/>
      <c r="H636" s="20"/>
      <c r="I636" s="31"/>
      <c r="J636" s="56"/>
      <c r="K636" s="67"/>
      <c r="L636" s="41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4.25" customHeight="1">
      <c r="A637" s="15"/>
      <c r="B637" s="65"/>
      <c r="C637" s="66"/>
      <c r="D637" s="32"/>
      <c r="E637" s="60"/>
      <c r="F637" s="20" t="str">
        <f>VLOOKUP('DAOP 7 Mn'!$E637,List!A$6:B$27,2,TRUE)</f>
        <v>#N/A</v>
      </c>
      <c r="G637" s="61"/>
      <c r="H637" s="20"/>
      <c r="I637" s="31"/>
      <c r="J637" s="56"/>
      <c r="K637" s="67"/>
      <c r="L637" s="41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4.25" customHeight="1">
      <c r="A638" s="15"/>
      <c r="B638" s="65"/>
      <c r="C638" s="66"/>
      <c r="D638" s="32"/>
      <c r="E638" s="60"/>
      <c r="F638" s="20" t="str">
        <f>VLOOKUP('DAOP 7 Mn'!$E638,List!A$6:B$27,2,TRUE)</f>
        <v>#N/A</v>
      </c>
      <c r="G638" s="61"/>
      <c r="H638" s="20"/>
      <c r="I638" s="31"/>
      <c r="J638" s="56"/>
      <c r="K638" s="67"/>
      <c r="L638" s="41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4.25" customHeight="1">
      <c r="A639" s="15"/>
      <c r="B639" s="65"/>
      <c r="C639" s="66"/>
      <c r="D639" s="32"/>
      <c r="E639" s="60"/>
      <c r="F639" s="20" t="str">
        <f>VLOOKUP('DAOP 7 Mn'!$E639,List!A$6:B$27,2,TRUE)</f>
        <v>#N/A</v>
      </c>
      <c r="G639" s="61"/>
      <c r="H639" s="20"/>
      <c r="I639" s="31"/>
      <c r="J639" s="56"/>
      <c r="K639" s="67"/>
      <c r="L639" s="41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4.25" customHeight="1">
      <c r="A640" s="15"/>
      <c r="B640" s="65"/>
      <c r="C640" s="66"/>
      <c r="D640" s="32"/>
      <c r="E640" s="60"/>
      <c r="F640" s="20" t="str">
        <f>VLOOKUP('DAOP 7 Mn'!$E640,List!A$6:B$27,2,TRUE)</f>
        <v>#N/A</v>
      </c>
      <c r="G640" s="61"/>
      <c r="H640" s="20"/>
      <c r="I640" s="31"/>
      <c r="J640" s="56"/>
      <c r="K640" s="67"/>
      <c r="L640" s="41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4.25" customHeight="1">
      <c r="A641" s="15"/>
      <c r="B641" s="65"/>
      <c r="C641" s="66"/>
      <c r="D641" s="32"/>
      <c r="E641" s="60"/>
      <c r="F641" s="20" t="str">
        <f>VLOOKUP('DAOP 7 Mn'!$E641,List!A$6:B$27,2,TRUE)</f>
        <v>#N/A</v>
      </c>
      <c r="G641" s="61"/>
      <c r="H641" s="20"/>
      <c r="I641" s="31"/>
      <c r="J641" s="56"/>
      <c r="K641" s="67"/>
      <c r="L641" s="41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4.25" customHeight="1">
      <c r="A642" s="15"/>
      <c r="B642" s="65"/>
      <c r="C642" s="66"/>
      <c r="D642" s="32"/>
      <c r="E642" s="60"/>
      <c r="F642" s="20" t="str">
        <f>VLOOKUP('DAOP 7 Mn'!$E642,List!A$6:B$27,2,TRUE)</f>
        <v>#N/A</v>
      </c>
      <c r="G642" s="61"/>
      <c r="H642" s="20"/>
      <c r="I642" s="31"/>
      <c r="J642" s="56"/>
      <c r="K642" s="67"/>
      <c r="L642" s="41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4.25" customHeight="1">
      <c r="A643" s="15"/>
      <c r="B643" s="65"/>
      <c r="C643" s="66"/>
      <c r="D643" s="32"/>
      <c r="E643" s="60"/>
      <c r="F643" s="20" t="str">
        <f>VLOOKUP('DAOP 7 Mn'!$E643,List!A$6:B$27,2,TRUE)</f>
        <v>#N/A</v>
      </c>
      <c r="G643" s="61"/>
      <c r="H643" s="20"/>
      <c r="I643" s="31"/>
      <c r="J643" s="56"/>
      <c r="K643" s="67"/>
      <c r="L643" s="41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4.25" customHeight="1">
      <c r="A644" s="15"/>
      <c r="B644" s="65"/>
      <c r="C644" s="66"/>
      <c r="D644" s="32"/>
      <c r="E644" s="60"/>
      <c r="F644" s="20" t="str">
        <f>VLOOKUP('DAOP 7 Mn'!$E644,List!A$6:B$27,2,TRUE)</f>
        <v>#N/A</v>
      </c>
      <c r="G644" s="61"/>
      <c r="H644" s="20"/>
      <c r="I644" s="31"/>
      <c r="J644" s="56"/>
      <c r="K644" s="67"/>
      <c r="L644" s="41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4.25" customHeight="1">
      <c r="A645" s="15"/>
      <c r="B645" s="65"/>
      <c r="C645" s="66"/>
      <c r="D645" s="32"/>
      <c r="E645" s="60"/>
      <c r="F645" s="20" t="str">
        <f>VLOOKUP('DAOP 7 Mn'!$E645,List!A$6:B$27,2,TRUE)</f>
        <v>#N/A</v>
      </c>
      <c r="G645" s="61"/>
      <c r="H645" s="20"/>
      <c r="I645" s="31"/>
      <c r="J645" s="56"/>
      <c r="K645" s="67"/>
      <c r="L645" s="41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4.25" customHeight="1">
      <c r="A646" s="15"/>
      <c r="B646" s="65"/>
      <c r="C646" s="66"/>
      <c r="D646" s="32"/>
      <c r="E646" s="60"/>
      <c r="F646" s="20" t="str">
        <f>VLOOKUP('DAOP 7 Mn'!$E646,List!A$6:B$27,2,TRUE)</f>
        <v>#N/A</v>
      </c>
      <c r="G646" s="61"/>
      <c r="H646" s="20"/>
      <c r="I646" s="31"/>
      <c r="J646" s="56"/>
      <c r="K646" s="67"/>
      <c r="L646" s="41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4.25" customHeight="1">
      <c r="A647" s="15"/>
      <c r="B647" s="65"/>
      <c r="C647" s="66"/>
      <c r="D647" s="32"/>
      <c r="E647" s="60"/>
      <c r="F647" s="20" t="str">
        <f>VLOOKUP('DAOP 7 Mn'!$E647,List!A$6:B$27,2,TRUE)</f>
        <v>#N/A</v>
      </c>
      <c r="G647" s="61"/>
      <c r="H647" s="20"/>
      <c r="I647" s="31"/>
      <c r="J647" s="56"/>
      <c r="K647" s="67"/>
      <c r="L647" s="41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4.25" customHeight="1">
      <c r="A648" s="15"/>
      <c r="B648" s="65"/>
      <c r="C648" s="66"/>
      <c r="D648" s="32"/>
      <c r="E648" s="60"/>
      <c r="F648" s="20" t="str">
        <f>VLOOKUP('DAOP 7 Mn'!$E648,List!A$6:B$27,2,TRUE)</f>
        <v>#N/A</v>
      </c>
      <c r="G648" s="61"/>
      <c r="H648" s="20"/>
      <c r="I648" s="31"/>
      <c r="J648" s="56"/>
      <c r="K648" s="67"/>
      <c r="L648" s="41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4.25" customHeight="1">
      <c r="A649" s="15"/>
      <c r="B649" s="65"/>
      <c r="C649" s="66"/>
      <c r="D649" s="32"/>
      <c r="E649" s="60"/>
      <c r="F649" s="20" t="str">
        <f>VLOOKUP('DAOP 7 Mn'!$E649,List!A$6:B$27,2,TRUE)</f>
        <v>#N/A</v>
      </c>
      <c r="G649" s="61"/>
      <c r="H649" s="20"/>
      <c r="I649" s="31"/>
      <c r="J649" s="56"/>
      <c r="K649" s="67"/>
      <c r="L649" s="41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4.25" customHeight="1">
      <c r="A650" s="15"/>
      <c r="B650" s="65"/>
      <c r="C650" s="66"/>
      <c r="D650" s="32"/>
      <c r="E650" s="60"/>
      <c r="F650" s="20" t="str">
        <f>VLOOKUP('DAOP 7 Mn'!$E650,List!A$6:B$27,2,TRUE)</f>
        <v>#N/A</v>
      </c>
      <c r="G650" s="61"/>
      <c r="H650" s="20"/>
      <c r="I650" s="31"/>
      <c r="J650" s="56"/>
      <c r="K650" s="67"/>
      <c r="L650" s="41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4.25" customHeight="1">
      <c r="A651" s="15"/>
      <c r="B651" s="65"/>
      <c r="C651" s="66"/>
      <c r="D651" s="32"/>
      <c r="E651" s="60"/>
      <c r="F651" s="20" t="str">
        <f>VLOOKUP('DAOP 7 Mn'!$E651,List!A$6:B$27,2,TRUE)</f>
        <v>#N/A</v>
      </c>
      <c r="G651" s="61"/>
      <c r="H651" s="20"/>
      <c r="I651" s="31"/>
      <c r="J651" s="56"/>
      <c r="K651" s="67"/>
      <c r="L651" s="41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4.25" customHeight="1">
      <c r="A652" s="15"/>
      <c r="B652" s="65"/>
      <c r="C652" s="66"/>
      <c r="D652" s="32"/>
      <c r="E652" s="60"/>
      <c r="F652" s="20" t="str">
        <f>VLOOKUP('DAOP 7 Mn'!$E652,List!A$6:B$27,2,TRUE)</f>
        <v>#N/A</v>
      </c>
      <c r="G652" s="61"/>
      <c r="H652" s="20"/>
      <c r="I652" s="31"/>
      <c r="J652" s="56"/>
      <c r="K652" s="67"/>
      <c r="L652" s="41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4.25" customHeight="1">
      <c r="A653" s="15"/>
      <c r="B653" s="65"/>
      <c r="C653" s="66"/>
      <c r="D653" s="32"/>
      <c r="E653" s="60"/>
      <c r="F653" s="20" t="str">
        <f>VLOOKUP('DAOP 7 Mn'!$E653,List!A$6:B$27,2,TRUE)</f>
        <v>#N/A</v>
      </c>
      <c r="G653" s="61"/>
      <c r="H653" s="20"/>
      <c r="I653" s="31"/>
      <c r="J653" s="56"/>
      <c r="K653" s="67"/>
      <c r="L653" s="41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4.25" customHeight="1">
      <c r="A654" s="15"/>
      <c r="B654" s="65"/>
      <c r="C654" s="66"/>
      <c r="D654" s="32"/>
      <c r="E654" s="60"/>
      <c r="F654" s="20" t="str">
        <f>VLOOKUP('DAOP 7 Mn'!$E654,List!A$6:B$27,2,TRUE)</f>
        <v>#N/A</v>
      </c>
      <c r="G654" s="61"/>
      <c r="H654" s="20"/>
      <c r="I654" s="31"/>
      <c r="J654" s="56"/>
      <c r="K654" s="67"/>
      <c r="L654" s="41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4.25" customHeight="1">
      <c r="A655" s="15"/>
      <c r="B655" s="65"/>
      <c r="C655" s="66"/>
      <c r="D655" s="32"/>
      <c r="E655" s="60"/>
      <c r="F655" s="20" t="str">
        <f>VLOOKUP('DAOP 7 Mn'!$E655,List!A$6:B$27,2,TRUE)</f>
        <v>#N/A</v>
      </c>
      <c r="G655" s="61"/>
      <c r="H655" s="20"/>
      <c r="I655" s="31"/>
      <c r="J655" s="56"/>
      <c r="K655" s="67"/>
      <c r="L655" s="41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4.25" customHeight="1">
      <c r="A656" s="15"/>
      <c r="B656" s="65"/>
      <c r="C656" s="66"/>
      <c r="D656" s="32"/>
      <c r="E656" s="60"/>
      <c r="F656" s="20" t="str">
        <f>VLOOKUP('DAOP 7 Mn'!$E656,List!A$6:B$27,2,TRUE)</f>
        <v>#N/A</v>
      </c>
      <c r="G656" s="61"/>
      <c r="H656" s="20"/>
      <c r="I656" s="31"/>
      <c r="J656" s="56"/>
      <c r="K656" s="67"/>
      <c r="L656" s="41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4.25" customHeight="1">
      <c r="A657" s="15"/>
      <c r="B657" s="65"/>
      <c r="C657" s="66"/>
      <c r="D657" s="32"/>
      <c r="E657" s="60"/>
      <c r="F657" s="20" t="str">
        <f>VLOOKUP('DAOP 7 Mn'!$E657,List!A$6:B$27,2,TRUE)</f>
        <v>#N/A</v>
      </c>
      <c r="G657" s="61"/>
      <c r="H657" s="20"/>
      <c r="I657" s="31"/>
      <c r="J657" s="56"/>
      <c r="K657" s="67"/>
      <c r="L657" s="41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4.25" customHeight="1">
      <c r="A658" s="15"/>
      <c r="B658" s="65"/>
      <c r="C658" s="66"/>
      <c r="D658" s="32"/>
      <c r="E658" s="60"/>
      <c r="F658" s="20" t="str">
        <f>VLOOKUP('DAOP 7 Mn'!$E658,List!A$6:B$27,2,TRUE)</f>
        <v>#N/A</v>
      </c>
      <c r="G658" s="61"/>
      <c r="H658" s="20"/>
      <c r="I658" s="31"/>
      <c r="J658" s="56"/>
      <c r="K658" s="67"/>
      <c r="L658" s="41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4.25" customHeight="1">
      <c r="A659" s="15"/>
      <c r="B659" s="65"/>
      <c r="C659" s="66"/>
      <c r="D659" s="32"/>
      <c r="E659" s="60"/>
      <c r="F659" s="20" t="str">
        <f>VLOOKUP('DAOP 7 Mn'!$E659,List!A$6:B$27,2,TRUE)</f>
        <v>#N/A</v>
      </c>
      <c r="G659" s="61"/>
      <c r="H659" s="20"/>
      <c r="I659" s="31"/>
      <c r="J659" s="56"/>
      <c r="K659" s="67"/>
      <c r="L659" s="41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4.25" customHeight="1">
      <c r="A660" s="15"/>
      <c r="B660" s="65"/>
      <c r="C660" s="66"/>
      <c r="D660" s="32"/>
      <c r="E660" s="60"/>
      <c r="F660" s="20" t="str">
        <f>VLOOKUP('DAOP 7 Mn'!$E660,List!A$6:B$27,2,TRUE)</f>
        <v>#N/A</v>
      </c>
      <c r="G660" s="61"/>
      <c r="H660" s="20"/>
      <c r="I660" s="31"/>
      <c r="J660" s="56"/>
      <c r="K660" s="67"/>
      <c r="L660" s="41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4.25" customHeight="1">
      <c r="A661" s="15"/>
      <c r="B661" s="65"/>
      <c r="C661" s="66"/>
      <c r="D661" s="32"/>
      <c r="E661" s="60"/>
      <c r="F661" s="20" t="str">
        <f>VLOOKUP('DAOP 7 Mn'!$E661,List!A$6:B$27,2,TRUE)</f>
        <v>#N/A</v>
      </c>
      <c r="G661" s="61"/>
      <c r="H661" s="20"/>
      <c r="I661" s="31"/>
      <c r="J661" s="56"/>
      <c r="K661" s="67"/>
      <c r="L661" s="41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4.25" customHeight="1">
      <c r="A662" s="15"/>
      <c r="B662" s="65"/>
      <c r="C662" s="66"/>
      <c r="D662" s="32"/>
      <c r="E662" s="60"/>
      <c r="F662" s="20" t="str">
        <f>VLOOKUP('DAOP 7 Mn'!$E662,List!A$6:B$27,2,TRUE)</f>
        <v>#N/A</v>
      </c>
      <c r="G662" s="61"/>
      <c r="H662" s="20"/>
      <c r="I662" s="31"/>
      <c r="J662" s="56"/>
      <c r="K662" s="67"/>
      <c r="L662" s="41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4.25" customHeight="1">
      <c r="A663" s="15"/>
      <c r="B663" s="65"/>
      <c r="C663" s="66"/>
      <c r="D663" s="32"/>
      <c r="E663" s="60"/>
      <c r="F663" s="20" t="str">
        <f>VLOOKUP('DAOP 7 Mn'!$E663,List!A$6:B$27,2,TRUE)</f>
        <v>#N/A</v>
      </c>
      <c r="G663" s="61"/>
      <c r="H663" s="20"/>
      <c r="I663" s="31"/>
      <c r="J663" s="56"/>
      <c r="K663" s="67"/>
      <c r="L663" s="41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4.25" customHeight="1">
      <c r="A664" s="15"/>
      <c r="B664" s="65"/>
      <c r="C664" s="66"/>
      <c r="D664" s="32"/>
      <c r="E664" s="60"/>
      <c r="F664" s="20" t="str">
        <f>VLOOKUP('DAOP 7 Mn'!$E664,List!A$6:B$27,2,TRUE)</f>
        <v>#N/A</v>
      </c>
      <c r="G664" s="61"/>
      <c r="H664" s="20"/>
      <c r="I664" s="31"/>
      <c r="J664" s="56"/>
      <c r="K664" s="67"/>
      <c r="L664" s="41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4.25" customHeight="1">
      <c r="A665" s="15"/>
      <c r="B665" s="65"/>
      <c r="C665" s="66"/>
      <c r="D665" s="32"/>
      <c r="E665" s="60"/>
      <c r="F665" s="20" t="str">
        <f>VLOOKUP('DAOP 7 Mn'!$E665,List!A$6:B$27,2,TRUE)</f>
        <v>#N/A</v>
      </c>
      <c r="G665" s="61"/>
      <c r="H665" s="20"/>
      <c r="I665" s="31"/>
      <c r="J665" s="56"/>
      <c r="K665" s="67"/>
      <c r="L665" s="41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4.25" customHeight="1">
      <c r="A666" s="15"/>
      <c r="B666" s="65"/>
      <c r="C666" s="66"/>
      <c r="D666" s="32"/>
      <c r="E666" s="60"/>
      <c r="F666" s="20" t="str">
        <f>VLOOKUP('DAOP 7 Mn'!$E666,List!A$6:B$27,2,TRUE)</f>
        <v>#N/A</v>
      </c>
      <c r="G666" s="61"/>
      <c r="H666" s="20"/>
      <c r="I666" s="31"/>
      <c r="J666" s="56"/>
      <c r="K666" s="67"/>
      <c r="L666" s="41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4.25" customHeight="1">
      <c r="A667" s="15"/>
      <c r="B667" s="65"/>
      <c r="C667" s="66"/>
      <c r="D667" s="32"/>
      <c r="E667" s="60"/>
      <c r="F667" s="20" t="str">
        <f>VLOOKUP('DAOP 7 Mn'!$E667,List!A$6:B$27,2,TRUE)</f>
        <v>#N/A</v>
      </c>
      <c r="G667" s="61"/>
      <c r="H667" s="20"/>
      <c r="I667" s="31"/>
      <c r="J667" s="56"/>
      <c r="K667" s="67"/>
      <c r="L667" s="41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4.25" customHeight="1">
      <c r="A668" s="15"/>
      <c r="B668" s="65"/>
      <c r="C668" s="66"/>
      <c r="D668" s="32"/>
      <c r="E668" s="60"/>
      <c r="F668" s="20" t="str">
        <f>VLOOKUP('DAOP 7 Mn'!$E668,List!A$6:B$27,2,TRUE)</f>
        <v>#N/A</v>
      </c>
      <c r="G668" s="61"/>
      <c r="H668" s="20"/>
      <c r="I668" s="31"/>
      <c r="J668" s="56"/>
      <c r="K668" s="67"/>
      <c r="L668" s="41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4.25" customHeight="1">
      <c r="A669" s="15"/>
      <c r="B669" s="65"/>
      <c r="C669" s="66"/>
      <c r="D669" s="32"/>
      <c r="E669" s="60"/>
      <c r="F669" s="20" t="str">
        <f>VLOOKUP('DAOP 7 Mn'!$E669,List!A$6:B$27,2,TRUE)</f>
        <v>#N/A</v>
      </c>
      <c r="G669" s="61"/>
      <c r="H669" s="20"/>
      <c r="I669" s="31"/>
      <c r="J669" s="56"/>
      <c r="K669" s="67"/>
      <c r="L669" s="41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4.25" customHeight="1">
      <c r="A670" s="15"/>
      <c r="B670" s="65"/>
      <c r="C670" s="66"/>
      <c r="D670" s="32"/>
      <c r="E670" s="60"/>
      <c r="F670" s="20" t="str">
        <f>VLOOKUP('DAOP 7 Mn'!$E670,List!A$6:B$27,2,TRUE)</f>
        <v>#N/A</v>
      </c>
      <c r="G670" s="61"/>
      <c r="H670" s="20"/>
      <c r="I670" s="31"/>
      <c r="J670" s="56"/>
      <c r="K670" s="67"/>
      <c r="L670" s="41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4.25" customHeight="1">
      <c r="A671" s="15"/>
      <c r="B671" s="65"/>
      <c r="C671" s="66"/>
      <c r="D671" s="32"/>
      <c r="E671" s="60"/>
      <c r="F671" s="20" t="str">
        <f>VLOOKUP('DAOP 7 Mn'!$E671,List!A$6:B$27,2,TRUE)</f>
        <v>#N/A</v>
      </c>
      <c r="G671" s="61"/>
      <c r="H671" s="20"/>
      <c r="I671" s="31"/>
      <c r="J671" s="56"/>
      <c r="K671" s="67"/>
      <c r="L671" s="41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4.25" customHeight="1">
      <c r="A672" s="15"/>
      <c r="B672" s="65"/>
      <c r="C672" s="66"/>
      <c r="D672" s="32"/>
      <c r="E672" s="60"/>
      <c r="F672" s="20" t="str">
        <f>VLOOKUP('DAOP 7 Mn'!$E672,List!A$6:B$27,2,TRUE)</f>
        <v>#N/A</v>
      </c>
      <c r="G672" s="61"/>
      <c r="H672" s="20"/>
      <c r="I672" s="31"/>
      <c r="J672" s="56"/>
      <c r="K672" s="67"/>
      <c r="L672" s="41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4.25" customHeight="1">
      <c r="A673" s="15"/>
      <c r="B673" s="65"/>
      <c r="C673" s="66"/>
      <c r="D673" s="32"/>
      <c r="E673" s="60"/>
      <c r="F673" s="20" t="str">
        <f>VLOOKUP('DAOP 7 Mn'!$E673,List!A$6:B$27,2,TRUE)</f>
        <v>#N/A</v>
      </c>
      <c r="G673" s="61"/>
      <c r="H673" s="20"/>
      <c r="I673" s="31"/>
      <c r="J673" s="56"/>
      <c r="K673" s="67"/>
      <c r="L673" s="41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4.25" customHeight="1">
      <c r="A674" s="15"/>
      <c r="B674" s="65"/>
      <c r="C674" s="66"/>
      <c r="D674" s="32"/>
      <c r="E674" s="60"/>
      <c r="F674" s="20" t="str">
        <f>VLOOKUP('DAOP 7 Mn'!$E674,List!A$6:B$27,2,TRUE)</f>
        <v>#N/A</v>
      </c>
      <c r="G674" s="61"/>
      <c r="H674" s="20"/>
      <c r="I674" s="31"/>
      <c r="J674" s="56"/>
      <c r="K674" s="67"/>
      <c r="L674" s="41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4.25" customHeight="1">
      <c r="A675" s="15"/>
      <c r="B675" s="65"/>
      <c r="C675" s="66"/>
      <c r="D675" s="32"/>
      <c r="E675" s="60"/>
      <c r="F675" s="20" t="str">
        <f>VLOOKUP('DAOP 7 Mn'!$E675,List!A$6:B$27,2,TRUE)</f>
        <v>#N/A</v>
      </c>
      <c r="G675" s="61"/>
      <c r="H675" s="20"/>
      <c r="I675" s="31"/>
      <c r="J675" s="56"/>
      <c r="K675" s="67"/>
      <c r="L675" s="41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4.25" customHeight="1">
      <c r="A676" s="15"/>
      <c r="B676" s="65"/>
      <c r="C676" s="66"/>
      <c r="D676" s="32"/>
      <c r="E676" s="60"/>
      <c r="F676" s="20" t="str">
        <f>VLOOKUP('DAOP 7 Mn'!$E676,List!A$6:B$27,2,TRUE)</f>
        <v>#N/A</v>
      </c>
      <c r="G676" s="61"/>
      <c r="H676" s="20"/>
      <c r="I676" s="31"/>
      <c r="J676" s="56"/>
      <c r="K676" s="67"/>
      <c r="L676" s="41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4.25" customHeight="1">
      <c r="A677" s="15"/>
      <c r="B677" s="65"/>
      <c r="C677" s="66"/>
      <c r="D677" s="32"/>
      <c r="E677" s="60"/>
      <c r="F677" s="20" t="str">
        <f>VLOOKUP('DAOP 7 Mn'!$E677,List!A$6:B$27,2,TRUE)</f>
        <v>#N/A</v>
      </c>
      <c r="G677" s="61"/>
      <c r="H677" s="20"/>
      <c r="I677" s="31"/>
      <c r="J677" s="56"/>
      <c r="K677" s="67"/>
      <c r="L677" s="41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4.25" customHeight="1">
      <c r="A678" s="15"/>
      <c r="B678" s="65"/>
      <c r="C678" s="66"/>
      <c r="D678" s="32"/>
      <c r="E678" s="60"/>
      <c r="F678" s="20" t="str">
        <f>VLOOKUP('DAOP 7 Mn'!$E678,List!A$6:B$27,2,TRUE)</f>
        <v>#N/A</v>
      </c>
      <c r="G678" s="61"/>
      <c r="H678" s="20"/>
      <c r="I678" s="31"/>
      <c r="J678" s="56"/>
      <c r="K678" s="67"/>
      <c r="L678" s="41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4.25" customHeight="1">
      <c r="A679" s="15"/>
      <c r="B679" s="65"/>
      <c r="C679" s="66"/>
      <c r="D679" s="32"/>
      <c r="E679" s="60"/>
      <c r="F679" s="20" t="str">
        <f>VLOOKUP('DAOP 7 Mn'!$E679,List!A$6:B$27,2,TRUE)</f>
        <v>#N/A</v>
      </c>
      <c r="G679" s="61"/>
      <c r="H679" s="20"/>
      <c r="I679" s="31"/>
      <c r="J679" s="56"/>
      <c r="K679" s="67"/>
      <c r="L679" s="41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4.25" customHeight="1">
      <c r="A680" s="15"/>
      <c r="B680" s="65"/>
      <c r="C680" s="66"/>
      <c r="D680" s="32"/>
      <c r="E680" s="60"/>
      <c r="F680" s="20" t="str">
        <f>VLOOKUP('DAOP 7 Mn'!$E680,List!A$6:B$27,2,TRUE)</f>
        <v>#N/A</v>
      </c>
      <c r="G680" s="61"/>
      <c r="H680" s="20"/>
      <c r="I680" s="31"/>
      <c r="J680" s="56"/>
      <c r="K680" s="67"/>
      <c r="L680" s="41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4.25" customHeight="1">
      <c r="A681" s="15"/>
      <c r="B681" s="65"/>
      <c r="C681" s="66"/>
      <c r="D681" s="32"/>
      <c r="E681" s="60"/>
      <c r="F681" s="20" t="str">
        <f>VLOOKUP('DAOP 7 Mn'!$E681,List!A$6:B$27,2,TRUE)</f>
        <v>#N/A</v>
      </c>
      <c r="G681" s="61"/>
      <c r="H681" s="20"/>
      <c r="I681" s="31"/>
      <c r="J681" s="56"/>
      <c r="K681" s="67"/>
      <c r="L681" s="41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4.25" customHeight="1">
      <c r="A682" s="15"/>
      <c r="B682" s="65"/>
      <c r="C682" s="66"/>
      <c r="D682" s="32"/>
      <c r="E682" s="60"/>
      <c r="F682" s="20" t="str">
        <f>VLOOKUP('DAOP 7 Mn'!$E682,List!A$6:B$27,2,TRUE)</f>
        <v>#N/A</v>
      </c>
      <c r="G682" s="61"/>
      <c r="H682" s="20"/>
      <c r="I682" s="31"/>
      <c r="J682" s="56"/>
      <c r="K682" s="67"/>
      <c r="L682" s="41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4.25" customHeight="1">
      <c r="A683" s="15"/>
      <c r="B683" s="65"/>
      <c r="C683" s="66"/>
      <c r="D683" s="32"/>
      <c r="E683" s="60"/>
      <c r="F683" s="20" t="str">
        <f>VLOOKUP('DAOP 7 Mn'!$E683,List!A$6:B$27,2,TRUE)</f>
        <v>#N/A</v>
      </c>
      <c r="G683" s="61"/>
      <c r="H683" s="20"/>
      <c r="I683" s="31"/>
      <c r="J683" s="56"/>
      <c r="K683" s="67"/>
      <c r="L683" s="41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4.25" customHeight="1">
      <c r="A684" s="15"/>
      <c r="B684" s="65"/>
      <c r="C684" s="70"/>
      <c r="D684" s="32"/>
      <c r="E684" s="60"/>
      <c r="F684" s="20" t="str">
        <f>VLOOKUP('DAOP 7 Mn'!$E684,List!A$6:B$27,2,TRUE)</f>
        <v>#N/A</v>
      </c>
      <c r="G684" s="61"/>
      <c r="H684" s="20"/>
      <c r="I684" s="31"/>
      <c r="J684" s="56"/>
      <c r="K684" s="67"/>
      <c r="L684" s="41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4.25" customHeight="1">
      <c r="A685" s="15"/>
      <c r="B685" s="65"/>
      <c r="C685" s="70"/>
      <c r="D685" s="32"/>
      <c r="E685" s="60"/>
      <c r="F685" s="20" t="str">
        <f>VLOOKUP('DAOP 7 Mn'!$E685,List!A$6:B$27,2,TRUE)</f>
        <v>#N/A</v>
      </c>
      <c r="G685" s="61"/>
      <c r="H685" s="20"/>
      <c r="I685" s="31"/>
      <c r="J685" s="56"/>
      <c r="K685" s="67"/>
      <c r="L685" s="41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4.25" customHeight="1">
      <c r="A686" s="15"/>
      <c r="B686" s="65"/>
      <c r="C686" s="70"/>
      <c r="D686" s="32"/>
      <c r="E686" s="60"/>
      <c r="F686" s="20" t="str">
        <f>VLOOKUP('DAOP 7 Mn'!$E686,List!A$6:B$27,2,TRUE)</f>
        <v>#N/A</v>
      </c>
      <c r="G686" s="61"/>
      <c r="H686" s="20"/>
      <c r="I686" s="31"/>
      <c r="J686" s="56"/>
      <c r="K686" s="67"/>
      <c r="L686" s="41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4.25" customHeight="1">
      <c r="A687" s="15"/>
      <c r="B687" s="65"/>
      <c r="C687" s="70"/>
      <c r="D687" s="32"/>
      <c r="E687" s="60"/>
      <c r="F687" s="20" t="str">
        <f>VLOOKUP('DAOP 7 Mn'!$E687,List!A$6:B$27,2,TRUE)</f>
        <v>#N/A</v>
      </c>
      <c r="G687" s="61"/>
      <c r="H687" s="20"/>
      <c r="I687" s="31"/>
      <c r="J687" s="56"/>
      <c r="K687" s="67"/>
      <c r="L687" s="41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4.25" customHeight="1">
      <c r="A688" s="15"/>
      <c r="B688" s="65"/>
      <c r="C688" s="70"/>
      <c r="D688" s="32"/>
      <c r="E688" s="60"/>
      <c r="F688" s="20" t="str">
        <f>VLOOKUP('DAOP 7 Mn'!$E688,List!A$6:B$27,2,TRUE)</f>
        <v>#N/A</v>
      </c>
      <c r="G688" s="61"/>
      <c r="H688" s="20"/>
      <c r="I688" s="31"/>
      <c r="J688" s="56"/>
      <c r="K688" s="67"/>
      <c r="L688" s="41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4.25" customHeight="1">
      <c r="A689" s="15"/>
      <c r="B689" s="65"/>
      <c r="C689" s="70"/>
      <c r="D689" s="32"/>
      <c r="E689" s="60"/>
      <c r="F689" s="20" t="str">
        <f>VLOOKUP('DAOP 7 Mn'!$E689,List!A$6:B$27,2,TRUE)</f>
        <v>#N/A</v>
      </c>
      <c r="G689" s="61"/>
      <c r="H689" s="20"/>
      <c r="I689" s="31"/>
      <c r="J689" s="56"/>
      <c r="K689" s="67"/>
      <c r="L689" s="41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4.25" customHeight="1">
      <c r="A690" s="15"/>
      <c r="B690" s="65"/>
      <c r="C690" s="70"/>
      <c r="D690" s="32"/>
      <c r="E690" s="60"/>
      <c r="F690" s="20" t="str">
        <f>VLOOKUP('DAOP 7 Mn'!$E690,List!A$6:B$27,2,TRUE)</f>
        <v>#N/A</v>
      </c>
      <c r="G690" s="61"/>
      <c r="H690" s="20"/>
      <c r="I690" s="31"/>
      <c r="J690" s="56"/>
      <c r="K690" s="67"/>
      <c r="L690" s="41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4.25" customHeight="1">
      <c r="A691" s="15"/>
      <c r="B691" s="65"/>
      <c r="C691" s="70"/>
      <c r="D691" s="32"/>
      <c r="E691" s="60"/>
      <c r="F691" s="20" t="str">
        <f>VLOOKUP('DAOP 7 Mn'!$E691,List!A$6:B$27,2,TRUE)</f>
        <v>#N/A</v>
      </c>
      <c r="G691" s="61"/>
      <c r="H691" s="20"/>
      <c r="I691" s="31"/>
      <c r="J691" s="56"/>
      <c r="K691" s="67"/>
      <c r="L691" s="41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4.25" customHeight="1">
      <c r="A692" s="15"/>
      <c r="B692" s="65"/>
      <c r="C692" s="70"/>
      <c r="D692" s="32"/>
      <c r="E692" s="60"/>
      <c r="F692" s="20" t="str">
        <f>VLOOKUP('DAOP 7 Mn'!$E692,List!A$6:B$27,2,TRUE)</f>
        <v>#N/A</v>
      </c>
      <c r="G692" s="61"/>
      <c r="H692" s="20"/>
      <c r="I692" s="31"/>
      <c r="J692" s="56"/>
      <c r="K692" s="67"/>
      <c r="L692" s="41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4.25" customHeight="1">
      <c r="A693" s="15"/>
      <c r="B693" s="65"/>
      <c r="C693" s="70"/>
      <c r="D693" s="32"/>
      <c r="E693" s="60"/>
      <c r="F693" s="20" t="str">
        <f>VLOOKUP('DAOP 7 Mn'!$E693,List!A$6:B$27,2,TRUE)</f>
        <v>#N/A</v>
      </c>
      <c r="G693" s="61"/>
      <c r="H693" s="20"/>
      <c r="I693" s="31"/>
      <c r="J693" s="56"/>
      <c r="K693" s="67"/>
      <c r="L693" s="41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4.25" customHeight="1">
      <c r="A694" s="15"/>
      <c r="B694" s="65"/>
      <c r="C694" s="70"/>
      <c r="D694" s="32"/>
      <c r="E694" s="60"/>
      <c r="F694" s="20" t="str">
        <f>VLOOKUP('DAOP 7 Mn'!$E694,List!A$6:B$27,2,TRUE)</f>
        <v>#N/A</v>
      </c>
      <c r="G694" s="61"/>
      <c r="H694" s="20"/>
      <c r="I694" s="31"/>
      <c r="J694" s="56"/>
      <c r="K694" s="67"/>
      <c r="L694" s="41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4.25" customHeight="1">
      <c r="A695" s="15"/>
      <c r="B695" s="65"/>
      <c r="C695" s="70"/>
      <c r="D695" s="32"/>
      <c r="E695" s="60"/>
      <c r="F695" s="20" t="str">
        <f>VLOOKUP('DAOP 7 Mn'!$E695,List!A$6:B$27,2,TRUE)</f>
        <v>#N/A</v>
      </c>
      <c r="G695" s="61"/>
      <c r="H695" s="20"/>
      <c r="I695" s="31"/>
      <c r="J695" s="56"/>
      <c r="K695" s="67"/>
      <c r="L695" s="41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4.25" customHeight="1">
      <c r="A696" s="15"/>
      <c r="B696" s="65"/>
      <c r="C696" s="70"/>
      <c r="D696" s="32"/>
      <c r="E696" s="60"/>
      <c r="F696" s="20" t="str">
        <f>VLOOKUP('DAOP 7 Mn'!$E696,List!A$6:B$27,2,TRUE)</f>
        <v>#N/A</v>
      </c>
      <c r="G696" s="61"/>
      <c r="H696" s="20"/>
      <c r="I696" s="31"/>
      <c r="J696" s="56"/>
      <c r="K696" s="67"/>
      <c r="L696" s="41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4.25" customHeight="1">
      <c r="A697" s="15"/>
      <c r="B697" s="65"/>
      <c r="C697" s="70"/>
      <c r="D697" s="32"/>
      <c r="E697" s="60"/>
      <c r="F697" s="20" t="str">
        <f>VLOOKUP('DAOP 7 Mn'!$E697,List!A$6:B$27,2,TRUE)</f>
        <v>#N/A</v>
      </c>
      <c r="G697" s="61"/>
      <c r="H697" s="20"/>
      <c r="I697" s="31"/>
      <c r="J697" s="56"/>
      <c r="K697" s="67"/>
      <c r="L697" s="41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4.25" customHeight="1">
      <c r="A698" s="15"/>
      <c r="B698" s="65"/>
      <c r="C698" s="70"/>
      <c r="D698" s="32"/>
      <c r="E698" s="60"/>
      <c r="F698" s="20" t="str">
        <f>VLOOKUP('DAOP 7 Mn'!$E698,List!A$6:B$27,2,TRUE)</f>
        <v>#N/A</v>
      </c>
      <c r="G698" s="61"/>
      <c r="H698" s="20"/>
      <c r="I698" s="31"/>
      <c r="J698" s="56"/>
      <c r="K698" s="67"/>
      <c r="L698" s="41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4.25" customHeight="1">
      <c r="A699" s="15"/>
      <c r="B699" s="65"/>
      <c r="C699" s="70"/>
      <c r="D699" s="32"/>
      <c r="E699" s="60"/>
      <c r="F699" s="20" t="str">
        <f>VLOOKUP('DAOP 7 Mn'!$E699,List!A$6:B$27,2,TRUE)</f>
        <v>#N/A</v>
      </c>
      <c r="G699" s="61"/>
      <c r="H699" s="20"/>
      <c r="I699" s="31"/>
      <c r="J699" s="56"/>
      <c r="K699" s="67"/>
      <c r="L699" s="41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4.25" customHeight="1">
      <c r="A700" s="15"/>
      <c r="B700" s="65"/>
      <c r="C700" s="70"/>
      <c r="D700" s="32"/>
      <c r="E700" s="60"/>
      <c r="F700" s="20" t="str">
        <f>VLOOKUP('DAOP 7 Mn'!$E700,List!A$6:B$27,2,TRUE)</f>
        <v>#N/A</v>
      </c>
      <c r="G700" s="61"/>
      <c r="H700" s="20"/>
      <c r="I700" s="31"/>
      <c r="J700" s="56"/>
      <c r="K700" s="67"/>
      <c r="L700" s="41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4.25" customHeight="1">
      <c r="A701" s="15"/>
      <c r="B701" s="65"/>
      <c r="C701" s="70"/>
      <c r="D701" s="32"/>
      <c r="E701" s="60"/>
      <c r="F701" s="20" t="str">
        <f>VLOOKUP('DAOP 7 Mn'!$E701,List!A$6:B$27,2,TRUE)</f>
        <v>#N/A</v>
      </c>
      <c r="G701" s="61"/>
      <c r="H701" s="20"/>
      <c r="I701" s="31"/>
      <c r="J701" s="56"/>
      <c r="K701" s="67"/>
      <c r="L701" s="41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4.25" customHeight="1">
      <c r="A702" s="15"/>
      <c r="B702" s="65"/>
      <c r="C702" s="70"/>
      <c r="D702" s="32"/>
      <c r="E702" s="60"/>
      <c r="F702" s="20" t="str">
        <f>VLOOKUP('DAOP 7 Mn'!$E702,List!A$6:B$27,2,TRUE)</f>
        <v>#N/A</v>
      </c>
      <c r="G702" s="61"/>
      <c r="H702" s="20"/>
      <c r="I702" s="31"/>
      <c r="J702" s="56"/>
      <c r="K702" s="67"/>
      <c r="L702" s="41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4.25" customHeight="1">
      <c r="A703" s="15"/>
      <c r="B703" s="65"/>
      <c r="C703" s="70"/>
      <c r="D703" s="32"/>
      <c r="E703" s="60"/>
      <c r="F703" s="20" t="str">
        <f>VLOOKUP('DAOP 7 Mn'!$E703,List!A$6:B$27,2,TRUE)</f>
        <v>#N/A</v>
      </c>
      <c r="G703" s="61"/>
      <c r="H703" s="20"/>
      <c r="I703" s="31"/>
      <c r="J703" s="56"/>
      <c r="K703" s="67"/>
      <c r="L703" s="41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4.25" customHeight="1">
      <c r="A704" s="15"/>
      <c r="B704" s="65"/>
      <c r="C704" s="70"/>
      <c r="D704" s="32"/>
      <c r="E704" s="60"/>
      <c r="F704" s="20" t="str">
        <f>VLOOKUP('DAOP 7 Mn'!$E704,List!A$6:B$27,2,TRUE)</f>
        <v>#N/A</v>
      </c>
      <c r="G704" s="61"/>
      <c r="H704" s="20"/>
      <c r="I704" s="31"/>
      <c r="J704" s="56"/>
      <c r="K704" s="67"/>
      <c r="L704" s="41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4.25" customHeight="1">
      <c r="A705" s="15"/>
      <c r="B705" s="65"/>
      <c r="C705" s="70"/>
      <c r="D705" s="32"/>
      <c r="E705" s="60"/>
      <c r="F705" s="20" t="str">
        <f>VLOOKUP('DAOP 7 Mn'!$E705,List!A$6:B$27,2,TRUE)</f>
        <v>#N/A</v>
      </c>
      <c r="G705" s="61"/>
      <c r="H705" s="20"/>
      <c r="I705" s="31"/>
      <c r="J705" s="56"/>
      <c r="K705" s="67"/>
      <c r="L705" s="41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4.25" customHeight="1">
      <c r="A706" s="15"/>
      <c r="B706" s="65"/>
      <c r="C706" s="70"/>
      <c r="D706" s="32"/>
      <c r="E706" s="60"/>
      <c r="F706" s="20" t="str">
        <f>VLOOKUP('DAOP 7 Mn'!$E706,List!A$6:B$27,2,TRUE)</f>
        <v>#N/A</v>
      </c>
      <c r="G706" s="61"/>
      <c r="H706" s="20"/>
      <c r="I706" s="31"/>
      <c r="J706" s="56"/>
      <c r="K706" s="67"/>
      <c r="L706" s="41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4.25" customHeight="1">
      <c r="A707" s="15"/>
      <c r="B707" s="65"/>
      <c r="C707" s="70"/>
      <c r="D707" s="32"/>
      <c r="E707" s="60"/>
      <c r="F707" s="20" t="str">
        <f>VLOOKUP('DAOP 7 Mn'!$E707,List!A$6:B$27,2,TRUE)</f>
        <v>#N/A</v>
      </c>
      <c r="G707" s="61"/>
      <c r="H707" s="20"/>
      <c r="I707" s="31"/>
      <c r="J707" s="56"/>
      <c r="K707" s="67"/>
      <c r="L707" s="41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4.25" customHeight="1">
      <c r="A708" s="15"/>
      <c r="B708" s="65"/>
      <c r="C708" s="70"/>
      <c r="D708" s="32"/>
      <c r="E708" s="60"/>
      <c r="F708" s="20" t="str">
        <f>VLOOKUP('DAOP 7 Mn'!$E708,List!A$6:B$27,2,TRUE)</f>
        <v>#N/A</v>
      </c>
      <c r="G708" s="61"/>
      <c r="H708" s="20"/>
      <c r="I708" s="31"/>
      <c r="J708" s="56"/>
      <c r="K708" s="67"/>
      <c r="L708" s="41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4.25" customHeight="1">
      <c r="A709" s="15"/>
      <c r="B709" s="65"/>
      <c r="C709" s="70"/>
      <c r="D709" s="32"/>
      <c r="E709" s="60"/>
      <c r="F709" s="20" t="str">
        <f>VLOOKUP('DAOP 7 Mn'!$E709,List!A$6:B$27,2,TRUE)</f>
        <v>#N/A</v>
      </c>
      <c r="G709" s="61"/>
      <c r="H709" s="20"/>
      <c r="I709" s="31"/>
      <c r="J709" s="56"/>
      <c r="K709" s="67"/>
      <c r="L709" s="41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4.25" customHeight="1">
      <c r="A710" s="15"/>
      <c r="B710" s="65"/>
      <c r="C710" s="70"/>
      <c r="D710" s="32"/>
      <c r="E710" s="60"/>
      <c r="F710" s="20" t="str">
        <f>VLOOKUP('DAOP 7 Mn'!$E710,List!A$6:B$27,2,TRUE)</f>
        <v>#N/A</v>
      </c>
      <c r="G710" s="61"/>
      <c r="H710" s="20"/>
      <c r="I710" s="31"/>
      <c r="J710" s="56"/>
      <c r="K710" s="67"/>
      <c r="L710" s="41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4.25" customHeight="1">
      <c r="A711" s="15"/>
      <c r="B711" s="65"/>
      <c r="C711" s="70"/>
      <c r="D711" s="32"/>
      <c r="E711" s="60"/>
      <c r="F711" s="20" t="str">
        <f>VLOOKUP('DAOP 7 Mn'!$E711,List!A$6:B$27,2,TRUE)</f>
        <v>#N/A</v>
      </c>
      <c r="G711" s="61"/>
      <c r="H711" s="20"/>
      <c r="I711" s="31"/>
      <c r="J711" s="56"/>
      <c r="K711" s="67"/>
      <c r="L711" s="41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4.25" customHeight="1">
      <c r="A712" s="15"/>
      <c r="B712" s="65"/>
      <c r="C712" s="70"/>
      <c r="D712" s="32"/>
      <c r="E712" s="60"/>
      <c r="F712" s="20" t="str">
        <f>VLOOKUP('DAOP 7 Mn'!$E712,List!A$6:B$27,2,TRUE)</f>
        <v>#N/A</v>
      </c>
      <c r="G712" s="61"/>
      <c r="H712" s="20"/>
      <c r="I712" s="31"/>
      <c r="J712" s="56"/>
      <c r="K712" s="67"/>
      <c r="L712" s="41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4.25" customHeight="1">
      <c r="A713" s="15"/>
      <c r="B713" s="65"/>
      <c r="C713" s="70"/>
      <c r="D713" s="32"/>
      <c r="E713" s="60"/>
      <c r="F713" s="20" t="str">
        <f>VLOOKUP('DAOP 7 Mn'!$E713,List!A$6:B$27,2,TRUE)</f>
        <v>#N/A</v>
      </c>
      <c r="G713" s="61"/>
      <c r="H713" s="20"/>
      <c r="I713" s="31"/>
      <c r="J713" s="56"/>
      <c r="K713" s="67"/>
      <c r="L713" s="41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4.25" customHeight="1">
      <c r="A714" s="15"/>
      <c r="B714" s="65"/>
      <c r="C714" s="70"/>
      <c r="D714" s="32"/>
      <c r="E714" s="60"/>
      <c r="F714" s="20" t="str">
        <f>VLOOKUP('DAOP 7 Mn'!$E714,List!A$6:B$27,2,TRUE)</f>
        <v>#N/A</v>
      </c>
      <c r="G714" s="61"/>
      <c r="H714" s="20"/>
      <c r="I714" s="31"/>
      <c r="J714" s="56"/>
      <c r="K714" s="67"/>
      <c r="L714" s="41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4.25" customHeight="1">
      <c r="A715" s="15"/>
      <c r="B715" s="65"/>
      <c r="C715" s="70"/>
      <c r="D715" s="32"/>
      <c r="E715" s="60"/>
      <c r="F715" s="20" t="str">
        <f>VLOOKUP('DAOP 7 Mn'!$E715,List!A$6:B$27,2,TRUE)</f>
        <v>#N/A</v>
      </c>
      <c r="G715" s="61"/>
      <c r="H715" s="20"/>
      <c r="I715" s="31"/>
      <c r="J715" s="56"/>
      <c r="K715" s="67"/>
      <c r="L715" s="41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4.25" customHeight="1">
      <c r="A716" s="15"/>
      <c r="B716" s="65"/>
      <c r="C716" s="70"/>
      <c r="D716" s="32"/>
      <c r="E716" s="60"/>
      <c r="F716" s="20" t="str">
        <f>VLOOKUP('DAOP 7 Mn'!$E716,List!A$6:B$27,2,TRUE)</f>
        <v>#N/A</v>
      </c>
      <c r="G716" s="61"/>
      <c r="H716" s="20"/>
      <c r="I716" s="31"/>
      <c r="J716" s="56"/>
      <c r="K716" s="67"/>
      <c r="L716" s="41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4.25" customHeight="1">
      <c r="A717" s="15"/>
      <c r="B717" s="65"/>
      <c r="C717" s="70"/>
      <c r="D717" s="32"/>
      <c r="E717" s="60"/>
      <c r="F717" s="20" t="str">
        <f>VLOOKUP('DAOP 7 Mn'!$E717,List!A$6:B$27,2,TRUE)</f>
        <v>#N/A</v>
      </c>
      <c r="G717" s="61"/>
      <c r="H717" s="20"/>
      <c r="I717" s="31"/>
      <c r="J717" s="56"/>
      <c r="K717" s="67"/>
      <c r="L717" s="41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4.25" customHeight="1">
      <c r="A718" s="15"/>
      <c r="B718" s="65"/>
      <c r="C718" s="70"/>
      <c r="D718" s="32"/>
      <c r="E718" s="60"/>
      <c r="F718" s="20" t="str">
        <f>VLOOKUP('DAOP 7 Mn'!$E718,List!A$6:B$27,2,TRUE)</f>
        <v>#N/A</v>
      </c>
      <c r="G718" s="61"/>
      <c r="H718" s="20"/>
      <c r="I718" s="31"/>
      <c r="J718" s="56"/>
      <c r="K718" s="67"/>
      <c r="L718" s="41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4.25" customHeight="1">
      <c r="A719" s="15"/>
      <c r="B719" s="65"/>
      <c r="C719" s="70"/>
      <c r="D719" s="32"/>
      <c r="E719" s="60"/>
      <c r="F719" s="20" t="str">
        <f>VLOOKUP('DAOP 7 Mn'!$E719,List!A$6:B$27,2,TRUE)</f>
        <v>#N/A</v>
      </c>
      <c r="G719" s="61"/>
      <c r="H719" s="20"/>
      <c r="I719" s="31"/>
      <c r="J719" s="56"/>
      <c r="K719" s="67"/>
      <c r="L719" s="41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4.25" customHeight="1">
      <c r="A720" s="15"/>
      <c r="B720" s="65"/>
      <c r="C720" s="70"/>
      <c r="D720" s="32"/>
      <c r="E720" s="60"/>
      <c r="F720" s="20" t="str">
        <f>VLOOKUP('DAOP 7 Mn'!$E720,List!A$6:B$27,2,TRUE)</f>
        <v>#N/A</v>
      </c>
      <c r="G720" s="61"/>
      <c r="H720" s="20"/>
      <c r="I720" s="31"/>
      <c r="J720" s="56"/>
      <c r="K720" s="67"/>
      <c r="L720" s="41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4.25" customHeight="1">
      <c r="A721" s="15"/>
      <c r="B721" s="65"/>
      <c r="C721" s="70"/>
      <c r="D721" s="32"/>
      <c r="E721" s="60"/>
      <c r="F721" s="20" t="str">
        <f>VLOOKUP('DAOP 7 Mn'!$E721,List!A$6:B$27,2,TRUE)</f>
        <v>#N/A</v>
      </c>
      <c r="G721" s="61"/>
      <c r="H721" s="20"/>
      <c r="I721" s="31"/>
      <c r="J721" s="56"/>
      <c r="K721" s="67"/>
      <c r="L721" s="41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4.25" customHeight="1">
      <c r="A722" s="15"/>
      <c r="B722" s="65"/>
      <c r="C722" s="70"/>
      <c r="D722" s="32"/>
      <c r="E722" s="60"/>
      <c r="F722" s="20" t="str">
        <f>VLOOKUP('DAOP 7 Mn'!$E722,List!A$6:B$27,2,TRUE)</f>
        <v>#N/A</v>
      </c>
      <c r="G722" s="61"/>
      <c r="H722" s="20"/>
      <c r="I722" s="31"/>
      <c r="J722" s="56"/>
      <c r="K722" s="67"/>
      <c r="L722" s="41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4.25" customHeight="1">
      <c r="A723" s="15"/>
      <c r="B723" s="65"/>
      <c r="C723" s="70"/>
      <c r="D723" s="32"/>
      <c r="E723" s="60"/>
      <c r="F723" s="20" t="str">
        <f>VLOOKUP('DAOP 7 Mn'!$E723,List!A$6:B$27,2,TRUE)</f>
        <v>#N/A</v>
      </c>
      <c r="G723" s="61"/>
      <c r="H723" s="20"/>
      <c r="I723" s="31"/>
      <c r="J723" s="56"/>
      <c r="K723" s="67"/>
      <c r="L723" s="41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4.25" customHeight="1">
      <c r="A724" s="15"/>
      <c r="B724" s="65"/>
      <c r="C724" s="70"/>
      <c r="D724" s="32"/>
      <c r="E724" s="60"/>
      <c r="F724" s="20" t="str">
        <f>VLOOKUP('DAOP 7 Mn'!$E724,List!A$6:B$27,2,TRUE)</f>
        <v>#N/A</v>
      </c>
      <c r="G724" s="61"/>
      <c r="H724" s="20"/>
      <c r="I724" s="31"/>
      <c r="J724" s="56"/>
      <c r="K724" s="67"/>
      <c r="L724" s="41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4.25" customHeight="1">
      <c r="A725" s="15"/>
      <c r="B725" s="65"/>
      <c r="C725" s="70"/>
      <c r="D725" s="32"/>
      <c r="E725" s="60"/>
      <c r="F725" s="20" t="str">
        <f>VLOOKUP('DAOP 7 Mn'!$E725,List!A$6:B$27,2,TRUE)</f>
        <v>#N/A</v>
      </c>
      <c r="G725" s="61"/>
      <c r="H725" s="20"/>
      <c r="I725" s="31"/>
      <c r="J725" s="56"/>
      <c r="K725" s="67"/>
      <c r="L725" s="41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4.25" customHeight="1">
      <c r="A726" s="15"/>
      <c r="B726" s="65"/>
      <c r="C726" s="70"/>
      <c r="D726" s="32"/>
      <c r="E726" s="60"/>
      <c r="F726" s="20" t="str">
        <f>VLOOKUP('DAOP 7 Mn'!$E726,List!A$6:B$27,2,TRUE)</f>
        <v>#N/A</v>
      </c>
      <c r="G726" s="61"/>
      <c r="H726" s="20"/>
      <c r="I726" s="31"/>
      <c r="J726" s="56"/>
      <c r="K726" s="67"/>
      <c r="L726" s="41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4.25" customHeight="1">
      <c r="A727" s="15"/>
      <c r="B727" s="65"/>
      <c r="C727" s="66"/>
      <c r="D727" s="32"/>
      <c r="E727" s="31"/>
      <c r="F727" s="20" t="str">
        <f>VLOOKUP('DAOP 7 Mn'!$E727,List!A$6:B$27,2,TRUE)</f>
        <v>#N/A</v>
      </c>
      <c r="G727" s="59"/>
      <c r="H727" s="20"/>
      <c r="I727" s="31"/>
      <c r="J727" s="56"/>
      <c r="K727" s="67"/>
      <c r="L727" s="41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4.25" customHeight="1">
      <c r="A728" s="15"/>
      <c r="B728" s="65"/>
      <c r="C728" s="66"/>
      <c r="D728" s="32"/>
      <c r="E728" s="31"/>
      <c r="F728" s="20" t="str">
        <f>VLOOKUP('DAOP 7 Mn'!$E728,List!A$6:B$27,2,TRUE)</f>
        <v>#N/A</v>
      </c>
      <c r="G728" s="59"/>
      <c r="H728" s="20"/>
      <c r="I728" s="31"/>
      <c r="J728" s="56"/>
      <c r="K728" s="67"/>
      <c r="L728" s="41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4.25" customHeight="1">
      <c r="A729" s="15"/>
      <c r="B729" s="65"/>
      <c r="C729" s="66"/>
      <c r="D729" s="32"/>
      <c r="E729" s="31"/>
      <c r="F729" s="20" t="str">
        <f>VLOOKUP('DAOP 7 Mn'!$E729,List!A$6:B$27,2,TRUE)</f>
        <v>#N/A</v>
      </c>
      <c r="G729" s="59"/>
      <c r="H729" s="20"/>
      <c r="I729" s="31"/>
      <c r="J729" s="56"/>
      <c r="K729" s="67"/>
      <c r="L729" s="41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4.25" customHeight="1">
      <c r="A730" s="15"/>
      <c r="B730" s="65"/>
      <c r="C730" s="66"/>
      <c r="D730" s="32"/>
      <c r="E730" s="31"/>
      <c r="F730" s="20" t="str">
        <f>VLOOKUP('DAOP 7 Mn'!$E730,List!A$6:B$27,2,TRUE)</f>
        <v>#N/A</v>
      </c>
      <c r="G730" s="59"/>
      <c r="H730" s="20"/>
      <c r="I730" s="31"/>
      <c r="J730" s="56"/>
      <c r="K730" s="67"/>
      <c r="L730" s="41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4.25" customHeight="1">
      <c r="A731" s="15"/>
      <c r="B731" s="65"/>
      <c r="C731" s="66"/>
      <c r="D731" s="32"/>
      <c r="E731" s="31"/>
      <c r="F731" s="20" t="str">
        <f>VLOOKUP('DAOP 7 Mn'!$E731,List!A$6:B$27,2,TRUE)</f>
        <v>#N/A</v>
      </c>
      <c r="G731" s="59"/>
      <c r="H731" s="20"/>
      <c r="I731" s="31"/>
      <c r="J731" s="56"/>
      <c r="K731" s="67"/>
      <c r="L731" s="41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4.25" customHeight="1">
      <c r="A732" s="15"/>
      <c r="B732" s="65"/>
      <c r="C732" s="66"/>
      <c r="D732" s="32"/>
      <c r="E732" s="31"/>
      <c r="F732" s="20" t="str">
        <f>VLOOKUP('DAOP 7 Mn'!$E732,List!A$6:B$27,2,TRUE)</f>
        <v>#N/A</v>
      </c>
      <c r="G732" s="59"/>
      <c r="H732" s="20"/>
      <c r="I732" s="31"/>
      <c r="J732" s="56"/>
      <c r="K732" s="68"/>
      <c r="L732" s="41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4.25" customHeight="1">
      <c r="A733" s="15"/>
      <c r="B733" s="65"/>
      <c r="C733" s="66"/>
      <c r="D733" s="32"/>
      <c r="E733" s="31"/>
      <c r="F733" s="20" t="str">
        <f>VLOOKUP('DAOP 7 Mn'!$E733,List!A$6:B$27,2,TRUE)</f>
        <v>#N/A</v>
      </c>
      <c r="G733" s="59"/>
      <c r="H733" s="20"/>
      <c r="I733" s="31"/>
      <c r="J733" s="56"/>
      <c r="K733" s="67"/>
      <c r="L733" s="41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4.25" customHeight="1">
      <c r="A734" s="15"/>
      <c r="B734" s="65"/>
      <c r="C734" s="66"/>
      <c r="D734" s="32"/>
      <c r="E734" s="31"/>
      <c r="F734" s="20" t="str">
        <f>VLOOKUP('DAOP 7 Mn'!$E734,List!A$6:B$27,2,TRUE)</f>
        <v>#N/A</v>
      </c>
      <c r="G734" s="59"/>
      <c r="H734" s="20"/>
      <c r="I734" s="31"/>
      <c r="J734" s="56"/>
      <c r="K734" s="67"/>
      <c r="L734" s="41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4.25" customHeight="1">
      <c r="A735" s="15"/>
      <c r="B735" s="65"/>
      <c r="C735" s="66"/>
      <c r="D735" s="32"/>
      <c r="E735" s="31"/>
      <c r="F735" s="20" t="str">
        <f>VLOOKUP('DAOP 7 Mn'!$E735,List!A$6:B$27,2,TRUE)</f>
        <v>#N/A</v>
      </c>
      <c r="G735" s="59"/>
      <c r="H735" s="20"/>
      <c r="I735" s="31"/>
      <c r="J735" s="56"/>
      <c r="K735" s="67"/>
      <c r="L735" s="41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4.25" customHeight="1">
      <c r="A736" s="15"/>
      <c r="B736" s="65"/>
      <c r="C736" s="66"/>
      <c r="D736" s="32"/>
      <c r="E736" s="31"/>
      <c r="F736" s="20" t="str">
        <f>VLOOKUP('DAOP 7 Mn'!$E736,List!A$6:B$27,2,TRUE)</f>
        <v>#N/A</v>
      </c>
      <c r="G736" s="59"/>
      <c r="H736" s="20"/>
      <c r="I736" s="31"/>
      <c r="J736" s="56"/>
      <c r="K736" s="67"/>
      <c r="L736" s="41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4.25" customHeight="1">
      <c r="A737" s="15"/>
      <c r="B737" s="65"/>
      <c r="C737" s="66"/>
      <c r="D737" s="32"/>
      <c r="E737" s="31"/>
      <c r="F737" s="20" t="str">
        <f>VLOOKUP('DAOP 7 Mn'!$E737,List!A$6:B$27,2,TRUE)</f>
        <v>#N/A</v>
      </c>
      <c r="G737" s="59"/>
      <c r="H737" s="20"/>
      <c r="I737" s="31"/>
      <c r="J737" s="56"/>
      <c r="K737" s="67"/>
      <c r="L737" s="41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4.25" customHeight="1">
      <c r="A738" s="15"/>
      <c r="B738" s="65"/>
      <c r="C738" s="66"/>
      <c r="D738" s="32"/>
      <c r="E738" s="31"/>
      <c r="F738" s="20" t="str">
        <f>VLOOKUP('DAOP 7 Mn'!$E738,List!A$6:B$27,2,TRUE)</f>
        <v>#N/A</v>
      </c>
      <c r="G738" s="59"/>
      <c r="H738" s="20"/>
      <c r="I738" s="31"/>
      <c r="J738" s="56"/>
      <c r="K738" s="67"/>
      <c r="L738" s="41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4.25" customHeight="1">
      <c r="A739" s="15"/>
      <c r="B739" s="65"/>
      <c r="C739" s="66"/>
      <c r="D739" s="32"/>
      <c r="E739" s="31"/>
      <c r="F739" s="20" t="str">
        <f>VLOOKUP('DAOP 7 Mn'!$E739,List!A$6:B$27,2,TRUE)</f>
        <v>#N/A</v>
      </c>
      <c r="G739" s="59"/>
      <c r="H739" s="20"/>
      <c r="I739" s="31"/>
      <c r="J739" s="56"/>
      <c r="K739" s="67"/>
      <c r="L739" s="41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4.25" customHeight="1">
      <c r="A740" s="15"/>
      <c r="B740" s="65"/>
      <c r="C740" s="66"/>
      <c r="D740" s="32"/>
      <c r="E740" s="31"/>
      <c r="F740" s="20" t="str">
        <f>VLOOKUP('DAOP 7 Mn'!$E740,List!A$6:B$27,2,TRUE)</f>
        <v>#N/A</v>
      </c>
      <c r="G740" s="59"/>
      <c r="H740" s="20"/>
      <c r="I740" s="31"/>
      <c r="J740" s="56"/>
      <c r="K740" s="67"/>
      <c r="L740" s="41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4.25" customHeight="1">
      <c r="A741" s="15"/>
      <c r="B741" s="65"/>
      <c r="C741" s="66"/>
      <c r="D741" s="32"/>
      <c r="E741" s="31"/>
      <c r="F741" s="20" t="str">
        <f>VLOOKUP('DAOP 7 Mn'!$E741,List!A$6:B$27,2,TRUE)</f>
        <v>#N/A</v>
      </c>
      <c r="G741" s="59"/>
      <c r="H741" s="20"/>
      <c r="I741" s="31"/>
      <c r="J741" s="56"/>
      <c r="K741" s="67"/>
      <c r="L741" s="41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4.25" customHeight="1">
      <c r="A742" s="15"/>
      <c r="B742" s="65"/>
      <c r="C742" s="66"/>
      <c r="D742" s="32"/>
      <c r="E742" s="31"/>
      <c r="F742" s="20" t="str">
        <f>VLOOKUP('DAOP 7 Mn'!$E742,List!A$6:B$27,2,TRUE)</f>
        <v>#N/A</v>
      </c>
      <c r="G742" s="59"/>
      <c r="H742" s="20"/>
      <c r="I742" s="31"/>
      <c r="J742" s="56"/>
      <c r="K742" s="67"/>
      <c r="L742" s="41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4.25" customHeight="1">
      <c r="A743" s="15"/>
      <c r="B743" s="65"/>
      <c r="C743" s="66"/>
      <c r="D743" s="32"/>
      <c r="E743" s="60"/>
      <c r="F743" s="20" t="str">
        <f>VLOOKUP('DAOP 7 Mn'!$E743,List!A$6:B$27,2,TRUE)</f>
        <v>#N/A</v>
      </c>
      <c r="G743" s="61"/>
      <c r="H743" s="20"/>
      <c r="I743" s="31"/>
      <c r="J743" s="56"/>
      <c r="K743" s="67"/>
      <c r="L743" s="41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4.25" customHeight="1">
      <c r="A744" s="15"/>
      <c r="B744" s="65"/>
      <c r="C744" s="66"/>
      <c r="D744" s="32"/>
      <c r="E744" s="60"/>
      <c r="F744" s="20" t="str">
        <f>VLOOKUP('DAOP 7 Mn'!$E744,List!A$6:B$27,2,TRUE)</f>
        <v>#N/A</v>
      </c>
      <c r="G744" s="61"/>
      <c r="H744" s="20"/>
      <c r="I744" s="31"/>
      <c r="J744" s="56"/>
      <c r="K744" s="67"/>
      <c r="L744" s="41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4.25" customHeight="1">
      <c r="A745" s="15"/>
      <c r="B745" s="65"/>
      <c r="C745" s="66"/>
      <c r="D745" s="32"/>
      <c r="E745" s="60"/>
      <c r="F745" s="20" t="str">
        <f>VLOOKUP('DAOP 7 Mn'!$E745,List!A$6:B$27,2,TRUE)</f>
        <v>#N/A</v>
      </c>
      <c r="G745" s="61"/>
      <c r="H745" s="20"/>
      <c r="I745" s="31"/>
      <c r="J745" s="56"/>
      <c r="K745" s="67"/>
      <c r="L745" s="41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4.25" customHeight="1">
      <c r="A746" s="15"/>
      <c r="B746" s="65"/>
      <c r="C746" s="66"/>
      <c r="D746" s="32"/>
      <c r="E746" s="60"/>
      <c r="F746" s="20" t="str">
        <f>VLOOKUP('DAOP 7 Mn'!$E746,List!A$6:B$27,2,TRUE)</f>
        <v>#N/A</v>
      </c>
      <c r="G746" s="61"/>
      <c r="H746" s="20"/>
      <c r="I746" s="31"/>
      <c r="J746" s="56"/>
      <c r="K746" s="67"/>
      <c r="L746" s="41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4.25" customHeight="1">
      <c r="A747" s="15"/>
      <c r="B747" s="65"/>
      <c r="C747" s="66"/>
      <c r="D747" s="32"/>
      <c r="E747" s="60"/>
      <c r="F747" s="20" t="str">
        <f>VLOOKUP('DAOP 7 Mn'!$E747,List!A$6:B$27,2,TRUE)</f>
        <v>#N/A</v>
      </c>
      <c r="G747" s="61"/>
      <c r="H747" s="20"/>
      <c r="I747" s="31"/>
      <c r="J747" s="56"/>
      <c r="K747" s="67"/>
      <c r="L747" s="41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4.25" customHeight="1">
      <c r="A748" s="15"/>
      <c r="B748" s="65"/>
      <c r="C748" s="66"/>
      <c r="D748" s="32"/>
      <c r="E748" s="60"/>
      <c r="F748" s="20" t="str">
        <f>VLOOKUP('DAOP 7 Mn'!$E748,List!A$6:B$27,2,TRUE)</f>
        <v>#N/A</v>
      </c>
      <c r="G748" s="61"/>
      <c r="H748" s="20"/>
      <c r="I748" s="31"/>
      <c r="J748" s="56"/>
      <c r="K748" s="67"/>
      <c r="L748" s="41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4.25" customHeight="1">
      <c r="A749" s="15"/>
      <c r="B749" s="65"/>
      <c r="C749" s="66"/>
      <c r="D749" s="32"/>
      <c r="E749" s="60"/>
      <c r="F749" s="20" t="str">
        <f>VLOOKUP('DAOP 7 Mn'!$E749,List!A$6:B$27,2,TRUE)</f>
        <v>#N/A</v>
      </c>
      <c r="G749" s="61"/>
      <c r="H749" s="20"/>
      <c r="I749" s="31"/>
      <c r="J749" s="56"/>
      <c r="K749" s="67"/>
      <c r="L749" s="41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4.25" customHeight="1">
      <c r="A750" s="15"/>
      <c r="B750" s="65"/>
      <c r="C750" s="66"/>
      <c r="D750" s="32"/>
      <c r="E750" s="60"/>
      <c r="F750" s="20" t="str">
        <f>VLOOKUP('DAOP 7 Mn'!$E750,List!A$6:B$27,2,TRUE)</f>
        <v>#N/A</v>
      </c>
      <c r="G750" s="61"/>
      <c r="H750" s="20"/>
      <c r="I750" s="31"/>
      <c r="J750" s="56"/>
      <c r="K750" s="67"/>
      <c r="L750" s="41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4.25" customHeight="1">
      <c r="A751" s="15"/>
      <c r="B751" s="65"/>
      <c r="C751" s="66"/>
      <c r="D751" s="32"/>
      <c r="E751" s="60"/>
      <c r="F751" s="20" t="str">
        <f>VLOOKUP('DAOP 7 Mn'!$E751,List!A$6:B$27,2,TRUE)</f>
        <v>#N/A</v>
      </c>
      <c r="G751" s="61"/>
      <c r="H751" s="20"/>
      <c r="I751" s="31"/>
      <c r="J751" s="56"/>
      <c r="K751" s="67"/>
      <c r="L751" s="41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4.25" customHeight="1">
      <c r="A752" s="15"/>
      <c r="B752" s="65"/>
      <c r="C752" s="66"/>
      <c r="D752" s="32"/>
      <c r="E752" s="60"/>
      <c r="F752" s="20" t="str">
        <f>VLOOKUP('DAOP 7 Mn'!$E752,List!A$6:B$27,2,TRUE)</f>
        <v>#N/A</v>
      </c>
      <c r="G752" s="61"/>
      <c r="H752" s="20"/>
      <c r="I752" s="31"/>
      <c r="J752" s="56"/>
      <c r="K752" s="67"/>
      <c r="L752" s="41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4.25" customHeight="1">
      <c r="A753" s="15"/>
      <c r="B753" s="65"/>
      <c r="C753" s="66"/>
      <c r="D753" s="32"/>
      <c r="E753" s="60"/>
      <c r="F753" s="20" t="str">
        <f>VLOOKUP('DAOP 7 Mn'!$E753,List!A$6:B$27,2,TRUE)</f>
        <v>#N/A</v>
      </c>
      <c r="G753" s="61"/>
      <c r="H753" s="20"/>
      <c r="I753" s="31"/>
      <c r="J753" s="56"/>
      <c r="K753" s="67"/>
      <c r="L753" s="41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4.25" customHeight="1">
      <c r="A754" s="15"/>
      <c r="B754" s="65"/>
      <c r="C754" s="66"/>
      <c r="D754" s="32"/>
      <c r="E754" s="60"/>
      <c r="F754" s="20" t="str">
        <f>VLOOKUP('DAOP 7 Mn'!$E754,List!A$6:B$27,2,TRUE)</f>
        <v>#N/A</v>
      </c>
      <c r="G754" s="61"/>
      <c r="H754" s="20"/>
      <c r="I754" s="31"/>
      <c r="J754" s="56"/>
      <c r="K754" s="67"/>
      <c r="L754" s="41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4.25" customHeight="1">
      <c r="A755" s="15"/>
      <c r="B755" s="65"/>
      <c r="C755" s="66"/>
      <c r="D755" s="32"/>
      <c r="E755" s="60"/>
      <c r="F755" s="20" t="str">
        <f>VLOOKUP('DAOP 7 Mn'!$E755,List!A$6:B$27,2,TRUE)</f>
        <v>#N/A</v>
      </c>
      <c r="G755" s="61"/>
      <c r="H755" s="20"/>
      <c r="I755" s="31"/>
      <c r="J755" s="56"/>
      <c r="K755" s="67"/>
      <c r="L755" s="41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4.25" customHeight="1">
      <c r="A756" s="15"/>
      <c r="B756" s="65"/>
      <c r="C756" s="66"/>
      <c r="D756" s="32"/>
      <c r="E756" s="60"/>
      <c r="F756" s="20" t="str">
        <f>VLOOKUP('DAOP 7 Mn'!$E756,List!A$6:B$27,2,TRUE)</f>
        <v>#N/A</v>
      </c>
      <c r="G756" s="61"/>
      <c r="H756" s="20"/>
      <c r="I756" s="31"/>
      <c r="J756" s="56"/>
      <c r="K756" s="67"/>
      <c r="L756" s="41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4.25" customHeight="1">
      <c r="A757" s="15"/>
      <c r="B757" s="65"/>
      <c r="C757" s="66"/>
      <c r="D757" s="32"/>
      <c r="E757" s="60"/>
      <c r="F757" s="20" t="str">
        <f>VLOOKUP('DAOP 7 Mn'!$E757,List!A$6:B$27,2,TRUE)</f>
        <v>#N/A</v>
      </c>
      <c r="G757" s="61"/>
      <c r="H757" s="20"/>
      <c r="I757" s="31"/>
      <c r="J757" s="56"/>
      <c r="K757" s="67"/>
      <c r="L757" s="41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4.25" customHeight="1">
      <c r="A758" s="15"/>
      <c r="B758" s="65"/>
      <c r="C758" s="66"/>
      <c r="D758" s="32"/>
      <c r="E758" s="60"/>
      <c r="F758" s="20" t="str">
        <f>VLOOKUP('DAOP 7 Mn'!$E758,List!A$6:B$27,2,TRUE)</f>
        <v>#N/A</v>
      </c>
      <c r="G758" s="61"/>
      <c r="H758" s="20"/>
      <c r="I758" s="31"/>
      <c r="J758" s="56"/>
      <c r="K758" s="67"/>
      <c r="L758" s="41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4.25" customHeight="1">
      <c r="A759" s="15"/>
      <c r="B759" s="65"/>
      <c r="C759" s="66"/>
      <c r="D759" s="32"/>
      <c r="E759" s="60"/>
      <c r="F759" s="20" t="str">
        <f>VLOOKUP('DAOP 7 Mn'!$E759,List!A$6:B$27,2,TRUE)</f>
        <v>#N/A</v>
      </c>
      <c r="G759" s="61"/>
      <c r="H759" s="20"/>
      <c r="I759" s="31"/>
      <c r="J759" s="56"/>
      <c r="K759" s="67"/>
      <c r="L759" s="41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4.25" customHeight="1">
      <c r="A760" s="15"/>
      <c r="B760" s="65"/>
      <c r="C760" s="66"/>
      <c r="D760" s="32"/>
      <c r="E760" s="60"/>
      <c r="F760" s="20" t="str">
        <f>VLOOKUP('DAOP 7 Mn'!$E760,List!A$6:B$27,2,TRUE)</f>
        <v>#N/A</v>
      </c>
      <c r="G760" s="61"/>
      <c r="H760" s="20"/>
      <c r="I760" s="31"/>
      <c r="J760" s="56"/>
      <c r="K760" s="67"/>
      <c r="L760" s="41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4.25" customHeight="1">
      <c r="A761" s="15"/>
      <c r="B761" s="65"/>
      <c r="C761" s="66"/>
      <c r="D761" s="32"/>
      <c r="E761" s="60"/>
      <c r="F761" s="20" t="str">
        <f>VLOOKUP('DAOP 7 Mn'!$E761,List!A$6:B$27,2,TRUE)</f>
        <v>#N/A</v>
      </c>
      <c r="G761" s="61"/>
      <c r="H761" s="20"/>
      <c r="I761" s="31"/>
      <c r="J761" s="56"/>
      <c r="K761" s="67"/>
      <c r="L761" s="41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4.25" customHeight="1">
      <c r="A762" s="15"/>
      <c r="B762" s="65"/>
      <c r="C762" s="66"/>
      <c r="D762" s="32"/>
      <c r="E762" s="60"/>
      <c r="F762" s="20" t="str">
        <f>VLOOKUP('DAOP 7 Mn'!$E762,List!A$6:B$27,2,TRUE)</f>
        <v>#N/A</v>
      </c>
      <c r="G762" s="61"/>
      <c r="H762" s="20"/>
      <c r="I762" s="31"/>
      <c r="J762" s="56"/>
      <c r="K762" s="67"/>
      <c r="L762" s="41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4.25" customHeight="1">
      <c r="A763" s="15"/>
      <c r="B763" s="65"/>
      <c r="C763" s="66"/>
      <c r="D763" s="32"/>
      <c r="E763" s="60"/>
      <c r="F763" s="20" t="str">
        <f>VLOOKUP('DAOP 7 Mn'!$E763,List!A$6:B$27,2,TRUE)</f>
        <v>#N/A</v>
      </c>
      <c r="G763" s="61"/>
      <c r="H763" s="20"/>
      <c r="I763" s="31"/>
      <c r="J763" s="56"/>
      <c r="K763" s="67"/>
      <c r="L763" s="41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4.25" customHeight="1">
      <c r="A764" s="15"/>
      <c r="B764" s="65"/>
      <c r="C764" s="66"/>
      <c r="D764" s="32"/>
      <c r="E764" s="60"/>
      <c r="F764" s="20" t="str">
        <f>VLOOKUP('DAOP 7 Mn'!$E764,List!A$6:B$27,2,TRUE)</f>
        <v>#N/A</v>
      </c>
      <c r="G764" s="61"/>
      <c r="H764" s="20"/>
      <c r="I764" s="31"/>
      <c r="J764" s="56"/>
      <c r="K764" s="67"/>
      <c r="L764" s="41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4.25" customHeight="1">
      <c r="A765" s="15"/>
      <c r="B765" s="65"/>
      <c r="C765" s="66"/>
      <c r="D765" s="32"/>
      <c r="E765" s="60"/>
      <c r="F765" s="20" t="str">
        <f>VLOOKUP('DAOP 7 Mn'!$E765,List!A$6:B$27,2,TRUE)</f>
        <v>#N/A</v>
      </c>
      <c r="G765" s="61"/>
      <c r="H765" s="20"/>
      <c r="I765" s="31"/>
      <c r="J765" s="56"/>
      <c r="K765" s="67"/>
      <c r="L765" s="41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4.25" customHeight="1">
      <c r="A766" s="15"/>
      <c r="B766" s="65"/>
      <c r="C766" s="66"/>
      <c r="D766" s="32"/>
      <c r="E766" s="60"/>
      <c r="F766" s="20" t="str">
        <f>VLOOKUP('DAOP 7 Mn'!$E766,List!A$6:B$27,2,TRUE)</f>
        <v>#N/A</v>
      </c>
      <c r="G766" s="61"/>
      <c r="H766" s="20"/>
      <c r="I766" s="31"/>
      <c r="J766" s="56"/>
      <c r="K766" s="67"/>
      <c r="L766" s="41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4.25" customHeight="1">
      <c r="A767" s="15"/>
      <c r="B767" s="65"/>
      <c r="C767" s="66"/>
      <c r="D767" s="32"/>
      <c r="E767" s="60"/>
      <c r="F767" s="20" t="str">
        <f>VLOOKUP('DAOP 7 Mn'!$E767,List!A$6:B$27,2,TRUE)</f>
        <v>#N/A</v>
      </c>
      <c r="G767" s="61"/>
      <c r="H767" s="20"/>
      <c r="I767" s="31"/>
      <c r="J767" s="56"/>
      <c r="K767" s="67"/>
      <c r="L767" s="41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4.25" customHeight="1">
      <c r="A768" s="15"/>
      <c r="B768" s="65"/>
      <c r="C768" s="66"/>
      <c r="D768" s="32"/>
      <c r="E768" s="60"/>
      <c r="F768" s="20" t="str">
        <f>VLOOKUP('DAOP 7 Mn'!$E768,List!A$6:B$27,2,TRUE)</f>
        <v>#N/A</v>
      </c>
      <c r="G768" s="61"/>
      <c r="H768" s="20"/>
      <c r="I768" s="31"/>
      <c r="J768" s="56"/>
      <c r="K768" s="67"/>
      <c r="L768" s="41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4.25" customHeight="1">
      <c r="A769" s="15"/>
      <c r="B769" s="65"/>
      <c r="C769" s="66"/>
      <c r="D769" s="32"/>
      <c r="E769" s="60"/>
      <c r="F769" s="20" t="str">
        <f>VLOOKUP('DAOP 7 Mn'!$E769,List!A$6:B$27,2,TRUE)</f>
        <v>#N/A</v>
      </c>
      <c r="G769" s="61"/>
      <c r="H769" s="20"/>
      <c r="I769" s="31"/>
      <c r="J769" s="56"/>
      <c r="K769" s="67"/>
      <c r="L769" s="41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4.25" customHeight="1">
      <c r="A770" s="15"/>
      <c r="B770" s="65"/>
      <c r="C770" s="66"/>
      <c r="D770" s="32"/>
      <c r="E770" s="60"/>
      <c r="F770" s="20" t="str">
        <f>VLOOKUP('DAOP 7 Mn'!$E770,List!A$6:B$27,2,TRUE)</f>
        <v>#N/A</v>
      </c>
      <c r="G770" s="61"/>
      <c r="H770" s="20"/>
      <c r="I770" s="31"/>
      <c r="J770" s="56"/>
      <c r="K770" s="67"/>
      <c r="L770" s="41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4.25" customHeight="1">
      <c r="A771" s="15"/>
      <c r="B771" s="65"/>
      <c r="C771" s="66"/>
      <c r="D771" s="32"/>
      <c r="E771" s="60"/>
      <c r="F771" s="20" t="str">
        <f>VLOOKUP('DAOP 7 Mn'!$E771,List!A$6:B$27,2,TRUE)</f>
        <v>#N/A</v>
      </c>
      <c r="G771" s="61"/>
      <c r="H771" s="20"/>
      <c r="I771" s="31"/>
      <c r="J771" s="56"/>
      <c r="K771" s="67"/>
      <c r="L771" s="41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4.25" customHeight="1">
      <c r="A772" s="15"/>
      <c r="B772" s="65"/>
      <c r="C772" s="66"/>
      <c r="D772" s="32"/>
      <c r="E772" s="60"/>
      <c r="F772" s="20" t="str">
        <f>VLOOKUP('DAOP 7 Mn'!$E772,List!A$6:B$27,2,TRUE)</f>
        <v>#N/A</v>
      </c>
      <c r="G772" s="61"/>
      <c r="H772" s="20"/>
      <c r="I772" s="31"/>
      <c r="J772" s="56"/>
      <c r="K772" s="67"/>
      <c r="L772" s="41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4.25" customHeight="1">
      <c r="A773" s="15"/>
      <c r="B773" s="65"/>
      <c r="C773" s="66"/>
      <c r="D773" s="32"/>
      <c r="E773" s="60"/>
      <c r="F773" s="20" t="str">
        <f>VLOOKUP('DAOP 7 Mn'!$E773,List!A$6:B$27,2,TRUE)</f>
        <v>#N/A</v>
      </c>
      <c r="G773" s="61"/>
      <c r="H773" s="20"/>
      <c r="I773" s="31"/>
      <c r="J773" s="56"/>
      <c r="K773" s="67"/>
      <c r="L773" s="41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4.25" customHeight="1">
      <c r="A774" s="15"/>
      <c r="B774" s="65"/>
      <c r="C774" s="66"/>
      <c r="D774" s="32"/>
      <c r="E774" s="60"/>
      <c r="F774" s="20" t="str">
        <f>VLOOKUP('DAOP 7 Mn'!$E774,List!A$6:B$27,2,TRUE)</f>
        <v>#N/A</v>
      </c>
      <c r="G774" s="61"/>
      <c r="H774" s="20"/>
      <c r="I774" s="31"/>
      <c r="J774" s="56"/>
      <c r="K774" s="67"/>
      <c r="L774" s="41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4.25" customHeight="1">
      <c r="A775" s="15"/>
      <c r="B775" s="65"/>
      <c r="C775" s="66"/>
      <c r="D775" s="32"/>
      <c r="E775" s="60"/>
      <c r="F775" s="20" t="str">
        <f>VLOOKUP('DAOP 7 Mn'!$E775,List!A$6:B$27,2,TRUE)</f>
        <v>#N/A</v>
      </c>
      <c r="G775" s="61"/>
      <c r="H775" s="20"/>
      <c r="I775" s="31"/>
      <c r="J775" s="56"/>
      <c r="K775" s="67"/>
      <c r="L775" s="41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4.25" customHeight="1">
      <c r="A776" s="15"/>
      <c r="B776" s="65"/>
      <c r="C776" s="66"/>
      <c r="D776" s="32"/>
      <c r="E776" s="60"/>
      <c r="F776" s="20" t="str">
        <f>VLOOKUP('DAOP 7 Mn'!$E776,List!A$6:B$27,2,TRUE)</f>
        <v>#N/A</v>
      </c>
      <c r="G776" s="61"/>
      <c r="H776" s="20"/>
      <c r="I776" s="31"/>
      <c r="J776" s="56"/>
      <c r="K776" s="67"/>
      <c r="L776" s="41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4.25" customHeight="1">
      <c r="A777" s="15"/>
      <c r="B777" s="65"/>
      <c r="C777" s="66"/>
      <c r="D777" s="32"/>
      <c r="E777" s="60"/>
      <c r="F777" s="20" t="str">
        <f>VLOOKUP('DAOP 7 Mn'!$E777,List!A$6:B$27,2,TRUE)</f>
        <v>#N/A</v>
      </c>
      <c r="G777" s="61"/>
      <c r="H777" s="20"/>
      <c r="I777" s="31"/>
      <c r="J777" s="56"/>
      <c r="K777" s="67"/>
      <c r="L777" s="41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4.25" customHeight="1">
      <c r="A778" s="15"/>
      <c r="B778" s="65"/>
      <c r="C778" s="66"/>
      <c r="D778" s="32"/>
      <c r="E778" s="60"/>
      <c r="F778" s="20" t="str">
        <f>VLOOKUP('DAOP 7 Mn'!$E778,List!A$6:B$27,2,TRUE)</f>
        <v>#N/A</v>
      </c>
      <c r="G778" s="61"/>
      <c r="H778" s="20"/>
      <c r="I778" s="31"/>
      <c r="J778" s="56"/>
      <c r="K778" s="67"/>
      <c r="L778" s="41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4.25" customHeight="1">
      <c r="A779" s="15"/>
      <c r="B779" s="65"/>
      <c r="C779" s="66"/>
      <c r="D779" s="32"/>
      <c r="E779" s="60"/>
      <c r="F779" s="20" t="str">
        <f>VLOOKUP('DAOP 7 Mn'!$E779,List!A$6:B$27,2,TRUE)</f>
        <v>#N/A</v>
      </c>
      <c r="G779" s="61"/>
      <c r="H779" s="20"/>
      <c r="I779" s="31"/>
      <c r="J779" s="56"/>
      <c r="K779" s="67"/>
      <c r="L779" s="41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4.25" customHeight="1">
      <c r="A780" s="15"/>
      <c r="B780" s="65"/>
      <c r="C780" s="66"/>
      <c r="D780" s="32"/>
      <c r="E780" s="60"/>
      <c r="F780" s="20" t="str">
        <f>VLOOKUP('DAOP 7 Mn'!$E780,List!A$6:B$27,2,TRUE)</f>
        <v>#N/A</v>
      </c>
      <c r="G780" s="61"/>
      <c r="H780" s="20"/>
      <c r="I780" s="31"/>
      <c r="J780" s="56"/>
      <c r="K780" s="67"/>
      <c r="L780" s="41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4.25" customHeight="1">
      <c r="A781" s="15"/>
      <c r="B781" s="65"/>
      <c r="C781" s="66"/>
      <c r="D781" s="32"/>
      <c r="E781" s="60"/>
      <c r="F781" s="20" t="str">
        <f>VLOOKUP('DAOP 7 Mn'!$E781,List!A$6:B$27,2,TRUE)</f>
        <v>#N/A</v>
      </c>
      <c r="G781" s="61"/>
      <c r="H781" s="20"/>
      <c r="I781" s="31"/>
      <c r="J781" s="56"/>
      <c r="K781" s="67"/>
      <c r="L781" s="41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4.25" customHeight="1">
      <c r="A782" s="15"/>
      <c r="B782" s="65"/>
      <c r="C782" s="66"/>
      <c r="D782" s="32"/>
      <c r="E782" s="60"/>
      <c r="F782" s="20" t="str">
        <f>VLOOKUP('DAOP 7 Mn'!$E782,List!A$6:B$27,2,TRUE)</f>
        <v>#N/A</v>
      </c>
      <c r="G782" s="61"/>
      <c r="H782" s="20"/>
      <c r="I782" s="31"/>
      <c r="J782" s="56"/>
      <c r="K782" s="67"/>
      <c r="L782" s="41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4.25" customHeight="1">
      <c r="A783" s="15"/>
      <c r="B783" s="65"/>
      <c r="C783" s="66"/>
      <c r="D783" s="32"/>
      <c r="E783" s="60"/>
      <c r="F783" s="20" t="str">
        <f>VLOOKUP('DAOP 7 Mn'!$E783,List!A$6:B$27,2,TRUE)</f>
        <v>#N/A</v>
      </c>
      <c r="G783" s="61"/>
      <c r="H783" s="20"/>
      <c r="I783" s="31"/>
      <c r="J783" s="56"/>
      <c r="K783" s="67"/>
      <c r="L783" s="41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4.25" customHeight="1">
      <c r="A784" s="15"/>
      <c r="B784" s="65"/>
      <c r="C784" s="66"/>
      <c r="D784" s="32"/>
      <c r="E784" s="60"/>
      <c r="F784" s="20" t="str">
        <f>VLOOKUP('DAOP 7 Mn'!$E784,List!A$6:B$27,2,TRUE)</f>
        <v>#N/A</v>
      </c>
      <c r="G784" s="61"/>
      <c r="H784" s="20"/>
      <c r="I784" s="31"/>
      <c r="J784" s="56"/>
      <c r="K784" s="67"/>
      <c r="L784" s="41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4.25" customHeight="1">
      <c r="A785" s="15"/>
      <c r="B785" s="65"/>
      <c r="C785" s="66"/>
      <c r="D785" s="32"/>
      <c r="E785" s="60"/>
      <c r="F785" s="20" t="str">
        <f>VLOOKUP('DAOP 7 Mn'!$E785,List!A$6:B$27,2,TRUE)</f>
        <v>#N/A</v>
      </c>
      <c r="G785" s="61"/>
      <c r="H785" s="20"/>
      <c r="I785" s="31"/>
      <c r="J785" s="56"/>
      <c r="K785" s="67"/>
      <c r="L785" s="41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4.25" customHeight="1">
      <c r="A786" s="15"/>
      <c r="B786" s="65"/>
      <c r="C786" s="66"/>
      <c r="D786" s="32"/>
      <c r="E786" s="60"/>
      <c r="F786" s="20" t="str">
        <f>VLOOKUP('DAOP 7 Mn'!$E786,List!A$6:B$27,2,TRUE)</f>
        <v>#N/A</v>
      </c>
      <c r="G786" s="61"/>
      <c r="H786" s="20"/>
      <c r="I786" s="31"/>
      <c r="J786" s="56"/>
      <c r="K786" s="67"/>
      <c r="L786" s="41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4.25" customHeight="1">
      <c r="A787" s="15"/>
      <c r="B787" s="65"/>
      <c r="C787" s="66"/>
      <c r="D787" s="32"/>
      <c r="E787" s="60"/>
      <c r="F787" s="20" t="str">
        <f>VLOOKUP('DAOP 7 Mn'!$E787,List!A$6:B$27,2,TRUE)</f>
        <v>#N/A</v>
      </c>
      <c r="G787" s="61"/>
      <c r="H787" s="20"/>
      <c r="I787" s="31"/>
      <c r="J787" s="56"/>
      <c r="K787" s="67"/>
      <c r="L787" s="41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4.25" customHeight="1">
      <c r="A788" s="15"/>
      <c r="B788" s="65"/>
      <c r="C788" s="66"/>
      <c r="D788" s="32"/>
      <c r="E788" s="60"/>
      <c r="F788" s="20" t="str">
        <f>VLOOKUP('DAOP 7 Mn'!$E788,List!A$6:B$27,2,TRUE)</f>
        <v>#N/A</v>
      </c>
      <c r="G788" s="61"/>
      <c r="H788" s="20"/>
      <c r="I788" s="31"/>
      <c r="J788" s="56"/>
      <c r="K788" s="67"/>
      <c r="L788" s="41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4.25" customHeight="1">
      <c r="A789" s="15"/>
      <c r="B789" s="65"/>
      <c r="C789" s="66"/>
      <c r="D789" s="32"/>
      <c r="E789" s="60"/>
      <c r="F789" s="20" t="str">
        <f>VLOOKUP('DAOP 7 Mn'!$E789,List!A$6:B$27,2,TRUE)</f>
        <v>#N/A</v>
      </c>
      <c r="G789" s="61"/>
      <c r="H789" s="20"/>
      <c r="I789" s="31"/>
      <c r="J789" s="56"/>
      <c r="K789" s="67"/>
      <c r="L789" s="41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4.25" customHeight="1">
      <c r="A790" s="15"/>
      <c r="B790" s="65"/>
      <c r="C790" s="66"/>
      <c r="D790" s="32"/>
      <c r="E790" s="60"/>
      <c r="F790" s="20" t="str">
        <f>VLOOKUP('DAOP 7 Mn'!$E790,List!A$6:B$27,2,TRUE)</f>
        <v>#N/A</v>
      </c>
      <c r="G790" s="61"/>
      <c r="H790" s="20"/>
      <c r="I790" s="31"/>
      <c r="J790" s="56"/>
      <c r="K790" s="67"/>
      <c r="L790" s="41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4.25" customHeight="1">
      <c r="A791" s="15"/>
      <c r="B791" s="65"/>
      <c r="C791" s="66"/>
      <c r="D791" s="32"/>
      <c r="E791" s="60"/>
      <c r="F791" s="20" t="str">
        <f>VLOOKUP('DAOP 7 Mn'!$E791,List!A$6:B$27,2,TRUE)</f>
        <v>#N/A</v>
      </c>
      <c r="G791" s="61"/>
      <c r="H791" s="20"/>
      <c r="I791" s="31"/>
      <c r="J791" s="56"/>
      <c r="K791" s="67"/>
      <c r="L791" s="41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4.25" customHeight="1">
      <c r="A792" s="15"/>
      <c r="B792" s="65"/>
      <c r="C792" s="66"/>
      <c r="D792" s="32"/>
      <c r="E792" s="60"/>
      <c r="F792" s="20" t="str">
        <f>VLOOKUP('DAOP 7 Mn'!$E792,List!A$6:B$27,2,TRUE)</f>
        <v>#N/A</v>
      </c>
      <c r="G792" s="61"/>
      <c r="H792" s="20"/>
      <c r="I792" s="31"/>
      <c r="J792" s="56"/>
      <c r="K792" s="67"/>
      <c r="L792" s="41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4.25" customHeight="1">
      <c r="A793" s="15"/>
      <c r="B793" s="65"/>
      <c r="C793" s="66"/>
      <c r="D793" s="32"/>
      <c r="E793" s="60"/>
      <c r="F793" s="20" t="str">
        <f>VLOOKUP('DAOP 7 Mn'!$E793,List!A$6:B$27,2,TRUE)</f>
        <v>#N/A</v>
      </c>
      <c r="G793" s="61"/>
      <c r="H793" s="20"/>
      <c r="I793" s="31"/>
      <c r="J793" s="56"/>
      <c r="K793" s="67"/>
      <c r="L793" s="41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4.25" customHeight="1">
      <c r="A794" s="15"/>
      <c r="B794" s="65"/>
      <c r="C794" s="66"/>
      <c r="D794" s="32"/>
      <c r="E794" s="60"/>
      <c r="F794" s="20" t="str">
        <f>VLOOKUP('DAOP 7 Mn'!$E794,List!A$6:B$27,2,TRUE)</f>
        <v>#N/A</v>
      </c>
      <c r="G794" s="61"/>
      <c r="H794" s="20"/>
      <c r="I794" s="31"/>
      <c r="J794" s="56"/>
      <c r="K794" s="67"/>
      <c r="L794" s="41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4.25" customHeight="1">
      <c r="A795" s="15"/>
      <c r="B795" s="65"/>
      <c r="C795" s="66"/>
      <c r="D795" s="32"/>
      <c r="E795" s="60"/>
      <c r="F795" s="20" t="str">
        <f>VLOOKUP('DAOP 7 Mn'!$E795,List!A$6:B$27,2,TRUE)</f>
        <v>#N/A</v>
      </c>
      <c r="G795" s="61"/>
      <c r="H795" s="20"/>
      <c r="I795" s="31"/>
      <c r="J795" s="56"/>
      <c r="K795" s="67"/>
      <c r="L795" s="41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4.25" customHeight="1">
      <c r="A796" s="15"/>
      <c r="B796" s="65"/>
      <c r="C796" s="66"/>
      <c r="D796" s="32"/>
      <c r="E796" s="60"/>
      <c r="F796" s="20" t="str">
        <f>VLOOKUP('DAOP 7 Mn'!$E796,List!A$6:B$27,2,TRUE)</f>
        <v>#N/A</v>
      </c>
      <c r="G796" s="61"/>
      <c r="H796" s="20"/>
      <c r="I796" s="31"/>
      <c r="J796" s="56"/>
      <c r="K796" s="67"/>
      <c r="L796" s="41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4.25" customHeight="1">
      <c r="A797" s="15"/>
      <c r="B797" s="65"/>
      <c r="C797" s="66"/>
      <c r="D797" s="32"/>
      <c r="E797" s="60"/>
      <c r="F797" s="20" t="str">
        <f>VLOOKUP('DAOP 7 Mn'!$E797,List!A$6:B$27,2,TRUE)</f>
        <v>#N/A</v>
      </c>
      <c r="G797" s="61"/>
      <c r="H797" s="20"/>
      <c r="I797" s="31"/>
      <c r="J797" s="56"/>
      <c r="K797" s="67"/>
      <c r="L797" s="41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4.25" customHeight="1">
      <c r="A798" s="15"/>
      <c r="B798" s="65"/>
      <c r="C798" s="66"/>
      <c r="D798" s="32"/>
      <c r="E798" s="60"/>
      <c r="F798" s="20" t="str">
        <f>VLOOKUP('DAOP 7 Mn'!$E798,List!A$6:B$27,2,TRUE)</f>
        <v>#N/A</v>
      </c>
      <c r="G798" s="61"/>
      <c r="H798" s="20"/>
      <c r="I798" s="31"/>
      <c r="J798" s="56"/>
      <c r="K798" s="67"/>
      <c r="L798" s="41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4.25" customHeight="1">
      <c r="A799" s="15"/>
      <c r="B799" s="65"/>
      <c r="C799" s="66"/>
      <c r="D799" s="32"/>
      <c r="E799" s="60"/>
      <c r="F799" s="20" t="str">
        <f>VLOOKUP('DAOP 7 Mn'!$E799,List!A$6:B$27,2,TRUE)</f>
        <v>#N/A</v>
      </c>
      <c r="G799" s="61"/>
      <c r="H799" s="20"/>
      <c r="I799" s="31"/>
      <c r="J799" s="56"/>
      <c r="K799" s="67"/>
      <c r="L799" s="41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4.25" customHeight="1">
      <c r="A800" s="15"/>
      <c r="B800" s="65"/>
      <c r="C800" s="66"/>
      <c r="D800" s="32"/>
      <c r="E800" s="60"/>
      <c r="F800" s="20" t="str">
        <f>VLOOKUP('DAOP 7 Mn'!$E800,List!A$6:B$27,2,TRUE)</f>
        <v>#N/A</v>
      </c>
      <c r="G800" s="61"/>
      <c r="H800" s="20"/>
      <c r="I800" s="31"/>
      <c r="J800" s="56"/>
      <c r="K800" s="67"/>
      <c r="L800" s="41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4.25" customHeight="1">
      <c r="A801" s="15"/>
      <c r="B801" s="65"/>
      <c r="C801" s="66"/>
      <c r="D801" s="32"/>
      <c r="E801" s="60"/>
      <c r="F801" s="20" t="str">
        <f>VLOOKUP('DAOP 7 Mn'!$E801,List!A$6:B$27,2,TRUE)</f>
        <v>#N/A</v>
      </c>
      <c r="G801" s="61"/>
      <c r="H801" s="20"/>
      <c r="I801" s="31"/>
      <c r="J801" s="56"/>
      <c r="K801" s="67"/>
      <c r="L801" s="41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4.25" customHeight="1">
      <c r="A802" s="15"/>
      <c r="B802" s="65"/>
      <c r="C802" s="66"/>
      <c r="D802" s="32"/>
      <c r="E802" s="60"/>
      <c r="F802" s="20" t="str">
        <f>VLOOKUP('DAOP 7 Mn'!$E802,List!A$6:B$27,2,TRUE)</f>
        <v>#N/A</v>
      </c>
      <c r="G802" s="61"/>
      <c r="H802" s="20"/>
      <c r="I802" s="31"/>
      <c r="J802" s="56"/>
      <c r="K802" s="67"/>
      <c r="L802" s="41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4.25" customHeight="1">
      <c r="A803" s="15"/>
      <c r="B803" s="65"/>
      <c r="C803" s="66"/>
      <c r="D803" s="32"/>
      <c r="E803" s="60"/>
      <c r="F803" s="20" t="str">
        <f>VLOOKUP('DAOP 7 Mn'!$E803,List!A$6:B$27,2,TRUE)</f>
        <v>#N/A</v>
      </c>
      <c r="G803" s="61"/>
      <c r="H803" s="20"/>
      <c r="I803" s="31"/>
      <c r="J803" s="56"/>
      <c r="K803" s="67"/>
      <c r="L803" s="41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4.25" customHeight="1">
      <c r="A804" s="15"/>
      <c r="B804" s="65"/>
      <c r="C804" s="66"/>
      <c r="D804" s="32"/>
      <c r="E804" s="60"/>
      <c r="F804" s="20" t="str">
        <f>VLOOKUP('DAOP 7 Mn'!$E804,List!A$6:B$27,2,TRUE)</f>
        <v>#N/A</v>
      </c>
      <c r="G804" s="61"/>
      <c r="H804" s="20"/>
      <c r="I804" s="31"/>
      <c r="J804" s="56"/>
      <c r="K804" s="67"/>
      <c r="L804" s="41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4.25" customHeight="1">
      <c r="A805" s="15"/>
      <c r="B805" s="65"/>
      <c r="C805" s="66"/>
      <c r="D805" s="32"/>
      <c r="E805" s="60"/>
      <c r="F805" s="20" t="str">
        <f>VLOOKUP('DAOP 7 Mn'!$E805,List!A$6:B$27,2,TRUE)</f>
        <v>#N/A</v>
      </c>
      <c r="G805" s="61"/>
      <c r="H805" s="20"/>
      <c r="I805" s="31"/>
      <c r="J805" s="56"/>
      <c r="K805" s="67"/>
      <c r="L805" s="41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4.25" customHeight="1">
      <c r="A806" s="15"/>
      <c r="B806" s="65"/>
      <c r="C806" s="66"/>
      <c r="D806" s="32"/>
      <c r="E806" s="60"/>
      <c r="F806" s="20" t="str">
        <f>VLOOKUP('DAOP 7 Mn'!$E806,List!A$6:B$27,2,TRUE)</f>
        <v>#N/A</v>
      </c>
      <c r="G806" s="61"/>
      <c r="H806" s="20"/>
      <c r="I806" s="31"/>
      <c r="J806" s="56"/>
      <c r="K806" s="67"/>
      <c r="L806" s="41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4.25" customHeight="1">
      <c r="A807" s="15"/>
      <c r="B807" s="65"/>
      <c r="C807" s="66"/>
      <c r="D807" s="32"/>
      <c r="E807" s="60"/>
      <c r="F807" s="20" t="str">
        <f>VLOOKUP('DAOP 7 Mn'!$E807,List!A$6:B$27,2,TRUE)</f>
        <v>#N/A</v>
      </c>
      <c r="G807" s="61"/>
      <c r="H807" s="20"/>
      <c r="I807" s="31"/>
      <c r="J807" s="56"/>
      <c r="K807" s="67"/>
      <c r="L807" s="41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4.25" customHeight="1">
      <c r="A808" s="15"/>
      <c r="B808" s="65"/>
      <c r="C808" s="66"/>
      <c r="D808" s="32"/>
      <c r="E808" s="60"/>
      <c r="F808" s="20" t="str">
        <f>VLOOKUP('DAOP 7 Mn'!$E808,List!A$6:B$27,2,TRUE)</f>
        <v>#N/A</v>
      </c>
      <c r="G808" s="61"/>
      <c r="H808" s="20"/>
      <c r="I808" s="31"/>
      <c r="J808" s="56"/>
      <c r="K808" s="67"/>
      <c r="L808" s="41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4.25" customHeight="1">
      <c r="A809" s="15"/>
      <c r="B809" s="65"/>
      <c r="C809" s="66"/>
      <c r="D809" s="32"/>
      <c r="E809" s="60"/>
      <c r="F809" s="20" t="str">
        <f>VLOOKUP('DAOP 7 Mn'!$E809,List!A$6:B$27,2,TRUE)</f>
        <v>#N/A</v>
      </c>
      <c r="G809" s="61"/>
      <c r="H809" s="20"/>
      <c r="I809" s="31"/>
      <c r="J809" s="56"/>
      <c r="K809" s="67"/>
      <c r="L809" s="41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4.25" customHeight="1">
      <c r="A810" s="15"/>
      <c r="B810" s="65"/>
      <c r="C810" s="66"/>
      <c r="D810" s="32"/>
      <c r="E810" s="60"/>
      <c r="F810" s="20" t="str">
        <f>VLOOKUP('DAOP 7 Mn'!$E810,List!A$6:B$27,2,TRUE)</f>
        <v>#N/A</v>
      </c>
      <c r="G810" s="61"/>
      <c r="H810" s="20"/>
      <c r="I810" s="31"/>
      <c r="J810" s="56"/>
      <c r="K810" s="67"/>
      <c r="L810" s="41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4.25" customHeight="1">
      <c r="A811" s="15"/>
      <c r="B811" s="65"/>
      <c r="C811" s="66"/>
      <c r="D811" s="32"/>
      <c r="E811" s="60"/>
      <c r="F811" s="20" t="str">
        <f>VLOOKUP('DAOP 7 Mn'!$E811,List!A$6:B$27,2,TRUE)</f>
        <v>#N/A</v>
      </c>
      <c r="G811" s="61"/>
      <c r="H811" s="20"/>
      <c r="I811" s="31"/>
      <c r="J811" s="56"/>
      <c r="K811" s="67"/>
      <c r="L811" s="41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4.25" customHeight="1">
      <c r="A812" s="15"/>
      <c r="B812" s="65"/>
      <c r="C812" s="66"/>
      <c r="D812" s="32"/>
      <c r="E812" s="60"/>
      <c r="F812" s="20" t="str">
        <f>VLOOKUP('DAOP 7 Mn'!$E812,List!A$6:B$27,2,TRUE)</f>
        <v>#N/A</v>
      </c>
      <c r="G812" s="61"/>
      <c r="H812" s="20"/>
      <c r="I812" s="31"/>
      <c r="J812" s="56"/>
      <c r="K812" s="67"/>
      <c r="L812" s="41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4.25" customHeight="1">
      <c r="A813" s="15"/>
      <c r="B813" s="65"/>
      <c r="C813" s="66"/>
      <c r="D813" s="32"/>
      <c r="E813" s="60"/>
      <c r="F813" s="20" t="str">
        <f>VLOOKUP('DAOP 7 Mn'!$E813,List!A$6:B$27,2,TRUE)</f>
        <v>#N/A</v>
      </c>
      <c r="G813" s="61"/>
      <c r="H813" s="20"/>
      <c r="I813" s="31"/>
      <c r="J813" s="56"/>
      <c r="K813" s="67"/>
      <c r="L813" s="41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4.25" customHeight="1">
      <c r="A814" s="15"/>
      <c r="B814" s="65"/>
      <c r="C814" s="66"/>
      <c r="D814" s="32"/>
      <c r="E814" s="60"/>
      <c r="F814" s="20" t="str">
        <f>VLOOKUP('DAOP 7 Mn'!$E814,List!A$6:B$27,2,TRUE)</f>
        <v>#N/A</v>
      </c>
      <c r="G814" s="61"/>
      <c r="H814" s="20"/>
      <c r="I814" s="31"/>
      <c r="J814" s="56"/>
      <c r="K814" s="67"/>
      <c r="L814" s="41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4.25" customHeight="1">
      <c r="A815" s="15"/>
      <c r="B815" s="65"/>
      <c r="C815" s="66"/>
      <c r="D815" s="32"/>
      <c r="E815" s="60"/>
      <c r="F815" s="20" t="str">
        <f>VLOOKUP('DAOP 7 Mn'!$E815,List!A$6:B$27,2,TRUE)</f>
        <v>#N/A</v>
      </c>
      <c r="G815" s="61"/>
      <c r="H815" s="20"/>
      <c r="I815" s="31"/>
      <c r="J815" s="56"/>
      <c r="K815" s="67"/>
      <c r="L815" s="41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4.25" customHeight="1">
      <c r="A816" s="15"/>
      <c r="B816" s="65"/>
      <c r="C816" s="66"/>
      <c r="D816" s="32"/>
      <c r="E816" s="60"/>
      <c r="F816" s="20" t="str">
        <f>VLOOKUP('DAOP 7 Mn'!$E816,List!A$6:B$27,2,TRUE)</f>
        <v>#N/A</v>
      </c>
      <c r="G816" s="61"/>
      <c r="H816" s="20"/>
      <c r="I816" s="31"/>
      <c r="J816" s="56"/>
      <c r="K816" s="67"/>
      <c r="L816" s="41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4.25" customHeight="1">
      <c r="A817" s="15"/>
      <c r="B817" s="65"/>
      <c r="C817" s="66"/>
      <c r="D817" s="32"/>
      <c r="E817" s="60"/>
      <c r="F817" s="20" t="str">
        <f>VLOOKUP('DAOP 7 Mn'!$E817,List!A$6:B$27,2,TRUE)</f>
        <v>#N/A</v>
      </c>
      <c r="G817" s="61"/>
      <c r="H817" s="20"/>
      <c r="I817" s="31"/>
      <c r="J817" s="56"/>
      <c r="K817" s="67"/>
      <c r="L817" s="41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4.25" customHeight="1">
      <c r="A818" s="15"/>
      <c r="B818" s="65"/>
      <c r="C818" s="66"/>
      <c r="D818" s="32"/>
      <c r="E818" s="60"/>
      <c r="F818" s="20" t="str">
        <f>VLOOKUP('DAOP 7 Mn'!$E818,List!A$6:B$27,2,TRUE)</f>
        <v>#N/A</v>
      </c>
      <c r="G818" s="61"/>
      <c r="H818" s="20"/>
      <c r="I818" s="31"/>
      <c r="J818" s="56"/>
      <c r="K818" s="67"/>
      <c r="L818" s="41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4.25" customHeight="1">
      <c r="A819" s="15"/>
      <c r="B819" s="65"/>
      <c r="C819" s="66"/>
      <c r="D819" s="32"/>
      <c r="E819" s="60"/>
      <c r="F819" s="20" t="str">
        <f>VLOOKUP('DAOP 7 Mn'!$E819,List!A$6:B$27,2,TRUE)</f>
        <v>#N/A</v>
      </c>
      <c r="G819" s="61"/>
      <c r="H819" s="20"/>
      <c r="I819" s="31"/>
      <c r="J819" s="56"/>
      <c r="K819" s="67"/>
      <c r="L819" s="41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4.25" customHeight="1">
      <c r="A820" s="15"/>
      <c r="B820" s="65"/>
      <c r="C820" s="66"/>
      <c r="D820" s="32"/>
      <c r="E820" s="60"/>
      <c r="F820" s="20" t="str">
        <f>VLOOKUP('DAOP 7 Mn'!$E820,List!A$6:B$27,2,TRUE)</f>
        <v>#N/A</v>
      </c>
      <c r="G820" s="61"/>
      <c r="H820" s="20"/>
      <c r="I820" s="31"/>
      <c r="J820" s="56"/>
      <c r="K820" s="67"/>
      <c r="L820" s="41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4.25" customHeight="1">
      <c r="A821" s="15"/>
      <c r="B821" s="65"/>
      <c r="C821" s="66"/>
      <c r="D821" s="32"/>
      <c r="E821" s="60"/>
      <c r="F821" s="20" t="str">
        <f>VLOOKUP('DAOP 7 Mn'!$E821,List!A$6:B$27,2,TRUE)</f>
        <v>#N/A</v>
      </c>
      <c r="G821" s="61"/>
      <c r="H821" s="20"/>
      <c r="I821" s="31"/>
      <c r="J821" s="56"/>
      <c r="K821" s="67"/>
      <c r="L821" s="41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4.25" customHeight="1">
      <c r="A822" s="15"/>
      <c r="B822" s="65"/>
      <c r="C822" s="66"/>
      <c r="D822" s="32"/>
      <c r="E822" s="60"/>
      <c r="F822" s="20" t="str">
        <f>VLOOKUP('DAOP 7 Mn'!$E822,List!A$6:B$27,2,TRUE)</f>
        <v>#N/A</v>
      </c>
      <c r="G822" s="61"/>
      <c r="H822" s="20"/>
      <c r="I822" s="31"/>
      <c r="J822" s="56"/>
      <c r="K822" s="67"/>
      <c r="L822" s="41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4.25" customHeight="1">
      <c r="A823" s="15"/>
      <c r="B823" s="65"/>
      <c r="C823" s="66"/>
      <c r="D823" s="32"/>
      <c r="E823" s="60"/>
      <c r="F823" s="20" t="str">
        <f>VLOOKUP('DAOP 7 Mn'!$E823,List!A$6:B$27,2,TRUE)</f>
        <v>#N/A</v>
      </c>
      <c r="G823" s="61"/>
      <c r="H823" s="20"/>
      <c r="I823" s="31"/>
      <c r="J823" s="56"/>
      <c r="K823" s="67"/>
      <c r="L823" s="41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4.25" customHeight="1">
      <c r="A824" s="15"/>
      <c r="B824" s="65"/>
      <c r="C824" s="66"/>
      <c r="D824" s="32"/>
      <c r="E824" s="60"/>
      <c r="F824" s="20" t="str">
        <f>VLOOKUP('DAOP 7 Mn'!$E824,List!A$6:B$27,2,TRUE)</f>
        <v>#N/A</v>
      </c>
      <c r="G824" s="61"/>
      <c r="H824" s="20"/>
      <c r="I824" s="31"/>
      <c r="J824" s="56"/>
      <c r="K824" s="67"/>
      <c r="L824" s="41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4.25" customHeight="1">
      <c r="A825" s="15"/>
      <c r="B825" s="65"/>
      <c r="C825" s="66"/>
      <c r="D825" s="32"/>
      <c r="E825" s="60"/>
      <c r="F825" s="20" t="str">
        <f>VLOOKUP('DAOP 7 Mn'!$E825,List!A$6:B$27,2,TRUE)</f>
        <v>#N/A</v>
      </c>
      <c r="G825" s="61"/>
      <c r="H825" s="20"/>
      <c r="I825" s="31"/>
      <c r="J825" s="56"/>
      <c r="K825" s="67"/>
      <c r="L825" s="41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4.25" customHeight="1">
      <c r="A826" s="15"/>
      <c r="B826" s="65"/>
      <c r="C826" s="66"/>
      <c r="D826" s="32"/>
      <c r="E826" s="60"/>
      <c r="F826" s="20" t="str">
        <f>VLOOKUP('DAOP 7 Mn'!$E826,List!A$6:B$27,2,TRUE)</f>
        <v>#N/A</v>
      </c>
      <c r="G826" s="61"/>
      <c r="H826" s="20"/>
      <c r="I826" s="31"/>
      <c r="J826" s="56"/>
      <c r="K826" s="67"/>
      <c r="L826" s="41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4.25" customHeight="1">
      <c r="A827" s="15"/>
      <c r="B827" s="65"/>
      <c r="C827" s="66"/>
      <c r="D827" s="32"/>
      <c r="E827" s="60"/>
      <c r="F827" s="20" t="str">
        <f>VLOOKUP('DAOP 7 Mn'!$E827,List!A$6:B$27,2,TRUE)</f>
        <v>#N/A</v>
      </c>
      <c r="G827" s="61"/>
      <c r="H827" s="20"/>
      <c r="I827" s="31"/>
      <c r="J827" s="56"/>
      <c r="K827" s="67"/>
      <c r="L827" s="41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4.25" customHeight="1">
      <c r="A828" s="15"/>
      <c r="B828" s="65"/>
      <c r="C828" s="66"/>
      <c r="D828" s="32"/>
      <c r="E828" s="60"/>
      <c r="F828" s="20" t="str">
        <f>VLOOKUP('DAOP 7 Mn'!$E828,List!A$6:B$27,2,TRUE)</f>
        <v>#N/A</v>
      </c>
      <c r="G828" s="61"/>
      <c r="H828" s="20"/>
      <c r="I828" s="31"/>
      <c r="J828" s="56"/>
      <c r="K828" s="67"/>
      <c r="L828" s="41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4.25" customHeight="1">
      <c r="A829" s="15"/>
      <c r="B829" s="65"/>
      <c r="C829" s="66"/>
      <c r="D829" s="32"/>
      <c r="E829" s="60"/>
      <c r="F829" s="20" t="str">
        <f>VLOOKUP('DAOP 7 Mn'!$E829,List!A$6:B$27,2,TRUE)</f>
        <v>#N/A</v>
      </c>
      <c r="G829" s="61"/>
      <c r="H829" s="20"/>
      <c r="I829" s="31"/>
      <c r="J829" s="56"/>
      <c r="K829" s="67"/>
      <c r="L829" s="41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4.25" customHeight="1">
      <c r="A830" s="15"/>
      <c r="B830" s="65"/>
      <c r="C830" s="66"/>
      <c r="D830" s="32"/>
      <c r="E830" s="60"/>
      <c r="F830" s="20" t="str">
        <f>VLOOKUP('DAOP 7 Mn'!$E830,List!A$6:B$27,2,TRUE)</f>
        <v>#N/A</v>
      </c>
      <c r="G830" s="61"/>
      <c r="H830" s="20"/>
      <c r="I830" s="31"/>
      <c r="J830" s="56"/>
      <c r="K830" s="67"/>
      <c r="L830" s="41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4.25" customHeight="1">
      <c r="A831" s="15"/>
      <c r="B831" s="65"/>
      <c r="C831" s="66"/>
      <c r="D831" s="32"/>
      <c r="E831" s="31"/>
      <c r="F831" s="20" t="str">
        <f>VLOOKUP('DAOP 7 Mn'!$E831,List!A$6:B$27,2,TRUE)</f>
        <v>#N/A</v>
      </c>
      <c r="G831" s="59"/>
      <c r="H831" s="20"/>
      <c r="I831" s="31"/>
      <c r="J831" s="56"/>
      <c r="K831" s="67"/>
      <c r="L831" s="41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4.25" customHeight="1">
      <c r="A832" s="15"/>
      <c r="B832" s="65"/>
      <c r="C832" s="66"/>
      <c r="D832" s="32"/>
      <c r="E832" s="31"/>
      <c r="F832" s="20" t="str">
        <f>VLOOKUP('DAOP 7 Mn'!$E832,List!A$6:B$27,2,TRUE)</f>
        <v>#N/A</v>
      </c>
      <c r="G832" s="59"/>
      <c r="H832" s="20"/>
      <c r="I832" s="31"/>
      <c r="J832" s="56"/>
      <c r="K832" s="67"/>
      <c r="L832" s="41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4.25" customHeight="1">
      <c r="A833" s="15"/>
      <c r="B833" s="65"/>
      <c r="C833" s="66"/>
      <c r="D833" s="32"/>
      <c r="E833" s="31"/>
      <c r="F833" s="20" t="str">
        <f>VLOOKUP('DAOP 7 Mn'!$E833,List!A$6:B$27,2,TRUE)</f>
        <v>#N/A</v>
      </c>
      <c r="G833" s="59"/>
      <c r="H833" s="20"/>
      <c r="I833" s="31"/>
      <c r="J833" s="56"/>
      <c r="K833" s="67"/>
      <c r="L833" s="41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4.25" customHeight="1">
      <c r="A834" s="15"/>
      <c r="B834" s="65"/>
      <c r="C834" s="66"/>
      <c r="D834" s="32"/>
      <c r="E834" s="31"/>
      <c r="F834" s="20" t="str">
        <f>VLOOKUP('DAOP 7 Mn'!$E834,List!A$6:B$27,2,TRUE)</f>
        <v>#N/A</v>
      </c>
      <c r="G834" s="59"/>
      <c r="H834" s="20"/>
      <c r="I834" s="31"/>
      <c r="J834" s="56"/>
      <c r="K834" s="67"/>
      <c r="L834" s="41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4.25" customHeight="1">
      <c r="A835" s="15"/>
      <c r="B835" s="65"/>
      <c r="C835" s="66"/>
      <c r="D835" s="32"/>
      <c r="E835" s="31"/>
      <c r="F835" s="20" t="str">
        <f>VLOOKUP('DAOP 7 Mn'!$E835,List!A$6:B$27,2,TRUE)</f>
        <v>#N/A</v>
      </c>
      <c r="G835" s="59"/>
      <c r="H835" s="20"/>
      <c r="I835" s="31"/>
      <c r="J835" s="56"/>
      <c r="K835" s="67"/>
      <c r="L835" s="41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4.25" customHeight="1">
      <c r="A836" s="15"/>
      <c r="B836" s="65"/>
      <c r="C836" s="66"/>
      <c r="D836" s="32"/>
      <c r="E836" s="31"/>
      <c r="F836" s="20" t="str">
        <f>VLOOKUP('DAOP 7 Mn'!$E836,List!A$6:B$27,2,TRUE)</f>
        <v>#N/A</v>
      </c>
      <c r="G836" s="59"/>
      <c r="H836" s="20"/>
      <c r="I836" s="31"/>
      <c r="J836" s="56"/>
      <c r="K836" s="67"/>
      <c r="L836" s="41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4.25" customHeight="1">
      <c r="A837" s="15"/>
      <c r="B837" s="65"/>
      <c r="C837" s="66"/>
      <c r="D837" s="32"/>
      <c r="E837" s="31"/>
      <c r="F837" s="20" t="str">
        <f>VLOOKUP('DAOP 7 Mn'!$E837,List!A$6:B$27,2,TRUE)</f>
        <v>#N/A</v>
      </c>
      <c r="G837" s="59"/>
      <c r="H837" s="20"/>
      <c r="I837" s="31"/>
      <c r="J837" s="56"/>
      <c r="K837" s="67"/>
      <c r="L837" s="41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4.25" customHeight="1">
      <c r="A838" s="15"/>
      <c r="B838" s="65"/>
      <c r="C838" s="66"/>
      <c r="D838" s="32"/>
      <c r="E838" s="31"/>
      <c r="F838" s="20" t="str">
        <f>VLOOKUP('DAOP 7 Mn'!$E838,List!A$6:B$27,2,TRUE)</f>
        <v>#N/A</v>
      </c>
      <c r="G838" s="59"/>
      <c r="H838" s="20"/>
      <c r="I838" s="31"/>
      <c r="J838" s="56"/>
      <c r="K838" s="67"/>
      <c r="L838" s="41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4.25" customHeight="1">
      <c r="A839" s="15"/>
      <c r="B839" s="65"/>
      <c r="C839" s="66"/>
      <c r="D839" s="32"/>
      <c r="E839" s="31"/>
      <c r="F839" s="20" t="str">
        <f>VLOOKUP('DAOP 7 Mn'!$E839,List!A$6:B$27,2,TRUE)</f>
        <v>#N/A</v>
      </c>
      <c r="G839" s="59"/>
      <c r="H839" s="20"/>
      <c r="I839" s="31"/>
      <c r="J839" s="56"/>
      <c r="K839" s="67"/>
      <c r="L839" s="41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4.25" customHeight="1">
      <c r="A840" s="15"/>
      <c r="B840" s="65"/>
      <c r="C840" s="66"/>
      <c r="D840" s="32"/>
      <c r="E840" s="31"/>
      <c r="F840" s="20" t="str">
        <f>VLOOKUP('DAOP 7 Mn'!$E840,List!A$6:B$27,2,TRUE)</f>
        <v>#N/A</v>
      </c>
      <c r="G840" s="59"/>
      <c r="H840" s="20"/>
      <c r="I840" s="31"/>
      <c r="J840" s="56"/>
      <c r="K840" s="67"/>
      <c r="L840" s="41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4.25" customHeight="1">
      <c r="A841" s="15"/>
      <c r="B841" s="65"/>
      <c r="C841" s="66"/>
      <c r="D841" s="32"/>
      <c r="E841" s="31"/>
      <c r="F841" s="20" t="str">
        <f>VLOOKUP('DAOP 7 Mn'!$E841,List!A$6:B$27,2,TRUE)</f>
        <v>#N/A</v>
      </c>
      <c r="G841" s="59"/>
      <c r="H841" s="20"/>
      <c r="I841" s="31"/>
      <c r="J841" s="56"/>
      <c r="K841" s="67"/>
      <c r="L841" s="41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4.25" customHeight="1">
      <c r="A842" s="15"/>
      <c r="B842" s="65"/>
      <c r="C842" s="66"/>
      <c r="D842" s="32"/>
      <c r="E842" s="31"/>
      <c r="F842" s="20" t="str">
        <f>VLOOKUP('DAOP 7 Mn'!$E842,List!A$6:B$27,2,TRUE)</f>
        <v>#N/A</v>
      </c>
      <c r="G842" s="59"/>
      <c r="H842" s="20"/>
      <c r="I842" s="31"/>
      <c r="J842" s="56"/>
      <c r="K842" s="67"/>
      <c r="L842" s="41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4.25" customHeight="1">
      <c r="A843" s="15"/>
      <c r="B843" s="65"/>
      <c r="C843" s="66"/>
      <c r="D843" s="32"/>
      <c r="E843" s="31"/>
      <c r="F843" s="20" t="str">
        <f>VLOOKUP('DAOP 7 Mn'!$E843,List!A$6:B$27,2,TRUE)</f>
        <v>#N/A</v>
      </c>
      <c r="G843" s="59"/>
      <c r="H843" s="20"/>
      <c r="I843" s="31"/>
      <c r="J843" s="56"/>
      <c r="K843" s="67"/>
      <c r="L843" s="41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4.25" customHeight="1">
      <c r="A844" s="15"/>
      <c r="B844" s="65"/>
      <c r="C844" s="66"/>
      <c r="D844" s="32"/>
      <c r="E844" s="31"/>
      <c r="F844" s="20" t="str">
        <f>VLOOKUP('DAOP 7 Mn'!$E844,List!A$6:B$27,2,TRUE)</f>
        <v>#N/A</v>
      </c>
      <c r="G844" s="59"/>
      <c r="H844" s="20"/>
      <c r="I844" s="31"/>
      <c r="J844" s="56"/>
      <c r="K844" s="67"/>
      <c r="L844" s="41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4.25" customHeight="1">
      <c r="A845" s="15"/>
      <c r="B845" s="65"/>
      <c r="C845" s="66"/>
      <c r="D845" s="32"/>
      <c r="E845" s="60"/>
      <c r="F845" s="20" t="str">
        <f>VLOOKUP('DAOP 7 Mn'!$E845,List!A$6:B$27,2,TRUE)</f>
        <v>#N/A</v>
      </c>
      <c r="G845" s="61"/>
      <c r="H845" s="20"/>
      <c r="I845" s="31"/>
      <c r="J845" s="56"/>
      <c r="K845" s="67"/>
      <c r="L845" s="41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4.25" customHeight="1">
      <c r="A846" s="15"/>
      <c r="B846" s="65"/>
      <c r="C846" s="66"/>
      <c r="D846" s="32"/>
      <c r="E846" s="60"/>
      <c r="F846" s="20" t="str">
        <f>VLOOKUP('DAOP 7 Mn'!$E846,List!A$6:B$27,2,TRUE)</f>
        <v>#N/A</v>
      </c>
      <c r="G846" s="61"/>
      <c r="H846" s="20"/>
      <c r="I846" s="31"/>
      <c r="J846" s="56"/>
      <c r="K846" s="67"/>
      <c r="L846" s="41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4.25" customHeight="1">
      <c r="A847" s="15"/>
      <c r="B847" s="65"/>
      <c r="C847" s="66"/>
      <c r="D847" s="32"/>
      <c r="E847" s="60"/>
      <c r="F847" s="20" t="str">
        <f>VLOOKUP('DAOP 7 Mn'!$E847,List!A$6:B$27,2,TRUE)</f>
        <v>#N/A</v>
      </c>
      <c r="G847" s="61"/>
      <c r="H847" s="20"/>
      <c r="I847" s="31"/>
      <c r="J847" s="56"/>
      <c r="K847" s="67"/>
      <c r="L847" s="41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4.25" customHeight="1">
      <c r="A848" s="15"/>
      <c r="B848" s="65"/>
      <c r="C848" s="66"/>
      <c r="D848" s="32"/>
      <c r="E848" s="60"/>
      <c r="F848" s="20" t="str">
        <f>VLOOKUP('DAOP 7 Mn'!$E848,List!A$6:B$27,2,TRUE)</f>
        <v>#N/A</v>
      </c>
      <c r="G848" s="61"/>
      <c r="H848" s="20"/>
      <c r="I848" s="31"/>
      <c r="J848" s="56"/>
      <c r="K848" s="67"/>
      <c r="L848" s="41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4.25" customHeight="1">
      <c r="A849" s="15"/>
      <c r="B849" s="65"/>
      <c r="C849" s="66"/>
      <c r="D849" s="32"/>
      <c r="E849" s="60"/>
      <c r="F849" s="20" t="str">
        <f>VLOOKUP('DAOP 7 Mn'!$E849,List!A$6:B$27,2,TRUE)</f>
        <v>#N/A</v>
      </c>
      <c r="G849" s="61"/>
      <c r="H849" s="20"/>
      <c r="I849" s="31"/>
      <c r="J849" s="56"/>
      <c r="K849" s="67"/>
      <c r="L849" s="41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4.25" customHeight="1">
      <c r="A850" s="15"/>
      <c r="B850" s="65"/>
      <c r="C850" s="66"/>
      <c r="D850" s="32"/>
      <c r="E850" s="60"/>
      <c r="F850" s="20" t="str">
        <f>VLOOKUP('DAOP 7 Mn'!$E850,List!A$6:B$27,2,TRUE)</f>
        <v>#N/A</v>
      </c>
      <c r="G850" s="61"/>
      <c r="H850" s="20"/>
      <c r="I850" s="31"/>
      <c r="J850" s="56"/>
      <c r="K850" s="67"/>
      <c r="L850" s="41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4.25" customHeight="1">
      <c r="A851" s="15"/>
      <c r="B851" s="65"/>
      <c r="C851" s="66"/>
      <c r="D851" s="32"/>
      <c r="E851" s="60"/>
      <c r="F851" s="20" t="str">
        <f>VLOOKUP('DAOP 7 Mn'!$E851,List!A$6:B$27,2,TRUE)</f>
        <v>#N/A</v>
      </c>
      <c r="G851" s="61"/>
      <c r="H851" s="20"/>
      <c r="I851" s="31"/>
      <c r="J851" s="56"/>
      <c r="K851" s="67"/>
      <c r="L851" s="41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4.25" customHeight="1">
      <c r="A852" s="15"/>
      <c r="B852" s="65"/>
      <c r="C852" s="66"/>
      <c r="D852" s="32"/>
      <c r="E852" s="60"/>
      <c r="F852" s="20" t="str">
        <f>VLOOKUP('DAOP 7 Mn'!$E852,List!A$6:B$27,2,TRUE)</f>
        <v>#N/A</v>
      </c>
      <c r="G852" s="61"/>
      <c r="H852" s="20"/>
      <c r="I852" s="31"/>
      <c r="J852" s="56"/>
      <c r="K852" s="67"/>
      <c r="L852" s="41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4.25" customHeight="1">
      <c r="A853" s="15"/>
      <c r="B853" s="65"/>
      <c r="C853" s="66"/>
      <c r="D853" s="32"/>
      <c r="E853" s="60"/>
      <c r="F853" s="20" t="str">
        <f>VLOOKUP('DAOP 7 Mn'!$E853,List!A$6:B$27,2,TRUE)</f>
        <v>#N/A</v>
      </c>
      <c r="G853" s="61"/>
      <c r="H853" s="20"/>
      <c r="I853" s="31"/>
      <c r="J853" s="56"/>
      <c r="K853" s="67"/>
      <c r="L853" s="41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4.25" customHeight="1">
      <c r="A854" s="15"/>
      <c r="B854" s="65"/>
      <c r="C854" s="66"/>
      <c r="D854" s="32"/>
      <c r="E854" s="60"/>
      <c r="F854" s="20" t="str">
        <f>VLOOKUP('DAOP 7 Mn'!$E854,List!A$6:B$27,2,TRUE)</f>
        <v>#N/A</v>
      </c>
      <c r="G854" s="61"/>
      <c r="H854" s="20"/>
      <c r="I854" s="31"/>
      <c r="J854" s="56"/>
      <c r="K854" s="67"/>
      <c r="L854" s="41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4.25" customHeight="1">
      <c r="A855" s="15"/>
      <c r="B855" s="65"/>
      <c r="C855" s="66"/>
      <c r="D855" s="32"/>
      <c r="E855" s="60"/>
      <c r="F855" s="20" t="str">
        <f>VLOOKUP('DAOP 7 Mn'!$E855,List!A$6:B$27,2,TRUE)</f>
        <v>#N/A</v>
      </c>
      <c r="G855" s="61"/>
      <c r="H855" s="20"/>
      <c r="I855" s="31"/>
      <c r="J855" s="56"/>
      <c r="K855" s="67"/>
      <c r="L855" s="41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4.25" customHeight="1">
      <c r="A856" s="15"/>
      <c r="B856" s="65"/>
      <c r="C856" s="66"/>
      <c r="D856" s="32"/>
      <c r="E856" s="60"/>
      <c r="F856" s="20" t="str">
        <f>VLOOKUP('DAOP 7 Mn'!$E856,List!A$6:B$27,2,TRUE)</f>
        <v>#N/A</v>
      </c>
      <c r="G856" s="61"/>
      <c r="H856" s="20"/>
      <c r="I856" s="31"/>
      <c r="J856" s="56"/>
      <c r="K856" s="67"/>
      <c r="L856" s="41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4.25" customHeight="1">
      <c r="A857" s="15"/>
      <c r="B857" s="65"/>
      <c r="C857" s="66"/>
      <c r="D857" s="32"/>
      <c r="E857" s="60"/>
      <c r="F857" s="20" t="str">
        <f>VLOOKUP('DAOP 7 Mn'!$E857,List!A$6:B$27,2,TRUE)</f>
        <v>#N/A</v>
      </c>
      <c r="G857" s="61"/>
      <c r="H857" s="20"/>
      <c r="I857" s="31"/>
      <c r="J857" s="56"/>
      <c r="K857" s="67"/>
      <c r="L857" s="41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4.25" customHeight="1">
      <c r="A858" s="15"/>
      <c r="B858" s="65"/>
      <c r="C858" s="66"/>
      <c r="D858" s="32"/>
      <c r="E858" s="60"/>
      <c r="F858" s="20" t="str">
        <f>VLOOKUP('DAOP 7 Mn'!$E858,List!A$6:B$27,2,TRUE)</f>
        <v>#N/A</v>
      </c>
      <c r="G858" s="61"/>
      <c r="H858" s="20"/>
      <c r="I858" s="31"/>
      <c r="J858" s="56"/>
      <c r="K858" s="67"/>
      <c r="L858" s="41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4.25" customHeight="1">
      <c r="A859" s="15"/>
      <c r="B859" s="65"/>
      <c r="C859" s="66"/>
      <c r="D859" s="32"/>
      <c r="E859" s="60"/>
      <c r="F859" s="20" t="str">
        <f>VLOOKUP('DAOP 7 Mn'!$E859,List!A$6:B$27,2,TRUE)</f>
        <v>#N/A</v>
      </c>
      <c r="G859" s="61"/>
      <c r="H859" s="20"/>
      <c r="I859" s="31"/>
      <c r="J859" s="56"/>
      <c r="K859" s="67"/>
      <c r="L859" s="41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4.25" customHeight="1">
      <c r="A860" s="15"/>
      <c r="B860" s="65"/>
      <c r="C860" s="66"/>
      <c r="D860" s="32"/>
      <c r="E860" s="60"/>
      <c r="F860" s="20" t="str">
        <f>VLOOKUP('DAOP 7 Mn'!$E860,List!A$6:B$27,2,TRUE)</f>
        <v>#N/A</v>
      </c>
      <c r="G860" s="61"/>
      <c r="H860" s="20"/>
      <c r="I860" s="31"/>
      <c r="J860" s="56"/>
      <c r="K860" s="67"/>
      <c r="L860" s="41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4.25" customHeight="1">
      <c r="A861" s="15"/>
      <c r="B861" s="65"/>
      <c r="C861" s="66"/>
      <c r="D861" s="32"/>
      <c r="E861" s="60"/>
      <c r="F861" s="20" t="str">
        <f>VLOOKUP('DAOP 7 Mn'!$E861,List!A$6:B$27,2,TRUE)</f>
        <v>#N/A</v>
      </c>
      <c r="G861" s="61"/>
      <c r="H861" s="20"/>
      <c r="I861" s="31"/>
      <c r="J861" s="56"/>
      <c r="K861" s="67"/>
      <c r="L861" s="41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4.25" customHeight="1">
      <c r="A862" s="15"/>
      <c r="B862" s="65"/>
      <c r="C862" s="66"/>
      <c r="D862" s="32"/>
      <c r="E862" s="60"/>
      <c r="F862" s="20" t="str">
        <f>VLOOKUP('DAOP 7 Mn'!$E862,List!A$6:B$27,2,TRUE)</f>
        <v>#N/A</v>
      </c>
      <c r="G862" s="61"/>
      <c r="H862" s="20"/>
      <c r="I862" s="31"/>
      <c r="J862" s="56"/>
      <c r="K862" s="67"/>
      <c r="L862" s="41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4.25" customHeight="1">
      <c r="A863" s="15"/>
      <c r="B863" s="65"/>
      <c r="C863" s="66"/>
      <c r="D863" s="32"/>
      <c r="E863" s="60"/>
      <c r="F863" s="20" t="str">
        <f>VLOOKUP('DAOP 7 Mn'!$E863,List!A$6:B$27,2,TRUE)</f>
        <v>#N/A</v>
      </c>
      <c r="G863" s="61"/>
      <c r="H863" s="20"/>
      <c r="I863" s="31"/>
      <c r="J863" s="56"/>
      <c r="K863" s="67"/>
      <c r="L863" s="41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4.25" customHeight="1">
      <c r="A864" s="15"/>
      <c r="B864" s="65"/>
      <c r="C864" s="66"/>
      <c r="D864" s="32"/>
      <c r="E864" s="60"/>
      <c r="F864" s="20" t="str">
        <f>VLOOKUP('DAOP 7 Mn'!$E864,List!A$6:B$27,2,TRUE)</f>
        <v>#N/A</v>
      </c>
      <c r="G864" s="61"/>
      <c r="H864" s="20"/>
      <c r="I864" s="31"/>
      <c r="J864" s="56"/>
      <c r="K864" s="67"/>
      <c r="L864" s="41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4.25" customHeight="1">
      <c r="A865" s="15"/>
      <c r="B865" s="65"/>
      <c r="C865" s="66"/>
      <c r="D865" s="32"/>
      <c r="E865" s="60"/>
      <c r="F865" s="20" t="str">
        <f>VLOOKUP('DAOP 7 Mn'!$E865,List!A$6:B$27,2,TRUE)</f>
        <v>#N/A</v>
      </c>
      <c r="G865" s="61"/>
      <c r="H865" s="20"/>
      <c r="I865" s="31"/>
      <c r="J865" s="56"/>
      <c r="K865" s="67"/>
      <c r="L865" s="41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4.25" customHeight="1">
      <c r="A866" s="15"/>
      <c r="B866" s="65"/>
      <c r="C866" s="66"/>
      <c r="D866" s="32"/>
      <c r="E866" s="60"/>
      <c r="F866" s="20" t="str">
        <f>VLOOKUP('DAOP 7 Mn'!$E866,List!A$6:B$27,2,TRUE)</f>
        <v>#N/A</v>
      </c>
      <c r="G866" s="61"/>
      <c r="H866" s="20"/>
      <c r="I866" s="31"/>
      <c r="J866" s="56"/>
      <c r="K866" s="67"/>
      <c r="L866" s="41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4.25" customHeight="1">
      <c r="A867" s="15"/>
      <c r="B867" s="65"/>
      <c r="C867" s="66"/>
      <c r="D867" s="32"/>
      <c r="E867" s="60"/>
      <c r="F867" s="20" t="str">
        <f>VLOOKUP('DAOP 7 Mn'!$E867,List!A$6:B$27,2,TRUE)</f>
        <v>#N/A</v>
      </c>
      <c r="G867" s="61"/>
      <c r="H867" s="20"/>
      <c r="I867" s="31"/>
      <c r="J867" s="56"/>
      <c r="K867" s="67"/>
      <c r="L867" s="41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4.25" customHeight="1">
      <c r="A868" s="15"/>
      <c r="B868" s="65"/>
      <c r="C868" s="66"/>
      <c r="D868" s="32"/>
      <c r="E868" s="60"/>
      <c r="F868" s="20" t="str">
        <f>VLOOKUP('DAOP 7 Mn'!$E868,List!A$6:B$27,2,TRUE)</f>
        <v>#N/A</v>
      </c>
      <c r="G868" s="61"/>
      <c r="H868" s="20"/>
      <c r="I868" s="31"/>
      <c r="J868" s="56"/>
      <c r="K868" s="67"/>
      <c r="L868" s="41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4.25" customHeight="1">
      <c r="A869" s="15"/>
      <c r="B869" s="65"/>
      <c r="C869" s="66"/>
      <c r="D869" s="32"/>
      <c r="E869" s="60"/>
      <c r="F869" s="20" t="str">
        <f>VLOOKUP('DAOP 7 Mn'!$E869,List!A$6:B$27,2,TRUE)</f>
        <v>#N/A</v>
      </c>
      <c r="G869" s="61"/>
      <c r="H869" s="20"/>
      <c r="I869" s="31"/>
      <c r="J869" s="56"/>
      <c r="K869" s="67"/>
      <c r="L869" s="41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4.25" customHeight="1">
      <c r="A870" s="15"/>
      <c r="B870" s="65"/>
      <c r="C870" s="66"/>
      <c r="D870" s="32"/>
      <c r="E870" s="60"/>
      <c r="F870" s="20" t="str">
        <f>VLOOKUP('DAOP 7 Mn'!$E870,List!A$6:B$27,2,TRUE)</f>
        <v>#N/A</v>
      </c>
      <c r="G870" s="61"/>
      <c r="H870" s="20"/>
      <c r="I870" s="31"/>
      <c r="J870" s="56"/>
      <c r="K870" s="67"/>
      <c r="L870" s="41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4.25" customHeight="1">
      <c r="A871" s="15"/>
      <c r="B871" s="65"/>
      <c r="C871" s="66"/>
      <c r="D871" s="32"/>
      <c r="E871" s="60"/>
      <c r="F871" s="20" t="str">
        <f>VLOOKUP('DAOP 7 Mn'!$E871,List!A$6:B$27,2,TRUE)</f>
        <v>#N/A</v>
      </c>
      <c r="G871" s="61"/>
      <c r="H871" s="20"/>
      <c r="I871" s="31"/>
      <c r="J871" s="56"/>
      <c r="K871" s="67"/>
      <c r="L871" s="41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4.25" customHeight="1">
      <c r="A872" s="15"/>
      <c r="B872" s="65"/>
      <c r="C872" s="66"/>
      <c r="D872" s="32"/>
      <c r="E872" s="60"/>
      <c r="F872" s="20" t="str">
        <f>VLOOKUP('DAOP 7 Mn'!$E872,List!A$6:B$27,2,TRUE)</f>
        <v>#N/A</v>
      </c>
      <c r="G872" s="61"/>
      <c r="H872" s="20"/>
      <c r="I872" s="31"/>
      <c r="J872" s="56"/>
      <c r="K872" s="67"/>
      <c r="L872" s="41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4.25" customHeight="1">
      <c r="A873" s="15"/>
      <c r="B873" s="65"/>
      <c r="C873" s="66"/>
      <c r="D873" s="32"/>
      <c r="E873" s="60"/>
      <c r="F873" s="20" t="str">
        <f>VLOOKUP('DAOP 7 Mn'!$E873,List!A$6:B$27,2,TRUE)</f>
        <v>#N/A</v>
      </c>
      <c r="G873" s="61"/>
      <c r="H873" s="20"/>
      <c r="I873" s="31"/>
      <c r="J873" s="56"/>
      <c r="K873" s="67"/>
      <c r="L873" s="41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4.25" customHeight="1">
      <c r="A874" s="15"/>
      <c r="B874" s="65"/>
      <c r="C874" s="66"/>
      <c r="D874" s="32"/>
      <c r="E874" s="60"/>
      <c r="F874" s="20" t="str">
        <f>VLOOKUP('DAOP 7 Mn'!$E874,List!A$6:B$27,2,TRUE)</f>
        <v>#N/A</v>
      </c>
      <c r="G874" s="61"/>
      <c r="H874" s="20"/>
      <c r="I874" s="31"/>
      <c r="J874" s="56"/>
      <c r="K874" s="67"/>
      <c r="L874" s="41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4.25" customHeight="1">
      <c r="A875" s="15"/>
      <c r="B875" s="65"/>
      <c r="C875" s="66"/>
      <c r="D875" s="32"/>
      <c r="E875" s="60"/>
      <c r="F875" s="20" t="str">
        <f>VLOOKUP('DAOP 7 Mn'!$E875,List!A$6:B$27,2,TRUE)</f>
        <v>#N/A</v>
      </c>
      <c r="G875" s="61"/>
      <c r="H875" s="20"/>
      <c r="I875" s="31"/>
      <c r="J875" s="56"/>
      <c r="K875" s="67"/>
      <c r="L875" s="41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4.25" customHeight="1">
      <c r="A876" s="15"/>
      <c r="B876" s="65"/>
      <c r="C876" s="66"/>
      <c r="D876" s="32"/>
      <c r="E876" s="60"/>
      <c r="F876" s="20" t="str">
        <f>VLOOKUP('DAOP 7 Mn'!$E876,List!A$6:B$27,2,TRUE)</f>
        <v>#N/A</v>
      </c>
      <c r="G876" s="61"/>
      <c r="H876" s="20"/>
      <c r="I876" s="31"/>
      <c r="J876" s="56"/>
      <c r="K876" s="67"/>
      <c r="L876" s="41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4.25" customHeight="1">
      <c r="A877" s="15"/>
      <c r="B877" s="65"/>
      <c r="C877" s="66"/>
      <c r="D877" s="32"/>
      <c r="E877" s="60"/>
      <c r="F877" s="20" t="str">
        <f>VLOOKUP('DAOP 7 Mn'!$E877,List!A$6:B$27,2,TRUE)</f>
        <v>#N/A</v>
      </c>
      <c r="G877" s="61"/>
      <c r="H877" s="20"/>
      <c r="I877" s="31"/>
      <c r="J877" s="56"/>
      <c r="K877" s="67"/>
      <c r="L877" s="41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4.25" customHeight="1">
      <c r="A878" s="15"/>
      <c r="B878" s="65"/>
      <c r="C878" s="66"/>
      <c r="D878" s="32"/>
      <c r="E878" s="60"/>
      <c r="F878" s="20" t="str">
        <f>VLOOKUP('DAOP 7 Mn'!$E878,List!A$6:B$27,2,TRUE)</f>
        <v>#N/A</v>
      </c>
      <c r="G878" s="61"/>
      <c r="H878" s="20"/>
      <c r="I878" s="31"/>
      <c r="J878" s="56"/>
      <c r="K878" s="67"/>
      <c r="L878" s="41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4.25" customHeight="1">
      <c r="A879" s="15"/>
      <c r="B879" s="65"/>
      <c r="C879" s="66"/>
      <c r="D879" s="32"/>
      <c r="E879" s="60"/>
      <c r="F879" s="20" t="str">
        <f>VLOOKUP('DAOP 7 Mn'!$E879,List!A$6:B$27,2,TRUE)</f>
        <v>#N/A</v>
      </c>
      <c r="G879" s="61"/>
      <c r="H879" s="20"/>
      <c r="I879" s="31"/>
      <c r="J879" s="56"/>
      <c r="K879" s="67"/>
      <c r="L879" s="41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4.25" customHeight="1">
      <c r="A880" s="15"/>
      <c r="B880" s="65"/>
      <c r="C880" s="66"/>
      <c r="D880" s="32"/>
      <c r="E880" s="60"/>
      <c r="F880" s="20" t="str">
        <f>VLOOKUP('DAOP 7 Mn'!$E880,List!A$6:B$27,2,TRUE)</f>
        <v>#N/A</v>
      </c>
      <c r="G880" s="61"/>
      <c r="H880" s="20"/>
      <c r="I880" s="31"/>
      <c r="J880" s="56"/>
      <c r="K880" s="67"/>
      <c r="L880" s="41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4.25" customHeight="1">
      <c r="A881" s="15"/>
      <c r="B881" s="65"/>
      <c r="C881" s="66"/>
      <c r="D881" s="32"/>
      <c r="E881" s="60"/>
      <c r="F881" s="20" t="str">
        <f>VLOOKUP('DAOP 7 Mn'!$E881,List!A$6:B$27,2,TRUE)</f>
        <v>#N/A</v>
      </c>
      <c r="G881" s="61"/>
      <c r="H881" s="20"/>
      <c r="I881" s="31"/>
      <c r="J881" s="56"/>
      <c r="K881" s="67"/>
      <c r="L881" s="41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4.25" customHeight="1">
      <c r="A882" s="15"/>
      <c r="B882" s="65"/>
      <c r="C882" s="71"/>
      <c r="D882" s="32"/>
      <c r="E882" s="60"/>
      <c r="F882" s="20" t="str">
        <f>VLOOKUP('DAOP 7 Mn'!$E882,List!A$6:B$27,2,TRUE)</f>
        <v>#N/A</v>
      </c>
      <c r="G882" s="61"/>
      <c r="H882" s="20"/>
      <c r="I882" s="31"/>
      <c r="J882" s="56"/>
      <c r="K882" s="67"/>
      <c r="L882" s="41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4.25" customHeight="1">
      <c r="A883" s="15"/>
      <c r="B883" s="65"/>
      <c r="C883" s="71"/>
      <c r="D883" s="32"/>
      <c r="E883" s="60"/>
      <c r="F883" s="20" t="str">
        <f>VLOOKUP('DAOP 7 Mn'!$E883,List!A$6:B$27,2,TRUE)</f>
        <v>#N/A</v>
      </c>
      <c r="G883" s="61"/>
      <c r="H883" s="20"/>
      <c r="I883" s="31"/>
      <c r="J883" s="56"/>
      <c r="K883" s="67"/>
      <c r="L883" s="41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4.25" customHeight="1">
      <c r="A884" s="15"/>
      <c r="B884" s="65"/>
      <c r="C884" s="71"/>
      <c r="D884" s="32"/>
      <c r="E884" s="60"/>
      <c r="F884" s="20" t="str">
        <f>VLOOKUP('DAOP 7 Mn'!$E884,List!A$6:B$27,2,TRUE)</f>
        <v>#N/A</v>
      </c>
      <c r="G884" s="61"/>
      <c r="H884" s="20"/>
      <c r="I884" s="31"/>
      <c r="J884" s="56"/>
      <c r="K884" s="67"/>
      <c r="L884" s="41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4.25" customHeight="1">
      <c r="A885" s="15"/>
      <c r="B885" s="65"/>
      <c r="C885" s="71"/>
      <c r="D885" s="32"/>
      <c r="E885" s="60"/>
      <c r="F885" s="20" t="str">
        <f>VLOOKUP('DAOP 7 Mn'!$E885,List!A$6:B$27,2,TRUE)</f>
        <v>#N/A</v>
      </c>
      <c r="G885" s="61"/>
      <c r="H885" s="20"/>
      <c r="I885" s="31"/>
      <c r="J885" s="56"/>
      <c r="K885" s="67"/>
      <c r="L885" s="41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4.25" customHeight="1">
      <c r="A886" s="15"/>
      <c r="B886" s="65"/>
      <c r="C886" s="71"/>
      <c r="D886" s="32"/>
      <c r="E886" s="60"/>
      <c r="F886" s="20" t="str">
        <f>VLOOKUP('DAOP 7 Mn'!$E886,List!A$6:B$27,2,TRUE)</f>
        <v>#N/A</v>
      </c>
      <c r="G886" s="61"/>
      <c r="H886" s="20"/>
      <c r="I886" s="31"/>
      <c r="J886" s="56"/>
      <c r="K886" s="67"/>
      <c r="L886" s="41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4.25" customHeight="1">
      <c r="A887" s="15"/>
      <c r="B887" s="65"/>
      <c r="C887" s="71"/>
      <c r="D887" s="32"/>
      <c r="E887" s="60"/>
      <c r="F887" s="20" t="str">
        <f>VLOOKUP('DAOP 7 Mn'!$E887,List!A$6:B$27,2,TRUE)</f>
        <v>#N/A</v>
      </c>
      <c r="G887" s="61"/>
      <c r="H887" s="20"/>
      <c r="I887" s="31"/>
      <c r="J887" s="56"/>
      <c r="K887" s="67"/>
      <c r="L887" s="41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4.25" customHeight="1">
      <c r="A888" s="15"/>
      <c r="B888" s="65"/>
      <c r="C888" s="71"/>
      <c r="D888" s="32"/>
      <c r="E888" s="60"/>
      <c r="F888" s="20" t="str">
        <f>VLOOKUP('DAOP 7 Mn'!$E888,List!A$6:B$27,2,TRUE)</f>
        <v>#N/A</v>
      </c>
      <c r="G888" s="61"/>
      <c r="H888" s="20"/>
      <c r="I888" s="31"/>
      <c r="J888" s="56"/>
      <c r="K888" s="67"/>
      <c r="L888" s="41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4.25" customHeight="1">
      <c r="A889" s="15"/>
      <c r="B889" s="65"/>
      <c r="C889" s="71"/>
      <c r="D889" s="32"/>
      <c r="E889" s="60"/>
      <c r="F889" s="20" t="str">
        <f>VLOOKUP('DAOP 7 Mn'!$E889,List!A$6:B$27,2,TRUE)</f>
        <v>#N/A</v>
      </c>
      <c r="G889" s="61"/>
      <c r="H889" s="20"/>
      <c r="I889" s="31"/>
      <c r="J889" s="56"/>
      <c r="K889" s="67"/>
      <c r="L889" s="41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4.25" customHeight="1">
      <c r="A890" s="15"/>
      <c r="B890" s="65"/>
      <c r="C890" s="71"/>
      <c r="D890" s="32"/>
      <c r="E890" s="60"/>
      <c r="F890" s="20" t="str">
        <f>VLOOKUP('DAOP 7 Mn'!$E890,List!A$6:B$27,2,TRUE)</f>
        <v>#N/A</v>
      </c>
      <c r="G890" s="61"/>
      <c r="H890" s="20"/>
      <c r="I890" s="31"/>
      <c r="J890" s="56"/>
      <c r="K890" s="67"/>
      <c r="L890" s="41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4.25" customHeight="1">
      <c r="A891" s="15"/>
      <c r="B891" s="65"/>
      <c r="C891" s="71"/>
      <c r="D891" s="32"/>
      <c r="E891" s="60"/>
      <c r="F891" s="20" t="str">
        <f>VLOOKUP('DAOP 7 Mn'!$E891,List!A$6:B$27,2,TRUE)</f>
        <v>#N/A</v>
      </c>
      <c r="G891" s="61"/>
      <c r="H891" s="20"/>
      <c r="I891" s="31"/>
      <c r="J891" s="56"/>
      <c r="K891" s="67"/>
      <c r="L891" s="41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4.25" customHeight="1">
      <c r="A892" s="15"/>
      <c r="B892" s="65"/>
      <c r="C892" s="71"/>
      <c r="D892" s="32"/>
      <c r="E892" s="60"/>
      <c r="F892" s="20" t="str">
        <f>VLOOKUP('DAOP 7 Mn'!$E892,List!A$6:B$27,2,TRUE)</f>
        <v>#N/A</v>
      </c>
      <c r="G892" s="61"/>
      <c r="H892" s="20"/>
      <c r="I892" s="31"/>
      <c r="J892" s="56"/>
      <c r="K892" s="67"/>
      <c r="L892" s="41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4.25" customHeight="1">
      <c r="A893" s="15"/>
      <c r="B893" s="65"/>
      <c r="C893" s="71"/>
      <c r="D893" s="32"/>
      <c r="E893" s="60"/>
      <c r="F893" s="20" t="str">
        <f>VLOOKUP('DAOP 7 Mn'!$E893,List!A$6:B$27,2,TRUE)</f>
        <v>#N/A</v>
      </c>
      <c r="G893" s="61"/>
      <c r="H893" s="20"/>
      <c r="I893" s="31"/>
      <c r="J893" s="56"/>
      <c r="K893" s="67"/>
      <c r="L893" s="41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4.25" customHeight="1">
      <c r="A894" s="15"/>
      <c r="B894" s="65"/>
      <c r="C894" s="71"/>
      <c r="D894" s="32"/>
      <c r="E894" s="60"/>
      <c r="F894" s="20" t="str">
        <f>VLOOKUP('DAOP 7 Mn'!$E894,List!A$6:B$27,2,TRUE)</f>
        <v>#N/A</v>
      </c>
      <c r="G894" s="61"/>
      <c r="H894" s="20"/>
      <c r="I894" s="31"/>
      <c r="J894" s="56"/>
      <c r="K894" s="67"/>
      <c r="L894" s="41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4.25" customHeight="1">
      <c r="A895" s="15"/>
      <c r="B895" s="65"/>
      <c r="C895" s="71"/>
      <c r="D895" s="32"/>
      <c r="E895" s="60"/>
      <c r="F895" s="20" t="str">
        <f>VLOOKUP('DAOP 7 Mn'!$E895,List!A$6:B$27,2,TRUE)</f>
        <v>#N/A</v>
      </c>
      <c r="G895" s="61"/>
      <c r="H895" s="20"/>
      <c r="I895" s="31"/>
      <c r="J895" s="56"/>
      <c r="K895" s="67"/>
      <c r="L895" s="41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4.25" customHeight="1">
      <c r="A896" s="15"/>
      <c r="B896" s="65"/>
      <c r="C896" s="71"/>
      <c r="D896" s="32"/>
      <c r="E896" s="60"/>
      <c r="F896" s="20" t="str">
        <f>VLOOKUP('DAOP 7 Mn'!$E896,List!A$6:B$27,2,TRUE)</f>
        <v>#N/A</v>
      </c>
      <c r="G896" s="61"/>
      <c r="H896" s="20"/>
      <c r="I896" s="31"/>
      <c r="J896" s="56"/>
      <c r="K896" s="67"/>
      <c r="L896" s="41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4.25" customHeight="1">
      <c r="A897" s="15"/>
      <c r="B897" s="65"/>
      <c r="C897" s="71"/>
      <c r="D897" s="32"/>
      <c r="E897" s="60"/>
      <c r="F897" s="20" t="str">
        <f>VLOOKUP('DAOP 7 Mn'!$E897,List!A$6:B$27,2,TRUE)</f>
        <v>#N/A</v>
      </c>
      <c r="G897" s="61"/>
      <c r="H897" s="20"/>
      <c r="I897" s="31"/>
      <c r="J897" s="56"/>
      <c r="K897" s="67"/>
      <c r="L897" s="41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4.25" customHeight="1">
      <c r="A898" s="15"/>
      <c r="B898" s="65"/>
      <c r="C898" s="71"/>
      <c r="D898" s="32"/>
      <c r="E898" s="60"/>
      <c r="F898" s="20" t="str">
        <f>VLOOKUP('DAOP 7 Mn'!$E898,List!A$6:B$27,2,TRUE)</f>
        <v>#N/A</v>
      </c>
      <c r="G898" s="61"/>
      <c r="H898" s="20"/>
      <c r="I898" s="31"/>
      <c r="J898" s="56"/>
      <c r="K898" s="67"/>
      <c r="L898" s="41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4.25" customHeight="1">
      <c r="A899" s="15"/>
      <c r="B899" s="65"/>
      <c r="C899" s="71"/>
      <c r="D899" s="32"/>
      <c r="E899" s="60"/>
      <c r="F899" s="20" t="str">
        <f>VLOOKUP('DAOP 7 Mn'!$E899,List!A$6:B$27,2,TRUE)</f>
        <v>#N/A</v>
      </c>
      <c r="G899" s="61"/>
      <c r="H899" s="20"/>
      <c r="I899" s="31"/>
      <c r="J899" s="56"/>
      <c r="K899" s="67"/>
      <c r="L899" s="41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4.25" customHeight="1">
      <c r="A900" s="15"/>
      <c r="B900" s="65"/>
      <c r="C900" s="71"/>
      <c r="D900" s="32"/>
      <c r="E900" s="60"/>
      <c r="F900" s="20" t="str">
        <f>VLOOKUP('DAOP 7 Mn'!$E900,List!A$6:B$27,2,TRUE)</f>
        <v>#N/A</v>
      </c>
      <c r="G900" s="61"/>
      <c r="H900" s="20"/>
      <c r="I900" s="31"/>
      <c r="J900" s="56"/>
      <c r="K900" s="67"/>
      <c r="L900" s="41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4.25" customHeight="1">
      <c r="A901" s="15"/>
      <c r="B901" s="65"/>
      <c r="C901" s="71"/>
      <c r="D901" s="32"/>
      <c r="E901" s="60"/>
      <c r="F901" s="20" t="str">
        <f>VLOOKUP('DAOP 7 Mn'!$E901,List!A$6:B$27,2,TRUE)</f>
        <v>#N/A</v>
      </c>
      <c r="G901" s="61"/>
      <c r="H901" s="20"/>
      <c r="I901" s="31"/>
      <c r="J901" s="56"/>
      <c r="K901" s="67"/>
      <c r="L901" s="41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4.25" customHeight="1">
      <c r="A902" s="15"/>
      <c r="B902" s="65"/>
      <c r="C902" s="71"/>
      <c r="D902" s="32"/>
      <c r="E902" s="60"/>
      <c r="F902" s="20" t="str">
        <f>VLOOKUP('DAOP 7 Mn'!$E902,List!A$6:B$27,2,TRUE)</f>
        <v>#N/A</v>
      </c>
      <c r="G902" s="61"/>
      <c r="H902" s="20"/>
      <c r="I902" s="31"/>
      <c r="J902" s="56"/>
      <c r="K902" s="67"/>
      <c r="L902" s="41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4.25" customHeight="1">
      <c r="A903" s="15"/>
      <c r="B903" s="65"/>
      <c r="C903" s="71"/>
      <c r="D903" s="32"/>
      <c r="E903" s="60"/>
      <c r="F903" s="20" t="str">
        <f>VLOOKUP('DAOP 7 Mn'!$E903,List!A$6:B$27,2,TRUE)</f>
        <v>#N/A</v>
      </c>
      <c r="G903" s="61"/>
      <c r="H903" s="20"/>
      <c r="I903" s="31"/>
      <c r="J903" s="56"/>
      <c r="K903" s="67"/>
      <c r="L903" s="41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4.25" customHeight="1">
      <c r="A904" s="15"/>
      <c r="B904" s="65"/>
      <c r="C904" s="71"/>
      <c r="D904" s="32"/>
      <c r="E904" s="60"/>
      <c r="F904" s="20" t="str">
        <f>VLOOKUP('DAOP 7 Mn'!$E904,List!A$6:B$27,2,TRUE)</f>
        <v>#N/A</v>
      </c>
      <c r="G904" s="61"/>
      <c r="H904" s="20"/>
      <c r="I904" s="31"/>
      <c r="J904" s="56"/>
      <c r="K904" s="67"/>
      <c r="L904" s="41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4.25" customHeight="1">
      <c r="A905" s="15"/>
      <c r="B905" s="65"/>
      <c r="C905" s="71"/>
      <c r="D905" s="32"/>
      <c r="E905" s="60"/>
      <c r="F905" s="20" t="str">
        <f>VLOOKUP('DAOP 7 Mn'!$E905,List!A$6:B$27,2,TRUE)</f>
        <v>#N/A</v>
      </c>
      <c r="G905" s="61"/>
      <c r="H905" s="20"/>
      <c r="I905" s="31"/>
      <c r="J905" s="56"/>
      <c r="K905" s="67"/>
      <c r="L905" s="41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4.25" customHeight="1">
      <c r="A906" s="15"/>
      <c r="B906" s="65"/>
      <c r="C906" s="71"/>
      <c r="D906" s="32"/>
      <c r="E906" s="60"/>
      <c r="F906" s="20" t="str">
        <f>VLOOKUP('DAOP 7 Mn'!$E906,List!A$6:B$27,2,TRUE)</f>
        <v>#N/A</v>
      </c>
      <c r="G906" s="61"/>
      <c r="H906" s="20"/>
      <c r="I906" s="31"/>
      <c r="J906" s="56"/>
      <c r="K906" s="67"/>
      <c r="L906" s="41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4.25" customHeight="1">
      <c r="A907" s="15"/>
      <c r="B907" s="65"/>
      <c r="C907" s="71"/>
      <c r="D907" s="32"/>
      <c r="E907" s="60"/>
      <c r="F907" s="20" t="str">
        <f>VLOOKUP('DAOP 7 Mn'!$E907,List!A$6:B$27,2,TRUE)</f>
        <v>#N/A</v>
      </c>
      <c r="G907" s="61"/>
      <c r="H907" s="20"/>
      <c r="I907" s="31"/>
      <c r="J907" s="56"/>
      <c r="K907" s="67"/>
      <c r="L907" s="41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4.25" customHeight="1">
      <c r="A908" s="15"/>
      <c r="B908" s="65"/>
      <c r="C908" s="71"/>
      <c r="D908" s="32"/>
      <c r="E908" s="60"/>
      <c r="F908" s="20" t="str">
        <f>VLOOKUP('DAOP 7 Mn'!$E908,List!A$6:B$27,2,TRUE)</f>
        <v>#N/A</v>
      </c>
      <c r="G908" s="61"/>
      <c r="H908" s="20"/>
      <c r="I908" s="31"/>
      <c r="J908" s="56"/>
      <c r="K908" s="67"/>
      <c r="L908" s="41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4.25" customHeight="1">
      <c r="A909" s="15"/>
      <c r="B909" s="65"/>
      <c r="C909" s="71"/>
      <c r="D909" s="32"/>
      <c r="E909" s="60"/>
      <c r="F909" s="20" t="str">
        <f>VLOOKUP('DAOP 7 Mn'!$E909,List!A$6:B$27,2,TRUE)</f>
        <v>#N/A</v>
      </c>
      <c r="G909" s="61"/>
      <c r="H909" s="20"/>
      <c r="I909" s="31"/>
      <c r="J909" s="56"/>
      <c r="K909" s="67"/>
      <c r="L909" s="41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4.25" customHeight="1">
      <c r="A910" s="15"/>
      <c r="B910" s="65"/>
      <c r="C910" s="71"/>
      <c r="D910" s="32"/>
      <c r="E910" s="60"/>
      <c r="F910" s="20" t="str">
        <f>VLOOKUP('DAOP 7 Mn'!$E910,List!A$6:B$27,2,TRUE)</f>
        <v>#N/A</v>
      </c>
      <c r="G910" s="61"/>
      <c r="H910" s="20"/>
      <c r="I910" s="31"/>
      <c r="J910" s="56"/>
      <c r="K910" s="67"/>
      <c r="L910" s="41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4.25" customHeight="1">
      <c r="A911" s="15"/>
      <c r="B911" s="65"/>
      <c r="C911" s="66"/>
      <c r="D911" s="32"/>
      <c r="E911" s="31"/>
      <c r="F911" s="20" t="str">
        <f>VLOOKUP('DAOP 7 Mn'!$E911,List!A$6:B$27,2,TRUE)</f>
        <v>#N/A</v>
      </c>
      <c r="G911" s="59"/>
      <c r="H911" s="20"/>
      <c r="I911" s="31"/>
      <c r="J911" s="56"/>
      <c r="K911" s="31"/>
      <c r="L911" s="41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4.25" customHeight="1">
      <c r="A912" s="15"/>
      <c r="B912" s="65"/>
      <c r="C912" s="66"/>
      <c r="D912" s="32"/>
      <c r="E912" s="31"/>
      <c r="F912" s="20" t="str">
        <f>VLOOKUP('DAOP 7 Mn'!$E912,List!A$6:B$27,2,TRUE)</f>
        <v>#N/A</v>
      </c>
      <c r="G912" s="59"/>
      <c r="H912" s="20"/>
      <c r="I912" s="31"/>
      <c r="J912" s="56"/>
      <c r="K912" s="67"/>
      <c r="L912" s="41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4.25" customHeight="1">
      <c r="A913" s="15"/>
      <c r="B913" s="65"/>
      <c r="C913" s="66"/>
      <c r="D913" s="32"/>
      <c r="E913" s="31"/>
      <c r="F913" s="20" t="str">
        <f>VLOOKUP('DAOP 7 Mn'!$E913,List!A$6:B$27,2,TRUE)</f>
        <v>#N/A</v>
      </c>
      <c r="G913" s="59"/>
      <c r="H913" s="20"/>
      <c r="I913" s="31"/>
      <c r="J913" s="56"/>
      <c r="K913" s="67"/>
      <c r="L913" s="41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4.25" customHeight="1">
      <c r="A914" s="15"/>
      <c r="B914" s="65"/>
      <c r="C914" s="66"/>
      <c r="D914" s="32"/>
      <c r="E914" s="31"/>
      <c r="F914" s="20" t="str">
        <f>VLOOKUP('DAOP 7 Mn'!$E914,List!A$6:B$27,2,TRUE)</f>
        <v>#N/A</v>
      </c>
      <c r="G914" s="59"/>
      <c r="H914" s="20"/>
      <c r="I914" s="31"/>
      <c r="J914" s="56"/>
      <c r="K914" s="67"/>
      <c r="L914" s="41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4.25" customHeight="1">
      <c r="A915" s="15"/>
      <c r="B915" s="65"/>
      <c r="C915" s="66"/>
      <c r="D915" s="32"/>
      <c r="E915" s="31"/>
      <c r="F915" s="20" t="str">
        <f>VLOOKUP('DAOP 7 Mn'!$E915,List!A$6:B$27,2,TRUE)</f>
        <v>#N/A</v>
      </c>
      <c r="G915" s="59"/>
      <c r="H915" s="20"/>
      <c r="I915" s="31"/>
      <c r="J915" s="56"/>
      <c r="K915" s="67"/>
      <c r="L915" s="41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4.25" customHeight="1">
      <c r="A916" s="15"/>
      <c r="B916" s="65"/>
      <c r="C916" s="66"/>
      <c r="D916" s="32"/>
      <c r="E916" s="31"/>
      <c r="F916" s="20" t="str">
        <f>VLOOKUP('DAOP 7 Mn'!$E916,List!A$6:B$27,2,TRUE)</f>
        <v>#N/A</v>
      </c>
      <c r="G916" s="59"/>
      <c r="H916" s="20"/>
      <c r="I916" s="31"/>
      <c r="J916" s="56"/>
      <c r="K916" s="67"/>
      <c r="L916" s="41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4.25" customHeight="1">
      <c r="A917" s="15"/>
      <c r="B917" s="65"/>
      <c r="C917" s="66"/>
      <c r="D917" s="32"/>
      <c r="E917" s="31"/>
      <c r="F917" s="20" t="str">
        <f>VLOOKUP('DAOP 7 Mn'!$E917,List!A$6:B$27,2,TRUE)</f>
        <v>#N/A</v>
      </c>
      <c r="G917" s="59"/>
      <c r="H917" s="20"/>
      <c r="I917" s="31"/>
      <c r="J917" s="56"/>
      <c r="K917" s="67"/>
      <c r="L917" s="41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4.25" customHeight="1">
      <c r="A918" s="15"/>
      <c r="B918" s="65"/>
      <c r="C918" s="66"/>
      <c r="D918" s="32"/>
      <c r="E918" s="31"/>
      <c r="F918" s="20" t="str">
        <f>VLOOKUP('DAOP 7 Mn'!$E918,List!A$6:B$27,2,TRUE)</f>
        <v>#N/A</v>
      </c>
      <c r="G918" s="59"/>
      <c r="H918" s="20"/>
      <c r="I918" s="31"/>
      <c r="J918" s="56"/>
      <c r="K918" s="67"/>
      <c r="L918" s="41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4.25" customHeight="1">
      <c r="A919" s="15"/>
      <c r="B919" s="65"/>
      <c r="C919" s="66"/>
      <c r="D919" s="32"/>
      <c r="E919" s="31"/>
      <c r="F919" s="20" t="str">
        <f>VLOOKUP('DAOP 7 Mn'!$E919,List!A$6:B$27,2,TRUE)</f>
        <v>#N/A</v>
      </c>
      <c r="G919" s="59"/>
      <c r="H919" s="20"/>
      <c r="I919" s="31"/>
      <c r="J919" s="56"/>
      <c r="K919" s="67"/>
      <c r="L919" s="41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4.25" customHeight="1">
      <c r="A920" s="15"/>
      <c r="B920" s="65"/>
      <c r="C920" s="66"/>
      <c r="D920" s="32"/>
      <c r="E920" s="31"/>
      <c r="F920" s="20" t="str">
        <f>VLOOKUP('DAOP 7 Mn'!$E920,List!A$6:B$27,2,TRUE)</f>
        <v>#N/A</v>
      </c>
      <c r="G920" s="59"/>
      <c r="H920" s="20"/>
      <c r="I920" s="31"/>
      <c r="J920" s="56"/>
      <c r="K920" s="67"/>
      <c r="L920" s="41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4.25" customHeight="1">
      <c r="A921" s="15"/>
      <c r="B921" s="65"/>
      <c r="C921" s="66"/>
      <c r="D921" s="32"/>
      <c r="E921" s="31"/>
      <c r="F921" s="20" t="str">
        <f>VLOOKUP('DAOP 7 Mn'!$E921,List!A$6:B$27,2,TRUE)</f>
        <v>#N/A</v>
      </c>
      <c r="G921" s="59"/>
      <c r="H921" s="20"/>
      <c r="I921" s="31"/>
      <c r="J921" s="56"/>
      <c r="K921" s="67"/>
      <c r="L921" s="41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4.25" customHeight="1">
      <c r="A922" s="15"/>
      <c r="B922" s="65"/>
      <c r="C922" s="66"/>
      <c r="D922" s="32"/>
      <c r="E922" s="31"/>
      <c r="F922" s="20" t="str">
        <f>VLOOKUP('DAOP 7 Mn'!$E922,List!A$6:B$27,2,TRUE)</f>
        <v>#N/A</v>
      </c>
      <c r="G922" s="59"/>
      <c r="H922" s="20"/>
      <c r="I922" s="31"/>
      <c r="J922" s="56"/>
      <c r="K922" s="67"/>
      <c r="L922" s="41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4.25" customHeight="1">
      <c r="A923" s="15"/>
      <c r="B923" s="65"/>
      <c r="C923" s="66"/>
      <c r="D923" s="32"/>
      <c r="E923" s="31"/>
      <c r="F923" s="20" t="str">
        <f>VLOOKUP('DAOP 7 Mn'!$E923,List!A$6:B$27,2,TRUE)</f>
        <v>#N/A</v>
      </c>
      <c r="G923" s="59"/>
      <c r="H923" s="20"/>
      <c r="I923" s="31"/>
      <c r="J923" s="56"/>
      <c r="K923" s="67"/>
      <c r="L923" s="41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4.25" customHeight="1">
      <c r="A924" s="15"/>
      <c r="B924" s="65"/>
      <c r="C924" s="66"/>
      <c r="D924" s="32"/>
      <c r="E924" s="31"/>
      <c r="F924" s="20" t="str">
        <f>VLOOKUP('DAOP 7 Mn'!$E924,List!A$6:B$27,2,TRUE)</f>
        <v>#N/A</v>
      </c>
      <c r="G924" s="59"/>
      <c r="H924" s="20"/>
      <c r="I924" s="31"/>
      <c r="J924" s="56"/>
      <c r="K924" s="67"/>
      <c r="L924" s="41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4.25" customHeight="1">
      <c r="A925" s="15"/>
      <c r="B925" s="65"/>
      <c r="C925" s="66"/>
      <c r="D925" s="32"/>
      <c r="E925" s="31"/>
      <c r="F925" s="20" t="str">
        <f>VLOOKUP('DAOP 7 Mn'!$E925,List!A$6:B$27,2,TRUE)</f>
        <v>#N/A</v>
      </c>
      <c r="G925" s="59"/>
      <c r="H925" s="20"/>
      <c r="I925" s="31"/>
      <c r="J925" s="56"/>
      <c r="K925" s="67"/>
      <c r="L925" s="41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4.25" customHeight="1">
      <c r="A926" s="15"/>
      <c r="B926" s="65"/>
      <c r="C926" s="66"/>
      <c r="D926" s="32"/>
      <c r="E926" s="31"/>
      <c r="F926" s="20" t="str">
        <f>VLOOKUP('DAOP 7 Mn'!$E926,List!A$6:B$27,2,TRUE)</f>
        <v>#N/A</v>
      </c>
      <c r="G926" s="59"/>
      <c r="H926" s="20"/>
      <c r="I926" s="31"/>
      <c r="J926" s="56"/>
      <c r="K926" s="67"/>
      <c r="L926" s="41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4.25" customHeight="1">
      <c r="A927" s="15"/>
      <c r="B927" s="65"/>
      <c r="C927" s="66"/>
      <c r="D927" s="32"/>
      <c r="E927" s="31"/>
      <c r="F927" s="20" t="str">
        <f>VLOOKUP('DAOP 7 Mn'!$E927,List!A$6:B$27,2,TRUE)</f>
        <v>#N/A</v>
      </c>
      <c r="G927" s="59"/>
      <c r="H927" s="20"/>
      <c r="I927" s="31"/>
      <c r="J927" s="56"/>
      <c r="K927" s="67"/>
      <c r="L927" s="41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4.25" customHeight="1">
      <c r="A928" s="15"/>
      <c r="B928" s="65"/>
      <c r="C928" s="66"/>
      <c r="D928" s="32"/>
      <c r="E928" s="31"/>
      <c r="F928" s="20" t="str">
        <f>VLOOKUP('DAOP 7 Mn'!$E928,List!A$6:B$27,2,TRUE)</f>
        <v>#N/A</v>
      </c>
      <c r="G928" s="59"/>
      <c r="H928" s="20"/>
      <c r="I928" s="31"/>
      <c r="J928" s="56"/>
      <c r="K928" s="67"/>
      <c r="L928" s="41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4.25" customHeight="1">
      <c r="A929" s="15"/>
      <c r="B929" s="65"/>
      <c r="C929" s="66"/>
      <c r="D929" s="32"/>
      <c r="E929" s="31"/>
      <c r="F929" s="20" t="str">
        <f>VLOOKUP('DAOP 7 Mn'!$E929,List!A$6:B$27,2,TRUE)</f>
        <v>#N/A</v>
      </c>
      <c r="G929" s="59"/>
      <c r="H929" s="20"/>
      <c r="I929" s="31"/>
      <c r="J929" s="56"/>
      <c r="K929" s="67"/>
      <c r="L929" s="41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4.25" customHeight="1">
      <c r="A930" s="15"/>
      <c r="B930" s="65"/>
      <c r="C930" s="66"/>
      <c r="D930" s="32"/>
      <c r="E930" s="31"/>
      <c r="F930" s="20" t="str">
        <f>VLOOKUP('DAOP 7 Mn'!$E930,List!A$6:B$27,2,TRUE)</f>
        <v>#N/A</v>
      </c>
      <c r="G930" s="59"/>
      <c r="H930" s="20"/>
      <c r="I930" s="31"/>
      <c r="J930" s="56"/>
      <c r="K930" s="67"/>
      <c r="L930" s="41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4.25" customHeight="1">
      <c r="A931" s="15"/>
      <c r="B931" s="65"/>
      <c r="C931" s="66"/>
      <c r="D931" s="32"/>
      <c r="E931" s="31"/>
      <c r="F931" s="20" t="str">
        <f>VLOOKUP('DAOP 7 Mn'!$E931,List!A$6:B$27,2,TRUE)</f>
        <v>#N/A</v>
      </c>
      <c r="G931" s="59"/>
      <c r="H931" s="20"/>
      <c r="I931" s="31"/>
      <c r="J931" s="56"/>
      <c r="K931" s="67"/>
      <c r="L931" s="41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4.25" customHeight="1">
      <c r="A932" s="15"/>
      <c r="B932" s="65"/>
      <c r="C932" s="66"/>
      <c r="D932" s="32"/>
      <c r="E932" s="31"/>
      <c r="F932" s="20" t="str">
        <f>VLOOKUP('DAOP 7 Mn'!$E932,List!A$6:B$27,2,TRUE)</f>
        <v>#N/A</v>
      </c>
      <c r="G932" s="59"/>
      <c r="H932" s="20"/>
      <c r="I932" s="31"/>
      <c r="J932" s="56"/>
      <c r="K932" s="67"/>
      <c r="L932" s="41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4.25" customHeight="1">
      <c r="A933" s="15"/>
      <c r="B933" s="65"/>
      <c r="C933" s="66"/>
      <c r="D933" s="32"/>
      <c r="E933" s="31"/>
      <c r="F933" s="20" t="str">
        <f>VLOOKUP('DAOP 7 Mn'!$E933,List!A$6:B$27,2,TRUE)</f>
        <v>#N/A</v>
      </c>
      <c r="G933" s="59"/>
      <c r="H933" s="20"/>
      <c r="I933" s="31"/>
      <c r="J933" s="56"/>
      <c r="K933" s="67"/>
      <c r="L933" s="41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4.25" customHeight="1">
      <c r="A934" s="15"/>
      <c r="B934" s="65"/>
      <c r="C934" s="66"/>
      <c r="D934" s="32"/>
      <c r="E934" s="31"/>
      <c r="F934" s="20" t="str">
        <f>VLOOKUP('DAOP 7 Mn'!$E934,List!A$6:B$27,2,TRUE)</f>
        <v>#N/A</v>
      </c>
      <c r="G934" s="59"/>
      <c r="H934" s="20"/>
      <c r="I934" s="31"/>
      <c r="J934" s="56"/>
      <c r="K934" s="31"/>
      <c r="L934" s="41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4.25" customHeight="1">
      <c r="A935" s="15"/>
      <c r="B935" s="65"/>
      <c r="C935" s="66"/>
      <c r="D935" s="32"/>
      <c r="E935" s="31"/>
      <c r="F935" s="20" t="str">
        <f>VLOOKUP('DAOP 7 Mn'!$E935,List!A$6:B$27,2,TRUE)</f>
        <v>#N/A</v>
      </c>
      <c r="G935" s="59"/>
      <c r="H935" s="20"/>
      <c r="I935" s="31"/>
      <c r="J935" s="56"/>
      <c r="K935" s="31"/>
      <c r="L935" s="41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4.25" customHeight="1">
      <c r="A936" s="15"/>
      <c r="B936" s="65"/>
      <c r="C936" s="66"/>
      <c r="D936" s="32"/>
      <c r="E936" s="31"/>
      <c r="F936" s="20" t="str">
        <f>VLOOKUP('DAOP 7 Mn'!$E936,List!A$6:B$27,2,TRUE)</f>
        <v>#N/A</v>
      </c>
      <c r="G936" s="59"/>
      <c r="H936" s="20"/>
      <c r="I936" s="31"/>
      <c r="J936" s="56"/>
      <c r="K936" s="31"/>
      <c r="L936" s="41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4.25" customHeight="1">
      <c r="A937" s="15"/>
      <c r="B937" s="65"/>
      <c r="C937" s="66"/>
      <c r="D937" s="32"/>
      <c r="E937" s="31"/>
      <c r="F937" s="20" t="str">
        <f>VLOOKUP('DAOP 7 Mn'!$E937,List!A$6:B$27,2,TRUE)</f>
        <v>#N/A</v>
      </c>
      <c r="G937" s="59"/>
      <c r="H937" s="20"/>
      <c r="I937" s="31"/>
      <c r="J937" s="56"/>
      <c r="K937" s="31"/>
      <c r="L937" s="41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4.25" customHeight="1">
      <c r="A938" s="15"/>
      <c r="B938" s="65"/>
      <c r="C938" s="66"/>
      <c r="D938" s="32"/>
      <c r="E938" s="31"/>
      <c r="F938" s="20" t="str">
        <f>VLOOKUP('DAOP 7 Mn'!$E938,List!A$6:B$27,2,TRUE)</f>
        <v>#N/A</v>
      </c>
      <c r="G938" s="59"/>
      <c r="H938" s="20"/>
      <c r="I938" s="31"/>
      <c r="J938" s="56"/>
      <c r="K938" s="31"/>
      <c r="L938" s="41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4.25" customHeight="1">
      <c r="A939" s="15"/>
      <c r="B939" s="65"/>
      <c r="C939" s="66"/>
      <c r="D939" s="32"/>
      <c r="E939" s="31"/>
      <c r="F939" s="20" t="str">
        <f>VLOOKUP('DAOP 7 Mn'!$E939,List!A$6:B$27,2,TRUE)</f>
        <v>#N/A</v>
      </c>
      <c r="G939" s="59"/>
      <c r="H939" s="20"/>
      <c r="I939" s="31"/>
      <c r="J939" s="56"/>
      <c r="K939" s="31"/>
      <c r="L939" s="41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4.25" customHeight="1">
      <c r="A940" s="15"/>
      <c r="B940" s="65"/>
      <c r="C940" s="66"/>
      <c r="D940" s="32"/>
      <c r="E940" s="31"/>
      <c r="F940" s="20" t="str">
        <f>VLOOKUP('DAOP 7 Mn'!$E940,List!A$6:B$27,2,TRUE)</f>
        <v>#N/A</v>
      </c>
      <c r="G940" s="59"/>
      <c r="H940" s="20"/>
      <c r="I940" s="31"/>
      <c r="J940" s="56"/>
      <c r="K940" s="31"/>
      <c r="L940" s="41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4.25" customHeight="1">
      <c r="A941" s="15"/>
      <c r="B941" s="65"/>
      <c r="C941" s="66"/>
      <c r="D941" s="32"/>
      <c r="E941" s="31"/>
      <c r="F941" s="20" t="str">
        <f>VLOOKUP('DAOP 7 Mn'!$E941,List!A$6:B$27,2,TRUE)</f>
        <v>#N/A</v>
      </c>
      <c r="G941" s="59"/>
      <c r="H941" s="20"/>
      <c r="I941" s="31"/>
      <c r="J941" s="56"/>
      <c r="K941" s="31"/>
      <c r="L941" s="41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4.25" customHeight="1">
      <c r="A942" s="15"/>
      <c r="B942" s="65"/>
      <c r="C942" s="66"/>
      <c r="D942" s="32"/>
      <c r="E942" s="31"/>
      <c r="F942" s="20" t="str">
        <f>VLOOKUP('DAOP 7 Mn'!$E942,List!A$6:B$27,2,TRUE)</f>
        <v>#N/A</v>
      </c>
      <c r="G942" s="59"/>
      <c r="H942" s="20"/>
      <c r="I942" s="31"/>
      <c r="J942" s="56"/>
      <c r="K942" s="31"/>
      <c r="L942" s="41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4.25" customHeight="1">
      <c r="A943" s="15"/>
      <c r="B943" s="65"/>
      <c r="C943" s="66"/>
      <c r="D943" s="32"/>
      <c r="E943" s="31"/>
      <c r="F943" s="20" t="str">
        <f>VLOOKUP('DAOP 7 Mn'!$E943,List!A$6:B$27,2,TRUE)</f>
        <v>#N/A</v>
      </c>
      <c r="G943" s="59"/>
      <c r="H943" s="20"/>
      <c r="I943" s="31"/>
      <c r="J943" s="56"/>
      <c r="K943" s="31"/>
      <c r="L943" s="41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4.25" customHeight="1">
      <c r="A944" s="15"/>
      <c r="B944" s="65"/>
      <c r="C944" s="66"/>
      <c r="D944" s="32"/>
      <c r="E944" s="31"/>
      <c r="F944" s="20" t="str">
        <f>VLOOKUP('DAOP 7 Mn'!$E944,List!A$6:B$27,2,TRUE)</f>
        <v>#N/A</v>
      </c>
      <c r="G944" s="59"/>
      <c r="H944" s="20"/>
      <c r="I944" s="31"/>
      <c r="J944" s="56"/>
      <c r="K944" s="31"/>
      <c r="L944" s="41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4.25" customHeight="1">
      <c r="A945" s="15"/>
      <c r="B945" s="65"/>
      <c r="C945" s="66"/>
      <c r="D945" s="32"/>
      <c r="E945" s="31"/>
      <c r="F945" s="20" t="str">
        <f>VLOOKUP('DAOP 7 Mn'!$E945,List!A$6:B$27,2,TRUE)</f>
        <v>#N/A</v>
      </c>
      <c r="G945" s="59"/>
      <c r="H945" s="20"/>
      <c r="I945" s="31"/>
      <c r="J945" s="56"/>
      <c r="K945" s="31"/>
      <c r="L945" s="41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4.25" customHeight="1">
      <c r="A946" s="15"/>
      <c r="B946" s="65"/>
      <c r="C946" s="66"/>
      <c r="D946" s="32"/>
      <c r="E946" s="31"/>
      <c r="F946" s="20" t="str">
        <f>VLOOKUP('DAOP 7 Mn'!$E946,List!A$6:B$27,2,TRUE)</f>
        <v>#N/A</v>
      </c>
      <c r="G946" s="59"/>
      <c r="H946" s="20"/>
      <c r="I946" s="31"/>
      <c r="J946" s="56"/>
      <c r="K946" s="31"/>
      <c r="L946" s="41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4.25" customHeight="1">
      <c r="A947" s="15"/>
      <c r="B947" s="65"/>
      <c r="C947" s="66"/>
      <c r="D947" s="32"/>
      <c r="E947" s="31"/>
      <c r="F947" s="20" t="str">
        <f>VLOOKUP('DAOP 7 Mn'!$E947,List!A$6:B$27,2,TRUE)</f>
        <v>#N/A</v>
      </c>
      <c r="G947" s="59"/>
      <c r="H947" s="20"/>
      <c r="I947" s="31"/>
      <c r="J947" s="56"/>
      <c r="K947" s="31"/>
      <c r="L947" s="41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4.25" customHeight="1">
      <c r="A948" s="15"/>
      <c r="B948" s="65"/>
      <c r="C948" s="66"/>
      <c r="D948" s="32"/>
      <c r="E948" s="60"/>
      <c r="F948" s="20" t="str">
        <f>VLOOKUP('DAOP 7 Mn'!$E948,List!A$6:B$27,2,TRUE)</f>
        <v>#N/A</v>
      </c>
      <c r="G948" s="61"/>
      <c r="H948" s="20"/>
      <c r="I948" s="31"/>
      <c r="J948" s="56"/>
      <c r="K948" s="31"/>
      <c r="L948" s="41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4.25" customHeight="1">
      <c r="A949" s="15"/>
      <c r="B949" s="65"/>
      <c r="C949" s="66"/>
      <c r="D949" s="32"/>
      <c r="E949" s="60"/>
      <c r="F949" s="20" t="str">
        <f>VLOOKUP('DAOP 7 Mn'!$E949,List!A$6:B$27,2,TRUE)</f>
        <v>#N/A</v>
      </c>
      <c r="G949" s="61"/>
      <c r="H949" s="20"/>
      <c r="I949" s="31"/>
      <c r="J949" s="56"/>
      <c r="K949" s="31"/>
      <c r="L949" s="41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4.25" customHeight="1">
      <c r="A950" s="15"/>
      <c r="B950" s="65"/>
      <c r="C950" s="66"/>
      <c r="D950" s="32"/>
      <c r="E950" s="60"/>
      <c r="F950" s="20" t="str">
        <f>VLOOKUP('DAOP 7 Mn'!$E950,List!A$6:B$27,2,TRUE)</f>
        <v>#N/A</v>
      </c>
      <c r="G950" s="61"/>
      <c r="H950" s="20"/>
      <c r="I950" s="31"/>
      <c r="J950" s="56"/>
      <c r="K950" s="31"/>
      <c r="L950" s="41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4.25" customHeight="1">
      <c r="A951" s="15"/>
      <c r="B951" s="65"/>
      <c r="C951" s="66"/>
      <c r="D951" s="32"/>
      <c r="E951" s="60"/>
      <c r="F951" s="20" t="str">
        <f>VLOOKUP('DAOP 7 Mn'!$E951,List!A$6:B$27,2,TRUE)</f>
        <v>#N/A</v>
      </c>
      <c r="G951" s="61"/>
      <c r="H951" s="20"/>
      <c r="I951" s="31"/>
      <c r="J951" s="56"/>
      <c r="K951" s="31"/>
      <c r="L951" s="41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4.25" customHeight="1">
      <c r="A952" s="15"/>
      <c r="B952" s="65"/>
      <c r="C952" s="66"/>
      <c r="D952" s="32"/>
      <c r="E952" s="60"/>
      <c r="F952" s="20" t="str">
        <f>VLOOKUP('DAOP 7 Mn'!$E952,List!A$6:B$27,2,TRUE)</f>
        <v>#N/A</v>
      </c>
      <c r="G952" s="61"/>
      <c r="H952" s="20"/>
      <c r="I952" s="31"/>
      <c r="J952" s="56"/>
      <c r="K952" s="31"/>
      <c r="L952" s="41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4.25" customHeight="1">
      <c r="A953" s="15"/>
      <c r="B953" s="65"/>
      <c r="C953" s="66"/>
      <c r="D953" s="32"/>
      <c r="E953" s="60"/>
      <c r="F953" s="20" t="str">
        <f>VLOOKUP('DAOP 7 Mn'!$E953,List!A$6:B$27,2,TRUE)</f>
        <v>#N/A</v>
      </c>
      <c r="G953" s="61"/>
      <c r="H953" s="20"/>
      <c r="I953" s="31"/>
      <c r="J953" s="56"/>
      <c r="K953" s="31"/>
      <c r="L953" s="41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4.25" customHeight="1">
      <c r="A954" s="15"/>
      <c r="B954" s="65"/>
      <c r="C954" s="66"/>
      <c r="D954" s="32"/>
      <c r="E954" s="60"/>
      <c r="F954" s="20" t="str">
        <f>VLOOKUP('DAOP 7 Mn'!$E954,List!A$6:B$27,2,TRUE)</f>
        <v>#N/A</v>
      </c>
      <c r="G954" s="61"/>
      <c r="H954" s="20"/>
      <c r="I954" s="31"/>
      <c r="J954" s="56"/>
      <c r="K954" s="31"/>
      <c r="L954" s="41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4.25" customHeight="1">
      <c r="A955" s="15"/>
      <c r="B955" s="65"/>
      <c r="C955" s="66"/>
      <c r="D955" s="32"/>
      <c r="E955" s="60"/>
      <c r="F955" s="20" t="str">
        <f>VLOOKUP('DAOP 7 Mn'!$E955,List!A$6:B$27,2,TRUE)</f>
        <v>#N/A</v>
      </c>
      <c r="G955" s="61"/>
      <c r="H955" s="20"/>
      <c r="I955" s="31"/>
      <c r="J955" s="56"/>
      <c r="K955" s="31"/>
      <c r="L955" s="41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4.25" customHeight="1">
      <c r="A956" s="15"/>
      <c r="B956" s="65"/>
      <c r="C956" s="66"/>
      <c r="D956" s="32"/>
      <c r="E956" s="60"/>
      <c r="F956" s="20" t="str">
        <f>VLOOKUP('DAOP 7 Mn'!$E956,List!A$6:B$27,2,TRUE)</f>
        <v>#N/A</v>
      </c>
      <c r="G956" s="61"/>
      <c r="H956" s="20"/>
      <c r="I956" s="31"/>
      <c r="J956" s="56"/>
      <c r="K956" s="31"/>
      <c r="L956" s="41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4.25" customHeight="1">
      <c r="A957" s="15"/>
      <c r="B957" s="65"/>
      <c r="C957" s="66"/>
      <c r="D957" s="32"/>
      <c r="E957" s="60"/>
      <c r="F957" s="20" t="str">
        <f>VLOOKUP('DAOP 7 Mn'!$E957,List!A$6:B$27,2,TRUE)</f>
        <v>#N/A</v>
      </c>
      <c r="G957" s="61"/>
      <c r="H957" s="20"/>
      <c r="I957" s="31"/>
      <c r="J957" s="56"/>
      <c r="K957" s="31"/>
      <c r="L957" s="41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4.25" customHeight="1">
      <c r="A958" s="15"/>
      <c r="B958" s="65"/>
      <c r="C958" s="66"/>
      <c r="D958" s="32"/>
      <c r="E958" s="60"/>
      <c r="F958" s="20" t="str">
        <f>VLOOKUP('DAOP 7 Mn'!$E958,List!A$6:B$27,2,TRUE)</f>
        <v>#N/A</v>
      </c>
      <c r="G958" s="61"/>
      <c r="H958" s="20"/>
      <c r="I958" s="31"/>
      <c r="J958" s="56"/>
      <c r="K958" s="31"/>
      <c r="L958" s="41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4.25" customHeight="1">
      <c r="A959" s="15"/>
      <c r="B959" s="65"/>
      <c r="C959" s="66"/>
      <c r="D959" s="32"/>
      <c r="E959" s="60"/>
      <c r="F959" s="20" t="str">
        <f>VLOOKUP('DAOP 7 Mn'!$E959,List!A$6:B$27,2,TRUE)</f>
        <v>#N/A</v>
      </c>
      <c r="G959" s="61"/>
      <c r="H959" s="20"/>
      <c r="I959" s="31"/>
      <c r="J959" s="56"/>
      <c r="K959" s="31"/>
      <c r="L959" s="41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4.25" customHeight="1">
      <c r="A960" s="15"/>
      <c r="B960" s="65"/>
      <c r="C960" s="66"/>
      <c r="D960" s="32"/>
      <c r="E960" s="60"/>
      <c r="F960" s="20" t="str">
        <f>VLOOKUP('DAOP 7 Mn'!$E960,List!A$6:B$27,2,TRUE)</f>
        <v>#N/A</v>
      </c>
      <c r="G960" s="61"/>
      <c r="H960" s="20"/>
      <c r="I960" s="31"/>
      <c r="J960" s="56"/>
      <c r="K960" s="31"/>
      <c r="L960" s="41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4.25" customHeight="1">
      <c r="A961" s="15"/>
      <c r="B961" s="65"/>
      <c r="C961" s="66"/>
      <c r="D961" s="32"/>
      <c r="E961" s="60"/>
      <c r="F961" s="20" t="str">
        <f>VLOOKUP('DAOP 7 Mn'!$E961,List!A$6:B$27,2,TRUE)</f>
        <v>#N/A</v>
      </c>
      <c r="G961" s="61"/>
      <c r="H961" s="20"/>
      <c r="I961" s="31"/>
      <c r="J961" s="56"/>
      <c r="K961" s="31"/>
      <c r="L961" s="41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4.25" customHeight="1">
      <c r="A962" s="15"/>
      <c r="B962" s="65"/>
      <c r="C962" s="66"/>
      <c r="D962" s="32"/>
      <c r="E962" s="60"/>
      <c r="F962" s="20" t="str">
        <f>VLOOKUP('DAOP 7 Mn'!$E962,List!A$6:B$27,2,TRUE)</f>
        <v>#N/A</v>
      </c>
      <c r="G962" s="61"/>
      <c r="H962" s="20"/>
      <c r="I962" s="31"/>
      <c r="J962" s="56"/>
      <c r="K962" s="31"/>
      <c r="L962" s="41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4.25" customHeight="1">
      <c r="A963" s="15"/>
      <c r="B963" s="65"/>
      <c r="C963" s="66"/>
      <c r="D963" s="32"/>
      <c r="E963" s="60"/>
      <c r="F963" s="20" t="str">
        <f>VLOOKUP('DAOP 7 Mn'!$E963,List!A$6:B$27,2,TRUE)</f>
        <v>#N/A</v>
      </c>
      <c r="G963" s="61"/>
      <c r="H963" s="20"/>
      <c r="I963" s="31"/>
      <c r="J963" s="56"/>
      <c r="K963" s="31"/>
      <c r="L963" s="41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4.25" customHeight="1">
      <c r="A964" s="15"/>
      <c r="B964" s="65"/>
      <c r="C964" s="66"/>
      <c r="D964" s="32"/>
      <c r="E964" s="60"/>
      <c r="F964" s="20" t="str">
        <f>VLOOKUP('DAOP 7 Mn'!$E964,List!A$6:B$27,2,TRUE)</f>
        <v>#N/A</v>
      </c>
      <c r="G964" s="61"/>
      <c r="H964" s="20"/>
      <c r="I964" s="31"/>
      <c r="J964" s="56"/>
      <c r="K964" s="31"/>
      <c r="L964" s="41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4.25" customHeight="1">
      <c r="A965" s="15"/>
      <c r="B965" s="65"/>
      <c r="C965" s="66"/>
      <c r="D965" s="32"/>
      <c r="E965" s="60"/>
      <c r="F965" s="20" t="str">
        <f>VLOOKUP('DAOP 7 Mn'!$E965,List!A$6:B$27,2,TRUE)</f>
        <v>#N/A</v>
      </c>
      <c r="G965" s="61"/>
      <c r="H965" s="20"/>
      <c r="I965" s="31"/>
      <c r="J965" s="56"/>
      <c r="K965" s="31"/>
      <c r="L965" s="41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4.25" customHeight="1">
      <c r="A966" s="15"/>
      <c r="B966" s="65"/>
      <c r="C966" s="66"/>
      <c r="D966" s="32"/>
      <c r="E966" s="60"/>
      <c r="F966" s="20" t="str">
        <f>VLOOKUP('DAOP 7 Mn'!$E966,List!A$6:B$27,2,TRUE)</f>
        <v>#N/A</v>
      </c>
      <c r="G966" s="61"/>
      <c r="H966" s="20"/>
      <c r="I966" s="31"/>
      <c r="J966" s="56"/>
      <c r="K966" s="31"/>
      <c r="L966" s="41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4.25" customHeight="1">
      <c r="A967" s="15"/>
      <c r="B967" s="65"/>
      <c r="C967" s="66"/>
      <c r="D967" s="32"/>
      <c r="E967" s="60"/>
      <c r="F967" s="20" t="str">
        <f>VLOOKUP('DAOP 7 Mn'!$E967,List!A$6:B$27,2,TRUE)</f>
        <v>#N/A</v>
      </c>
      <c r="G967" s="61"/>
      <c r="H967" s="20"/>
      <c r="I967" s="31"/>
      <c r="J967" s="56"/>
      <c r="K967" s="31"/>
      <c r="L967" s="41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4.25" customHeight="1">
      <c r="A968" s="15"/>
      <c r="B968" s="65"/>
      <c r="C968" s="66"/>
      <c r="D968" s="32"/>
      <c r="E968" s="60"/>
      <c r="F968" s="20" t="str">
        <f>VLOOKUP('DAOP 7 Mn'!$E968,List!A$6:B$27,2,TRUE)</f>
        <v>#N/A</v>
      </c>
      <c r="G968" s="61"/>
      <c r="H968" s="20"/>
      <c r="I968" s="31"/>
      <c r="J968" s="56"/>
      <c r="K968" s="31"/>
      <c r="L968" s="41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4.25" customHeight="1">
      <c r="A969" s="15"/>
      <c r="B969" s="65"/>
      <c r="C969" s="66"/>
      <c r="D969" s="32"/>
      <c r="E969" s="60"/>
      <c r="F969" s="20" t="str">
        <f>VLOOKUP('DAOP 7 Mn'!$E969,List!A$6:B$27,2,TRUE)</f>
        <v>#N/A</v>
      </c>
      <c r="G969" s="61"/>
      <c r="H969" s="20"/>
      <c r="I969" s="31"/>
      <c r="J969" s="56"/>
      <c r="K969" s="31"/>
      <c r="L969" s="41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4.25" customHeight="1">
      <c r="A970" s="15"/>
      <c r="B970" s="65"/>
      <c r="C970" s="66"/>
      <c r="D970" s="32"/>
      <c r="E970" s="60"/>
      <c r="F970" s="20" t="str">
        <f>VLOOKUP('DAOP 7 Mn'!$E970,List!A$6:B$27,2,TRUE)</f>
        <v>#N/A</v>
      </c>
      <c r="G970" s="61"/>
      <c r="H970" s="20"/>
      <c r="I970" s="31"/>
      <c r="J970" s="56"/>
      <c r="K970" s="31"/>
      <c r="L970" s="41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4.25" customHeight="1">
      <c r="A971" s="15"/>
      <c r="B971" s="65"/>
      <c r="C971" s="66"/>
      <c r="D971" s="32"/>
      <c r="E971" s="60"/>
      <c r="F971" s="20" t="str">
        <f>VLOOKUP('DAOP 7 Mn'!$E971,List!A$6:B$27,2,TRUE)</f>
        <v>#N/A</v>
      </c>
      <c r="G971" s="61"/>
      <c r="H971" s="20"/>
      <c r="I971" s="31"/>
      <c r="J971" s="56"/>
      <c r="K971" s="31"/>
      <c r="L971" s="41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4.25" customHeight="1">
      <c r="A972" s="15"/>
      <c r="B972" s="65"/>
      <c r="C972" s="66"/>
      <c r="D972" s="32"/>
      <c r="E972" s="60"/>
      <c r="F972" s="20" t="str">
        <f>VLOOKUP('DAOP 7 Mn'!$E972,List!A$6:B$27,2,TRUE)</f>
        <v>#N/A</v>
      </c>
      <c r="G972" s="61"/>
      <c r="H972" s="20"/>
      <c r="I972" s="31"/>
      <c r="J972" s="56"/>
      <c r="K972" s="31"/>
      <c r="L972" s="41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4.25" customHeight="1">
      <c r="A973" s="15"/>
      <c r="B973" s="65"/>
      <c r="C973" s="66"/>
      <c r="D973" s="32"/>
      <c r="E973" s="31"/>
      <c r="F973" s="20" t="str">
        <f>VLOOKUP('DAOP 7 Mn'!$E973,List!A$6:B$27,2,TRUE)</f>
        <v>#N/A</v>
      </c>
      <c r="G973" s="59"/>
      <c r="H973" s="20"/>
      <c r="I973" s="31"/>
      <c r="J973" s="56"/>
      <c r="K973" s="31"/>
      <c r="L973" s="41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4.25" customHeight="1">
      <c r="A974" s="15"/>
      <c r="B974" s="65"/>
      <c r="C974" s="66"/>
      <c r="D974" s="32"/>
      <c r="E974" s="60"/>
      <c r="F974" s="20" t="str">
        <f>VLOOKUP('DAOP 7 Mn'!$E974,List!A$6:B$27,2,TRUE)</f>
        <v>#N/A</v>
      </c>
      <c r="G974" s="61"/>
      <c r="H974" s="20"/>
      <c r="I974" s="31"/>
      <c r="J974" s="56"/>
      <c r="K974" s="31"/>
      <c r="L974" s="41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4.25" customHeight="1">
      <c r="A975" s="15"/>
      <c r="B975" s="65"/>
      <c r="C975" s="66"/>
      <c r="D975" s="32"/>
      <c r="E975" s="60"/>
      <c r="F975" s="20" t="str">
        <f>VLOOKUP('DAOP 7 Mn'!$E975,List!A$6:B$27,2,TRUE)</f>
        <v>#N/A</v>
      </c>
      <c r="G975" s="61"/>
      <c r="H975" s="20"/>
      <c r="I975" s="31"/>
      <c r="J975" s="56"/>
      <c r="K975" s="31"/>
      <c r="L975" s="41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4.25" customHeight="1">
      <c r="A976" s="15"/>
      <c r="B976" s="65"/>
      <c r="C976" s="66"/>
      <c r="D976" s="32"/>
      <c r="E976" s="60"/>
      <c r="F976" s="20" t="str">
        <f>VLOOKUP('DAOP 7 Mn'!$E976,List!A$6:B$27,2,TRUE)</f>
        <v>#N/A</v>
      </c>
      <c r="G976" s="61"/>
      <c r="H976" s="20"/>
      <c r="I976" s="31"/>
      <c r="J976" s="56"/>
      <c r="K976" s="31"/>
      <c r="L976" s="41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4.25" customHeight="1">
      <c r="A977" s="15"/>
      <c r="B977" s="65"/>
      <c r="C977" s="66"/>
      <c r="D977" s="32"/>
      <c r="E977" s="60"/>
      <c r="F977" s="20" t="str">
        <f>VLOOKUP('DAOP 7 Mn'!$E977,List!A$6:B$27,2,TRUE)</f>
        <v>#N/A</v>
      </c>
      <c r="G977" s="61"/>
      <c r="H977" s="20"/>
      <c r="I977" s="31"/>
      <c r="J977" s="56"/>
      <c r="K977" s="31"/>
      <c r="L977" s="41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4.25" customHeight="1">
      <c r="A978" s="15"/>
      <c r="B978" s="65"/>
      <c r="C978" s="66"/>
      <c r="D978" s="32"/>
      <c r="E978" s="60"/>
      <c r="F978" s="20" t="str">
        <f>VLOOKUP('DAOP 7 Mn'!$E978,List!A$6:B$27,2,TRUE)</f>
        <v>#N/A</v>
      </c>
      <c r="G978" s="61"/>
      <c r="H978" s="20"/>
      <c r="I978" s="31"/>
      <c r="J978" s="56"/>
      <c r="K978" s="31"/>
      <c r="L978" s="41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4.25" customHeight="1">
      <c r="A979" s="15"/>
      <c r="B979" s="65"/>
      <c r="C979" s="66"/>
      <c r="D979" s="32"/>
      <c r="E979" s="60"/>
      <c r="F979" s="20" t="str">
        <f>VLOOKUP('DAOP 7 Mn'!$E979,List!A$6:B$27,2,TRUE)</f>
        <v>#N/A</v>
      </c>
      <c r="G979" s="61"/>
      <c r="H979" s="20"/>
      <c r="I979" s="31"/>
      <c r="J979" s="56"/>
      <c r="K979" s="31"/>
      <c r="L979" s="41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4.25" customHeight="1">
      <c r="A980" s="15"/>
      <c r="B980" s="65"/>
      <c r="C980" s="66"/>
      <c r="D980" s="32"/>
      <c r="E980" s="60"/>
      <c r="F980" s="20" t="str">
        <f>VLOOKUP('DAOP 7 Mn'!$E980,List!A$6:B$27,2,TRUE)</f>
        <v>#N/A</v>
      </c>
      <c r="G980" s="61"/>
      <c r="H980" s="20"/>
      <c r="I980" s="31"/>
      <c r="J980" s="56"/>
      <c r="K980" s="31"/>
      <c r="L980" s="41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4.25" customHeight="1">
      <c r="A981" s="15"/>
      <c r="B981" s="65"/>
      <c r="C981" s="66"/>
      <c r="D981" s="32"/>
      <c r="E981" s="60"/>
      <c r="F981" s="20" t="str">
        <f>VLOOKUP('DAOP 7 Mn'!$E981,List!A$6:B$27,2,TRUE)</f>
        <v>#N/A</v>
      </c>
      <c r="G981" s="61"/>
      <c r="H981" s="20"/>
      <c r="I981" s="31"/>
      <c r="J981" s="56"/>
      <c r="K981" s="31"/>
      <c r="L981" s="41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4.25" customHeight="1">
      <c r="A982" s="15"/>
      <c r="B982" s="65"/>
      <c r="C982" s="66"/>
      <c r="D982" s="32"/>
      <c r="E982" s="60"/>
      <c r="F982" s="20" t="str">
        <f>VLOOKUP('DAOP 7 Mn'!$E982,List!A$6:B$27,2,TRUE)</f>
        <v>#N/A</v>
      </c>
      <c r="G982" s="61"/>
      <c r="H982" s="20"/>
      <c r="I982" s="31"/>
      <c r="J982" s="56"/>
      <c r="K982" s="31"/>
      <c r="L982" s="41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4.25" customHeight="1">
      <c r="A983" s="15"/>
      <c r="B983" s="65"/>
      <c r="C983" s="66"/>
      <c r="D983" s="32"/>
      <c r="E983" s="60"/>
      <c r="F983" s="20" t="str">
        <f>VLOOKUP('DAOP 7 Mn'!$E983,List!A$6:B$27,2,TRUE)</f>
        <v>#N/A</v>
      </c>
      <c r="G983" s="61"/>
      <c r="H983" s="20"/>
      <c r="I983" s="31"/>
      <c r="J983" s="56"/>
      <c r="K983" s="31"/>
      <c r="L983" s="41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4.25" customHeight="1">
      <c r="A984" s="15"/>
      <c r="B984" s="65"/>
      <c r="C984" s="66"/>
      <c r="D984" s="32"/>
      <c r="E984" s="60"/>
      <c r="F984" s="20" t="str">
        <f>VLOOKUP('DAOP 7 Mn'!$E984,List!A$6:B$27,2,TRUE)</f>
        <v>#N/A</v>
      </c>
      <c r="G984" s="61"/>
      <c r="H984" s="20"/>
      <c r="I984" s="31"/>
      <c r="J984" s="56"/>
      <c r="K984" s="31"/>
      <c r="L984" s="41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4.25" customHeight="1">
      <c r="A985" s="15"/>
      <c r="B985" s="65"/>
      <c r="C985" s="66"/>
      <c r="D985" s="32"/>
      <c r="E985" s="60"/>
      <c r="F985" s="20" t="str">
        <f>VLOOKUP('DAOP 7 Mn'!$E985,List!A$6:B$27,2,TRUE)</f>
        <v>#N/A</v>
      </c>
      <c r="G985" s="61"/>
      <c r="H985" s="20"/>
      <c r="I985" s="31"/>
      <c r="J985" s="56"/>
      <c r="K985" s="31"/>
      <c r="L985" s="41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4.25" customHeight="1">
      <c r="A986" s="15"/>
      <c r="B986" s="65"/>
      <c r="C986" s="66"/>
      <c r="D986" s="32"/>
      <c r="E986" s="60"/>
      <c r="F986" s="20" t="str">
        <f>VLOOKUP('DAOP 7 Mn'!$E986,List!A$6:B$27,2,TRUE)</f>
        <v>#N/A</v>
      </c>
      <c r="G986" s="61"/>
      <c r="H986" s="20"/>
      <c r="I986" s="31"/>
      <c r="J986" s="56"/>
      <c r="K986" s="72"/>
      <c r="L986" s="31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4.25" customHeight="1">
      <c r="A987" s="15"/>
      <c r="B987" s="65"/>
      <c r="C987" s="66"/>
      <c r="D987" s="32"/>
      <c r="E987" s="60"/>
      <c r="F987" s="20" t="str">
        <f>VLOOKUP('DAOP 7 Mn'!$E987,List!A$6:B$27,2,TRUE)</f>
        <v>#N/A</v>
      </c>
      <c r="G987" s="61"/>
      <c r="H987" s="20"/>
      <c r="I987" s="31"/>
      <c r="J987" s="56"/>
      <c r="K987" s="72"/>
      <c r="L987" s="31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4.25" customHeight="1">
      <c r="A988" s="15"/>
      <c r="B988" s="65"/>
      <c r="C988" s="66"/>
      <c r="D988" s="32"/>
      <c r="E988" s="60"/>
      <c r="F988" s="20" t="str">
        <f>VLOOKUP('DAOP 7 Mn'!$E988,List!A$6:B$27,2,TRUE)</f>
        <v>#N/A</v>
      </c>
      <c r="G988" s="61"/>
      <c r="H988" s="20"/>
      <c r="I988" s="31"/>
      <c r="J988" s="56"/>
      <c r="K988" s="72"/>
      <c r="L988" s="31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4.25" customHeight="1">
      <c r="A989" s="15"/>
      <c r="B989" s="65"/>
      <c r="C989" s="66"/>
      <c r="D989" s="32"/>
      <c r="E989" s="60"/>
      <c r="F989" s="20" t="str">
        <f>VLOOKUP('DAOP 7 Mn'!$E989,List!A$6:B$27,2,TRUE)</f>
        <v>#N/A</v>
      </c>
      <c r="G989" s="61"/>
      <c r="H989" s="20"/>
      <c r="I989" s="31"/>
      <c r="J989" s="56"/>
      <c r="K989" s="72"/>
      <c r="L989" s="31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4.25" customHeight="1">
      <c r="A990" s="15"/>
      <c r="B990" s="65"/>
      <c r="C990" s="66"/>
      <c r="D990" s="32"/>
      <c r="E990" s="60"/>
      <c r="F990" s="20" t="str">
        <f>VLOOKUP('DAOP 7 Mn'!$E990,List!A$6:B$27,2,TRUE)</f>
        <v>#N/A</v>
      </c>
      <c r="G990" s="61"/>
      <c r="H990" s="20"/>
      <c r="I990" s="31"/>
      <c r="J990" s="56"/>
      <c r="K990" s="72"/>
      <c r="L990" s="31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4.25" customHeight="1">
      <c r="A991" s="15"/>
      <c r="B991" s="65"/>
      <c r="C991" s="71"/>
      <c r="D991" s="32"/>
      <c r="E991" s="60"/>
      <c r="F991" s="20" t="str">
        <f>VLOOKUP('DAOP 7 Mn'!$E991,List!A$6:B$27,2,TRUE)</f>
        <v>#N/A</v>
      </c>
      <c r="G991" s="61"/>
      <c r="H991" s="20"/>
      <c r="I991" s="31"/>
      <c r="J991" s="56"/>
      <c r="K991" s="72"/>
      <c r="L991" s="31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4.25" customHeight="1">
      <c r="A992" s="15"/>
      <c r="B992" s="65"/>
      <c r="C992" s="71"/>
      <c r="D992" s="32"/>
      <c r="E992" s="60"/>
      <c r="F992" s="20" t="str">
        <f>VLOOKUP('DAOP 7 Mn'!$E992,List!A$6:B$27,2,TRUE)</f>
        <v>#N/A</v>
      </c>
      <c r="G992" s="61"/>
      <c r="H992" s="20"/>
      <c r="I992" s="31"/>
      <c r="J992" s="56"/>
      <c r="K992" s="72"/>
      <c r="L992" s="31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4.25" customHeight="1">
      <c r="A993" s="15"/>
      <c r="B993" s="65"/>
      <c r="C993" s="71"/>
      <c r="D993" s="32"/>
      <c r="E993" s="60"/>
      <c r="F993" s="20" t="str">
        <f>VLOOKUP('DAOP 7 Mn'!$E993,List!A$6:B$27,2,TRUE)</f>
        <v>#N/A</v>
      </c>
      <c r="G993" s="61"/>
      <c r="H993" s="20"/>
      <c r="I993" s="31"/>
      <c r="J993" s="56"/>
      <c r="K993" s="72"/>
      <c r="L993" s="31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4.25" customHeight="1">
      <c r="A994" s="15"/>
      <c r="B994" s="65"/>
      <c r="C994" s="71"/>
      <c r="D994" s="32"/>
      <c r="E994" s="60"/>
      <c r="F994" s="20" t="str">
        <f>VLOOKUP('DAOP 7 Mn'!$E994,List!A$6:B$27,2,TRUE)</f>
        <v>#N/A</v>
      </c>
      <c r="G994" s="61"/>
      <c r="H994" s="20"/>
      <c r="I994" s="31"/>
      <c r="J994" s="56"/>
      <c r="K994" s="72"/>
      <c r="L994" s="31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4.25" customHeight="1">
      <c r="A995" s="15"/>
      <c r="B995" s="65"/>
      <c r="C995" s="71"/>
      <c r="D995" s="32"/>
      <c r="E995" s="60"/>
      <c r="F995" s="20" t="str">
        <f>VLOOKUP('DAOP 7 Mn'!$E995,List!A$6:B$27,2,TRUE)</f>
        <v>#N/A</v>
      </c>
      <c r="G995" s="61"/>
      <c r="H995" s="20"/>
      <c r="I995" s="31"/>
      <c r="J995" s="56"/>
      <c r="K995" s="72"/>
      <c r="L995" s="31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4.25" customHeight="1">
      <c r="A996" s="15"/>
      <c r="B996" s="65"/>
      <c r="C996" s="71"/>
      <c r="D996" s="32"/>
      <c r="E996" s="60"/>
      <c r="F996" s="20" t="str">
        <f>VLOOKUP('DAOP 7 Mn'!$E996,List!A$6:B$27,2,TRUE)</f>
        <v>#N/A</v>
      </c>
      <c r="G996" s="61"/>
      <c r="H996" s="20"/>
      <c r="I996" s="31"/>
      <c r="J996" s="56"/>
      <c r="K996" s="72"/>
      <c r="L996" s="31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4.25" customHeight="1">
      <c r="A997" s="15"/>
      <c r="B997" s="65"/>
      <c r="C997" s="71"/>
      <c r="D997" s="32"/>
      <c r="E997" s="60"/>
      <c r="F997" s="20" t="str">
        <f>VLOOKUP('DAOP 7 Mn'!$E997,List!A$6:B$27,2,TRUE)</f>
        <v>#N/A</v>
      </c>
      <c r="G997" s="61"/>
      <c r="H997" s="20"/>
      <c r="I997" s="31"/>
      <c r="J997" s="56"/>
      <c r="K997" s="72"/>
      <c r="L997" s="31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4.25" customHeight="1">
      <c r="A998" s="15"/>
      <c r="B998" s="65"/>
      <c r="C998" s="71"/>
      <c r="D998" s="32"/>
      <c r="E998" s="60"/>
      <c r="F998" s="20" t="str">
        <f>VLOOKUP('DAOP 7 Mn'!$E998,List!A$6:B$27,2,TRUE)</f>
        <v>#N/A</v>
      </c>
      <c r="G998" s="61"/>
      <c r="H998" s="20"/>
      <c r="I998" s="31"/>
      <c r="J998" s="56"/>
      <c r="K998" s="72"/>
      <c r="L998" s="31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4.25" customHeight="1">
      <c r="A999" s="15"/>
      <c r="B999" s="65"/>
      <c r="C999" s="71"/>
      <c r="D999" s="32"/>
      <c r="E999" s="60"/>
      <c r="F999" s="20" t="str">
        <f>VLOOKUP('DAOP 7 Mn'!$E999,List!A$6:B$27,2,TRUE)</f>
        <v>#N/A</v>
      </c>
      <c r="G999" s="61"/>
      <c r="H999" s="20"/>
      <c r="I999" s="31"/>
      <c r="J999" s="56"/>
      <c r="K999" s="72"/>
      <c r="L999" s="31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4.25" customHeight="1">
      <c r="A1000" s="15"/>
      <c r="B1000" s="65"/>
      <c r="C1000" s="71"/>
      <c r="D1000" s="32"/>
      <c r="E1000" s="60"/>
      <c r="F1000" s="20" t="str">
        <f>VLOOKUP('DAOP 7 Mn'!$E1000,List!A$6:B$27,2,TRUE)</f>
        <v>#N/A</v>
      </c>
      <c r="G1000" s="61"/>
      <c r="H1000" s="20"/>
      <c r="I1000" s="31"/>
      <c r="J1000" s="56"/>
      <c r="K1000" s="72"/>
      <c r="L1000" s="31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ht="14.25" customHeight="1">
      <c r="A1001" s="15"/>
      <c r="B1001" s="65"/>
      <c r="C1001" s="71"/>
      <c r="D1001" s="32"/>
      <c r="E1001" s="60"/>
      <c r="F1001" s="20" t="str">
        <f>VLOOKUP('DAOP 7 Mn'!$E1001,List!A$6:B$27,2,TRUE)</f>
        <v>#N/A</v>
      </c>
      <c r="G1001" s="61"/>
      <c r="H1001" s="20"/>
      <c r="I1001" s="31"/>
      <c r="J1001" s="56"/>
      <c r="K1001" s="72"/>
      <c r="L1001" s="31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ht="14.25" customHeight="1">
      <c r="A1002" s="15"/>
      <c r="B1002" s="65"/>
      <c r="C1002" s="71"/>
      <c r="D1002" s="32"/>
      <c r="E1002" s="60"/>
      <c r="F1002" s="20" t="str">
        <f>VLOOKUP('DAOP 7 Mn'!$E1002,List!A$6:B$27,2,TRUE)</f>
        <v>#N/A</v>
      </c>
      <c r="G1002" s="61"/>
      <c r="H1002" s="20"/>
      <c r="I1002" s="31"/>
      <c r="J1002" s="56"/>
      <c r="K1002" s="72"/>
      <c r="L1002" s="31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ht="14.25" customHeight="1">
      <c r="A1003" s="15"/>
      <c r="B1003" s="65"/>
      <c r="C1003" s="71"/>
      <c r="D1003" s="32"/>
      <c r="E1003" s="60"/>
      <c r="F1003" s="20" t="str">
        <f>VLOOKUP('DAOP 7 Mn'!$E1003,List!A$6:B$27,2,TRUE)</f>
        <v>#N/A</v>
      </c>
      <c r="G1003" s="61"/>
      <c r="H1003" s="73"/>
      <c r="I1003" s="31"/>
      <c r="J1003" s="56"/>
      <c r="K1003" s="72"/>
      <c r="L1003" s="31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  <row r="1004" ht="14.25" customHeight="1">
      <c r="A1004" s="15"/>
      <c r="B1004" s="65"/>
      <c r="C1004" s="71"/>
      <c r="D1004" s="32"/>
      <c r="E1004" s="60"/>
      <c r="F1004" s="20" t="str">
        <f>VLOOKUP('DAOP 7 Mn'!$E1004,List!A$6:B$27,2,TRUE)</f>
        <v>#N/A</v>
      </c>
      <c r="G1004" s="61"/>
      <c r="H1004" s="20"/>
      <c r="I1004" s="31"/>
      <c r="J1004" s="56"/>
      <c r="K1004" s="72"/>
      <c r="L1004" s="31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</row>
    <row r="1005" ht="14.25" customHeight="1">
      <c r="A1005" s="15"/>
      <c r="B1005" s="65"/>
      <c r="C1005" s="71"/>
      <c r="D1005" s="32"/>
      <c r="E1005" s="60"/>
      <c r="F1005" s="20" t="str">
        <f>VLOOKUP('DAOP 7 Mn'!$E1005,List!A$6:B$27,2,TRUE)</f>
        <v>#N/A</v>
      </c>
      <c r="G1005" s="61"/>
      <c r="H1005" s="20"/>
      <c r="I1005" s="31"/>
      <c r="J1005" s="56"/>
      <c r="K1005" s="72"/>
      <c r="L1005" s="31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</row>
    <row r="1006" ht="14.25" customHeight="1">
      <c r="A1006" s="15"/>
      <c r="B1006" s="65"/>
      <c r="C1006" s="71"/>
      <c r="D1006" s="32"/>
      <c r="E1006" s="60"/>
      <c r="F1006" s="20" t="str">
        <f>VLOOKUP('DAOP 7 Mn'!$E1006,List!A$6:B$27,2,TRUE)</f>
        <v>#N/A</v>
      </c>
      <c r="G1006" s="61"/>
      <c r="H1006" s="20"/>
      <c r="I1006" s="31"/>
      <c r="J1006" s="56"/>
      <c r="K1006" s="72"/>
      <c r="L1006" s="31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</row>
    <row r="1007" ht="14.25" customHeight="1">
      <c r="A1007" s="15"/>
      <c r="B1007" s="65"/>
      <c r="C1007" s="71"/>
      <c r="D1007" s="32"/>
      <c r="E1007" s="60"/>
      <c r="F1007" s="20" t="str">
        <f>VLOOKUP('DAOP 7 Mn'!$E1007,List!A$6:B$27,2,TRUE)</f>
        <v>#N/A</v>
      </c>
      <c r="G1007" s="61"/>
      <c r="H1007" s="20"/>
      <c r="I1007" s="31"/>
      <c r="J1007" s="56"/>
      <c r="K1007" s="72"/>
      <c r="L1007" s="31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</row>
    <row r="1008" ht="14.25" customHeight="1">
      <c r="A1008" s="15"/>
      <c r="B1008" s="65"/>
      <c r="C1008" s="71"/>
      <c r="D1008" s="32"/>
      <c r="E1008" s="60"/>
      <c r="F1008" s="20" t="str">
        <f>VLOOKUP('DAOP 7 Mn'!$E1008,List!A$6:B$27,2,TRUE)</f>
        <v>#N/A</v>
      </c>
      <c r="G1008" s="61"/>
      <c r="H1008" s="20"/>
      <c r="I1008" s="31"/>
      <c r="J1008" s="56"/>
      <c r="K1008" s="72"/>
      <c r="L1008" s="31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</row>
    <row r="1009" ht="14.25" customHeight="1">
      <c r="A1009" s="15"/>
      <c r="B1009" s="65"/>
      <c r="C1009" s="71"/>
      <c r="D1009" s="32"/>
      <c r="E1009" s="60"/>
      <c r="F1009" s="20" t="str">
        <f>VLOOKUP('DAOP 7 Mn'!$E1009,List!A$6:B$27,2,TRUE)</f>
        <v>#N/A</v>
      </c>
      <c r="G1009" s="61"/>
      <c r="H1009" s="20"/>
      <c r="I1009" s="31"/>
      <c r="J1009" s="56"/>
      <c r="K1009" s="72"/>
      <c r="L1009" s="31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</row>
    <row r="1010" ht="14.25" customHeight="1">
      <c r="A1010" s="15"/>
      <c r="B1010" s="65"/>
      <c r="C1010" s="71"/>
      <c r="D1010" s="32"/>
      <c r="E1010" s="60"/>
      <c r="F1010" s="20" t="str">
        <f>VLOOKUP('DAOP 7 Mn'!$E1010,List!A$6:B$27,2,TRUE)</f>
        <v>#N/A</v>
      </c>
      <c r="G1010" s="61"/>
      <c r="H1010" s="20"/>
      <c r="I1010" s="31"/>
      <c r="J1010" s="56"/>
      <c r="K1010" s="72"/>
      <c r="L1010" s="31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</row>
    <row r="1011" ht="14.25" customHeight="1">
      <c r="A1011" s="15"/>
      <c r="B1011" s="65"/>
      <c r="C1011" s="71"/>
      <c r="D1011" s="32"/>
      <c r="E1011" s="60"/>
      <c r="F1011" s="20" t="str">
        <f>VLOOKUP('DAOP 7 Mn'!$E1011,List!A$6:B$27,2,TRUE)</f>
        <v>#N/A</v>
      </c>
      <c r="G1011" s="61"/>
      <c r="H1011" s="20"/>
      <c r="I1011" s="31"/>
      <c r="J1011" s="56"/>
      <c r="K1011" s="72"/>
      <c r="L1011" s="31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</row>
    <row r="1012" ht="14.25" customHeight="1">
      <c r="A1012" s="15"/>
      <c r="B1012" s="65"/>
      <c r="C1012" s="71"/>
      <c r="D1012" s="32"/>
      <c r="E1012" s="60"/>
      <c r="F1012" s="20" t="str">
        <f>VLOOKUP('DAOP 7 Mn'!$E1012,List!A$6:B$27,2,TRUE)</f>
        <v>#N/A</v>
      </c>
      <c r="G1012" s="61"/>
      <c r="H1012" s="20"/>
      <c r="I1012" s="31"/>
      <c r="J1012" s="56"/>
      <c r="K1012" s="72"/>
      <c r="L1012" s="31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</row>
    <row r="1013" ht="14.25" customHeight="1">
      <c r="A1013" s="15"/>
      <c r="B1013" s="65"/>
      <c r="C1013" s="71"/>
      <c r="D1013" s="32"/>
      <c r="E1013" s="60"/>
      <c r="F1013" s="20" t="str">
        <f>VLOOKUP('DAOP 7 Mn'!$E1013,List!A$6:B$27,2,TRUE)</f>
        <v>#N/A</v>
      </c>
      <c r="G1013" s="61"/>
      <c r="H1013" s="20"/>
      <c r="I1013" s="31"/>
      <c r="J1013" s="56"/>
      <c r="K1013" s="72"/>
      <c r="L1013" s="31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</row>
    <row r="1014" ht="14.25" customHeight="1">
      <c r="A1014" s="15"/>
      <c r="B1014" s="65"/>
      <c r="C1014" s="71"/>
      <c r="D1014" s="32"/>
      <c r="E1014" s="60"/>
      <c r="F1014" s="20" t="str">
        <f>VLOOKUP('DAOP 7 Mn'!$E1014,List!A$6:B$27,2,TRUE)</f>
        <v>#N/A</v>
      </c>
      <c r="G1014" s="61"/>
      <c r="H1014" s="20"/>
      <c r="I1014" s="31"/>
      <c r="J1014" s="56"/>
      <c r="K1014" s="72"/>
      <c r="L1014" s="31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</row>
    <row r="1015" ht="14.25" customHeight="1">
      <c r="A1015" s="15"/>
      <c r="B1015" s="65"/>
      <c r="C1015" s="71"/>
      <c r="D1015" s="32"/>
      <c r="E1015" s="60"/>
      <c r="F1015" s="20" t="str">
        <f>VLOOKUP('DAOP 7 Mn'!$E1015,List!A$6:B$27,2,TRUE)</f>
        <v>#N/A</v>
      </c>
      <c r="G1015" s="61"/>
      <c r="H1015" s="20"/>
      <c r="I1015" s="31"/>
      <c r="J1015" s="56"/>
      <c r="K1015" s="72"/>
      <c r="L1015" s="31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</row>
    <row r="1016" ht="14.25" customHeight="1">
      <c r="A1016" s="15"/>
      <c r="B1016" s="65"/>
      <c r="C1016" s="71"/>
      <c r="D1016" s="32"/>
      <c r="E1016" s="60"/>
      <c r="F1016" s="20" t="str">
        <f>VLOOKUP('DAOP 7 Mn'!$E1016,List!A$6:B$27,2,TRUE)</f>
        <v>#N/A</v>
      </c>
      <c r="G1016" s="61"/>
      <c r="H1016" s="20"/>
      <c r="I1016" s="31"/>
      <c r="J1016" s="56"/>
      <c r="K1016" s="72"/>
      <c r="L1016" s="31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</row>
    <row r="1017" ht="14.25" customHeight="1">
      <c r="A1017" s="15"/>
      <c r="B1017" s="65"/>
      <c r="C1017" s="71"/>
      <c r="D1017" s="32"/>
      <c r="E1017" s="60"/>
      <c r="F1017" s="20" t="str">
        <f>VLOOKUP('DAOP 7 Mn'!$E1017,List!A$6:B$27,2,TRUE)</f>
        <v>#N/A</v>
      </c>
      <c r="G1017" s="61"/>
      <c r="H1017" s="20"/>
      <c r="I1017" s="31"/>
      <c r="J1017" s="56"/>
      <c r="K1017" s="72"/>
      <c r="L1017" s="31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</row>
    <row r="1018" ht="14.25" customHeight="1">
      <c r="A1018" s="15"/>
      <c r="B1018" s="65"/>
      <c r="C1018" s="71"/>
      <c r="D1018" s="32"/>
      <c r="E1018" s="60"/>
      <c r="F1018" s="20" t="str">
        <f>VLOOKUP('DAOP 7 Mn'!$E1018,List!A$6:B$27,2,TRUE)</f>
        <v>#N/A</v>
      </c>
      <c r="G1018" s="61"/>
      <c r="H1018" s="20"/>
      <c r="I1018" s="31"/>
      <c r="J1018" s="56"/>
      <c r="K1018" s="72"/>
      <c r="L1018" s="31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</row>
    <row r="1019" ht="14.25" customHeight="1">
      <c r="A1019" s="60"/>
      <c r="B1019" s="73"/>
      <c r="C1019" s="69"/>
      <c r="D1019" s="32"/>
      <c r="E1019" s="60"/>
      <c r="F1019" s="20" t="str">
        <f>VLOOKUP('DAOP 7 Mn'!$E1019,List!A$6:B$27,2,TRUE)</f>
        <v>#N/A</v>
      </c>
      <c r="G1019" s="61"/>
      <c r="H1019" s="67"/>
      <c r="I1019" s="31"/>
      <c r="J1019" s="56"/>
      <c r="K1019" s="67"/>
      <c r="L1019" s="31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</row>
    <row r="1020" ht="14.25" customHeight="1">
      <c r="A1020" s="60"/>
      <c r="B1020" s="73"/>
      <c r="C1020" s="69"/>
      <c r="D1020" s="32"/>
      <c r="E1020" s="60"/>
      <c r="F1020" s="20" t="str">
        <f>VLOOKUP('DAOP 7 Mn'!$E1020,List!A$6:B$27,2,TRUE)</f>
        <v>#N/A</v>
      </c>
      <c r="G1020" s="61"/>
      <c r="H1020" s="67"/>
      <c r="I1020" s="31"/>
      <c r="J1020" s="56"/>
      <c r="K1020" s="67"/>
      <c r="L1020" s="31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</row>
    <row r="1021" ht="14.25" customHeight="1">
      <c r="A1021" s="60"/>
      <c r="B1021" s="73"/>
      <c r="C1021" s="74"/>
      <c r="D1021" s="32"/>
      <c r="E1021" s="60"/>
      <c r="F1021" s="20" t="str">
        <f>VLOOKUP('DAOP 7 Mn'!$E1021,List!A$6:B$27,2,TRUE)</f>
        <v>#N/A</v>
      </c>
      <c r="G1021" s="61"/>
      <c r="H1021" s="67"/>
      <c r="I1021" s="31"/>
      <c r="J1021" s="56"/>
      <c r="K1021" s="67"/>
      <c r="L1021" s="31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</row>
    <row r="1022" ht="14.25" customHeight="1">
      <c r="A1022" s="60"/>
      <c r="B1022" s="73"/>
      <c r="C1022" s="74"/>
      <c r="D1022" s="75"/>
      <c r="E1022" s="60"/>
      <c r="F1022" s="20" t="str">
        <f>VLOOKUP('DAOP 7 Mn'!$E1022,List!A$6:B$27,2,TRUE)</f>
        <v>#N/A</v>
      </c>
      <c r="G1022" s="61"/>
      <c r="H1022" s="67"/>
      <c r="I1022" s="60"/>
      <c r="J1022" s="67"/>
      <c r="K1022" s="72"/>
      <c r="L1022" s="31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</row>
    <row r="1023" ht="14.25" customHeight="1">
      <c r="A1023" s="60"/>
      <c r="B1023" s="73"/>
      <c r="C1023" s="74"/>
      <c r="D1023" s="75"/>
      <c r="E1023" s="60"/>
      <c r="F1023" s="20" t="str">
        <f>VLOOKUP('DAOP 7 Mn'!$E1023,List!A$6:B$27,2,TRUE)</f>
        <v>#N/A</v>
      </c>
      <c r="G1023" s="61"/>
      <c r="H1023" s="67"/>
      <c r="I1023" s="60"/>
      <c r="J1023" s="67"/>
      <c r="K1023" s="72"/>
      <c r="L1023" s="31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</row>
    <row r="1024" ht="14.25" customHeight="1">
      <c r="A1024" s="60"/>
      <c r="B1024" s="73"/>
      <c r="C1024" s="76"/>
      <c r="D1024" s="75"/>
      <c r="E1024" s="60"/>
      <c r="F1024" s="20" t="str">
        <f>VLOOKUP('DAOP 7 Mn'!$E1024,List!A$6:B$27,2,TRUE)</f>
        <v>#N/A</v>
      </c>
      <c r="G1024" s="61"/>
      <c r="H1024" s="67"/>
      <c r="I1024" s="60"/>
      <c r="J1024" s="67"/>
      <c r="K1024" s="72"/>
      <c r="L1024" s="31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</row>
    <row r="1025" ht="14.25" customHeight="1">
      <c r="A1025" s="60"/>
      <c r="B1025" s="73"/>
      <c r="C1025" s="76"/>
      <c r="D1025" s="75"/>
      <c r="E1025" s="60"/>
      <c r="F1025" s="20" t="str">
        <f>VLOOKUP('DAOP 7 Mn'!$E1025,List!A$6:B$27,2,TRUE)</f>
        <v>#N/A</v>
      </c>
      <c r="G1025" s="61"/>
      <c r="H1025" s="67"/>
      <c r="I1025" s="60"/>
      <c r="J1025" s="67"/>
      <c r="K1025" s="72"/>
      <c r="L1025" s="31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</row>
    <row r="1026" ht="14.25" customHeight="1">
      <c r="A1026" s="60"/>
      <c r="B1026" s="73"/>
      <c r="C1026" s="76"/>
      <c r="D1026" s="75"/>
      <c r="E1026" s="60"/>
      <c r="F1026" s="20" t="str">
        <f>VLOOKUP('DAOP 7 Mn'!$E1026,List!A$6:B$27,2,TRUE)</f>
        <v>#N/A</v>
      </c>
      <c r="G1026" s="61"/>
      <c r="H1026" s="67"/>
      <c r="I1026" s="60"/>
      <c r="J1026" s="67"/>
      <c r="K1026" s="72"/>
      <c r="L1026" s="31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</row>
    <row r="1027" ht="14.25" customHeight="1">
      <c r="A1027" s="60"/>
      <c r="B1027" s="73"/>
      <c r="C1027" s="76"/>
      <c r="D1027" s="75"/>
      <c r="E1027" s="60"/>
      <c r="F1027" s="20" t="str">
        <f>VLOOKUP('DAOP 7 Mn'!$E1027,List!A$6:B$27,2,TRUE)</f>
        <v>#N/A</v>
      </c>
      <c r="G1027" s="61"/>
      <c r="H1027" s="67"/>
      <c r="I1027" s="60"/>
      <c r="J1027" s="67"/>
      <c r="K1027" s="72"/>
      <c r="L1027" s="31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</row>
    <row r="1028" ht="14.25" customHeight="1">
      <c r="A1028" s="60"/>
      <c r="B1028" s="73"/>
      <c r="C1028" s="76"/>
      <c r="D1028" s="75"/>
      <c r="E1028" s="60"/>
      <c r="F1028" s="20" t="str">
        <f>VLOOKUP('DAOP 7 Mn'!$E1028,List!A$6:B$27,2,TRUE)</f>
        <v>#N/A</v>
      </c>
      <c r="G1028" s="61"/>
      <c r="H1028" s="67"/>
      <c r="I1028" s="60"/>
      <c r="J1028" s="67"/>
      <c r="K1028" s="72"/>
      <c r="L1028" s="31"/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</row>
    <row r="1029" ht="14.25" customHeight="1">
      <c r="A1029" s="60"/>
      <c r="B1029" s="73"/>
      <c r="C1029" s="76"/>
      <c r="D1029" s="75"/>
      <c r="E1029" s="60"/>
      <c r="F1029" s="20" t="str">
        <f>VLOOKUP('DAOP 7 Mn'!$E1029,List!A$6:B$27,2,TRUE)</f>
        <v>#N/A</v>
      </c>
      <c r="G1029" s="61"/>
      <c r="H1029" s="67"/>
      <c r="I1029" s="60"/>
      <c r="J1029" s="67"/>
      <c r="K1029" s="72"/>
      <c r="L1029" s="31"/>
      <c r="M1029" s="28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</row>
    <row r="1030" ht="14.25" customHeight="1">
      <c r="A1030" s="60"/>
      <c r="B1030" s="73"/>
      <c r="C1030" s="76"/>
      <c r="D1030" s="75"/>
      <c r="E1030" s="60"/>
      <c r="F1030" s="20" t="str">
        <f>VLOOKUP('DAOP 7 Mn'!$E1030,List!A$6:B$27,2,TRUE)</f>
        <v>#N/A</v>
      </c>
      <c r="G1030" s="61"/>
      <c r="H1030" s="67"/>
      <c r="I1030" s="60"/>
      <c r="J1030" s="67"/>
      <c r="K1030" s="72"/>
      <c r="L1030" s="31"/>
      <c r="M1030" s="28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</row>
    <row r="1031" ht="14.25" customHeight="1">
      <c r="A1031" s="60"/>
      <c r="B1031" s="73"/>
      <c r="C1031" s="76"/>
      <c r="D1031" s="75"/>
      <c r="E1031" s="60"/>
      <c r="F1031" s="20" t="str">
        <f>VLOOKUP('DAOP 7 Mn'!$E1031,List!A$6:B$27,2,TRUE)</f>
        <v>#N/A</v>
      </c>
      <c r="G1031" s="61"/>
      <c r="H1031" s="67"/>
      <c r="I1031" s="60"/>
      <c r="J1031" s="67"/>
      <c r="K1031" s="72"/>
      <c r="L1031" s="31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</row>
    <row r="1032" ht="14.25" customHeight="1">
      <c r="A1032" s="60"/>
      <c r="B1032" s="73"/>
      <c r="C1032" s="76"/>
      <c r="D1032" s="75"/>
      <c r="E1032" s="60"/>
      <c r="F1032" s="20" t="str">
        <f>VLOOKUP('DAOP 7 Mn'!$E1032,List!A$6:B$27,2,TRUE)</f>
        <v>#N/A</v>
      </c>
      <c r="G1032" s="61"/>
      <c r="H1032" s="67"/>
      <c r="I1032" s="60"/>
      <c r="J1032" s="67"/>
      <c r="K1032" s="72"/>
      <c r="L1032" s="31"/>
      <c r="M1032" s="28"/>
      <c r="N1032" s="28"/>
      <c r="O1032" s="28"/>
      <c r="P1032" s="28"/>
      <c r="Q1032" s="28"/>
      <c r="R1032" s="28"/>
      <c r="S1032" s="28"/>
      <c r="T1032" s="28"/>
      <c r="U1032" s="28"/>
      <c r="V1032" s="28"/>
      <c r="W1032" s="28"/>
      <c r="X1032" s="28"/>
      <c r="Y1032" s="28"/>
      <c r="Z1032" s="28"/>
    </row>
    <row r="1033" ht="14.25" customHeight="1">
      <c r="A1033" s="60"/>
      <c r="B1033" s="73"/>
      <c r="C1033" s="76"/>
      <c r="D1033" s="75"/>
      <c r="E1033" s="60"/>
      <c r="F1033" s="20" t="str">
        <f>VLOOKUP('DAOP 7 Mn'!$E1033,List!A$6:B$27,2,TRUE)</f>
        <v>#N/A</v>
      </c>
      <c r="G1033" s="61"/>
      <c r="H1033" s="67"/>
      <c r="I1033" s="60"/>
      <c r="J1033" s="67"/>
      <c r="K1033" s="72"/>
      <c r="L1033" s="31"/>
      <c r="M1033" s="28"/>
      <c r="N1033" s="28"/>
      <c r="O1033" s="28"/>
      <c r="P1033" s="28"/>
      <c r="Q1033" s="28"/>
      <c r="R1033" s="28"/>
      <c r="S1033" s="28"/>
      <c r="T1033" s="28"/>
      <c r="U1033" s="28"/>
      <c r="V1033" s="28"/>
      <c r="W1033" s="28"/>
      <c r="X1033" s="28"/>
      <c r="Y1033" s="28"/>
      <c r="Z1033" s="28"/>
    </row>
    <row r="1034" ht="14.25" customHeight="1">
      <c r="A1034" s="60"/>
      <c r="B1034" s="73"/>
      <c r="C1034" s="76"/>
      <c r="D1034" s="75"/>
      <c r="E1034" s="60"/>
      <c r="F1034" s="20" t="str">
        <f>VLOOKUP('DAOP 7 Mn'!$E1034,List!A$6:B$27,2,TRUE)</f>
        <v>#N/A</v>
      </c>
      <c r="G1034" s="61"/>
      <c r="H1034" s="67"/>
      <c r="I1034" s="60"/>
      <c r="J1034" s="67"/>
      <c r="K1034" s="72"/>
      <c r="L1034" s="31"/>
      <c r="M1034" s="28"/>
      <c r="N1034" s="28"/>
      <c r="O1034" s="28"/>
      <c r="P1034" s="28"/>
      <c r="Q1034" s="28"/>
      <c r="R1034" s="28"/>
      <c r="S1034" s="28"/>
      <c r="T1034" s="28"/>
      <c r="U1034" s="28"/>
      <c r="V1034" s="28"/>
      <c r="W1034" s="28"/>
      <c r="X1034" s="28"/>
      <c r="Y1034" s="28"/>
      <c r="Z1034" s="28"/>
    </row>
    <row r="1035" ht="14.25" customHeight="1">
      <c r="A1035" s="60"/>
      <c r="B1035" s="73"/>
      <c r="C1035" s="76"/>
      <c r="D1035" s="75"/>
      <c r="E1035" s="60"/>
      <c r="F1035" s="20" t="str">
        <f>VLOOKUP('DAOP 7 Mn'!$E1035,List!A$6:B$27,2,TRUE)</f>
        <v>#N/A</v>
      </c>
      <c r="G1035" s="61"/>
      <c r="H1035" s="67"/>
      <c r="I1035" s="60"/>
      <c r="J1035" s="67"/>
      <c r="K1035" s="72"/>
      <c r="L1035" s="31"/>
      <c r="M1035" s="28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  <c r="Y1035" s="28"/>
      <c r="Z1035" s="28"/>
    </row>
    <row r="1036" ht="14.25" customHeight="1">
      <c r="A1036" s="60"/>
      <c r="B1036" s="73"/>
      <c r="C1036" s="76"/>
      <c r="D1036" s="75"/>
      <c r="E1036" s="60"/>
      <c r="F1036" s="20" t="str">
        <f>VLOOKUP('DAOP 7 Mn'!$E1036,List!A$6:B$27,2,TRUE)</f>
        <v>#N/A</v>
      </c>
      <c r="G1036" s="61"/>
      <c r="H1036" s="67"/>
      <c r="I1036" s="60"/>
      <c r="J1036" s="67"/>
      <c r="K1036" s="72"/>
      <c r="L1036" s="31"/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</row>
    <row r="1037" ht="14.25" customHeight="1">
      <c r="A1037" s="60"/>
      <c r="B1037" s="73"/>
      <c r="C1037" s="76"/>
      <c r="D1037" s="75"/>
      <c r="E1037" s="60"/>
      <c r="F1037" s="20" t="str">
        <f>VLOOKUP('DAOP 7 Mn'!$E1037,List!A$6:B$27,2,TRUE)</f>
        <v>#N/A</v>
      </c>
      <c r="G1037" s="61"/>
      <c r="H1037" s="67"/>
      <c r="I1037" s="60"/>
      <c r="J1037" s="67"/>
      <c r="K1037" s="72"/>
      <c r="L1037" s="31"/>
      <c r="M1037" s="28"/>
      <c r="N1037" s="28"/>
      <c r="O1037" s="28"/>
      <c r="P1037" s="28"/>
      <c r="Q1037" s="28"/>
      <c r="R1037" s="28"/>
      <c r="S1037" s="28"/>
      <c r="T1037" s="28"/>
      <c r="U1037" s="28"/>
      <c r="V1037" s="28"/>
      <c r="W1037" s="28"/>
      <c r="X1037" s="28"/>
      <c r="Y1037" s="28"/>
      <c r="Z1037" s="28"/>
    </row>
    <row r="1038" ht="14.25" customHeight="1">
      <c r="A1038" s="60"/>
      <c r="B1038" s="73"/>
      <c r="C1038" s="76"/>
      <c r="D1038" s="75"/>
      <c r="E1038" s="60"/>
      <c r="F1038" s="20" t="str">
        <f>VLOOKUP('DAOP 7 Mn'!$E1038,List!A$6:B$27,2,TRUE)</f>
        <v>#N/A</v>
      </c>
      <c r="G1038" s="61"/>
      <c r="H1038" s="67"/>
      <c r="I1038" s="60"/>
      <c r="J1038" s="67"/>
      <c r="K1038" s="72"/>
      <c r="L1038" s="31"/>
      <c r="M1038" s="28"/>
      <c r="N1038" s="28"/>
      <c r="O1038" s="28"/>
      <c r="P1038" s="28"/>
      <c r="Q1038" s="28"/>
      <c r="R1038" s="28"/>
      <c r="S1038" s="28"/>
      <c r="T1038" s="28"/>
      <c r="U1038" s="28"/>
      <c r="V1038" s="28"/>
      <c r="W1038" s="28"/>
      <c r="X1038" s="28"/>
      <c r="Y1038" s="28"/>
      <c r="Z1038" s="28"/>
    </row>
    <row r="1039" ht="14.25" customHeight="1">
      <c r="A1039" s="60"/>
      <c r="B1039" s="73"/>
      <c r="C1039" s="76"/>
      <c r="D1039" s="75"/>
      <c r="E1039" s="60"/>
      <c r="F1039" s="20" t="str">
        <f>VLOOKUP('DAOP 7 Mn'!$E1039,List!A$6:B$27,2,TRUE)</f>
        <v>#N/A</v>
      </c>
      <c r="G1039" s="61"/>
      <c r="H1039" s="67"/>
      <c r="I1039" s="60"/>
      <c r="J1039" s="67"/>
      <c r="K1039" s="72"/>
      <c r="L1039" s="31"/>
      <c r="M1039" s="28"/>
      <c r="N1039" s="28"/>
      <c r="O1039" s="28"/>
      <c r="P1039" s="28"/>
      <c r="Q1039" s="28"/>
      <c r="R1039" s="28"/>
      <c r="S1039" s="28"/>
      <c r="T1039" s="28"/>
      <c r="U1039" s="28"/>
      <c r="V1039" s="28"/>
      <c r="W1039" s="28"/>
      <c r="X1039" s="28"/>
      <c r="Y1039" s="28"/>
      <c r="Z1039" s="28"/>
    </row>
    <row r="1040" ht="14.25" customHeight="1">
      <c r="A1040" s="60"/>
      <c r="B1040" s="73"/>
      <c r="C1040" s="76"/>
      <c r="D1040" s="75"/>
      <c r="E1040" s="60"/>
      <c r="F1040" s="20" t="str">
        <f>VLOOKUP('DAOP 7 Mn'!$E1040,List!A$6:B$27,2,TRUE)</f>
        <v>#N/A</v>
      </c>
      <c r="G1040" s="61"/>
      <c r="H1040" s="67"/>
      <c r="I1040" s="60"/>
      <c r="J1040" s="67"/>
      <c r="K1040" s="72"/>
      <c r="L1040" s="31"/>
      <c r="M1040" s="28"/>
      <c r="N1040" s="28"/>
      <c r="O1040" s="28"/>
      <c r="P1040" s="28"/>
      <c r="Q1040" s="28"/>
      <c r="R1040" s="28"/>
      <c r="S1040" s="28"/>
      <c r="T1040" s="28"/>
      <c r="U1040" s="28"/>
      <c r="V1040" s="28"/>
      <c r="W1040" s="28"/>
      <c r="X1040" s="28"/>
      <c r="Y1040" s="28"/>
      <c r="Z1040" s="28"/>
    </row>
    <row r="1041" ht="14.25" customHeight="1">
      <c r="A1041" s="60"/>
      <c r="B1041" s="73"/>
      <c r="C1041" s="76"/>
      <c r="D1041" s="75"/>
      <c r="E1041" s="60"/>
      <c r="F1041" s="20" t="str">
        <f>VLOOKUP('DAOP 7 Mn'!$E1041,List!A$6:B$27,2,TRUE)</f>
        <v>#N/A</v>
      </c>
      <c r="G1041" s="61"/>
      <c r="H1041" s="67"/>
      <c r="I1041" s="60"/>
      <c r="J1041" s="67"/>
      <c r="K1041" s="72"/>
      <c r="L1041" s="31"/>
      <c r="M1041" s="28"/>
      <c r="N1041" s="28"/>
      <c r="O1041" s="28"/>
      <c r="P1041" s="28"/>
      <c r="Q1041" s="28"/>
      <c r="R1041" s="28"/>
      <c r="S1041" s="28"/>
      <c r="T1041" s="28"/>
      <c r="U1041" s="28"/>
      <c r="V1041" s="28"/>
      <c r="W1041" s="28"/>
      <c r="X1041" s="28"/>
      <c r="Y1041" s="28"/>
      <c r="Z1041" s="28"/>
    </row>
    <row r="1042" ht="14.25" customHeight="1">
      <c r="A1042" s="60"/>
      <c r="B1042" s="73"/>
      <c r="C1042" s="76"/>
      <c r="D1042" s="75"/>
      <c r="E1042" s="60"/>
      <c r="F1042" s="20" t="str">
        <f>VLOOKUP('DAOP 7 Mn'!$E1042,List!A$6:B$27,2,TRUE)</f>
        <v>#N/A</v>
      </c>
      <c r="G1042" s="61"/>
      <c r="H1042" s="67"/>
      <c r="I1042" s="60"/>
      <c r="J1042" s="67"/>
      <c r="K1042" s="72"/>
      <c r="L1042" s="31"/>
      <c r="M1042" s="28"/>
      <c r="N1042" s="28"/>
      <c r="O1042" s="28"/>
      <c r="P1042" s="28"/>
      <c r="Q1042" s="28"/>
      <c r="R1042" s="28"/>
      <c r="S1042" s="28"/>
      <c r="T1042" s="28"/>
      <c r="U1042" s="28"/>
      <c r="V1042" s="28"/>
      <c r="W1042" s="28"/>
      <c r="X1042" s="28"/>
      <c r="Y1042" s="28"/>
      <c r="Z1042" s="28"/>
    </row>
    <row r="1043" ht="14.25" customHeight="1">
      <c r="A1043" s="60"/>
      <c r="B1043" s="73"/>
      <c r="C1043" s="76"/>
      <c r="D1043" s="75"/>
      <c r="E1043" s="60"/>
      <c r="F1043" s="20" t="str">
        <f>VLOOKUP('DAOP 7 Mn'!$E1043,List!A$6:B$27,2,TRUE)</f>
        <v>#N/A</v>
      </c>
      <c r="G1043" s="61"/>
      <c r="H1043" s="67"/>
      <c r="I1043" s="60"/>
      <c r="J1043" s="67"/>
      <c r="K1043" s="72"/>
      <c r="L1043" s="31"/>
      <c r="M1043" s="28"/>
      <c r="N1043" s="28"/>
      <c r="O1043" s="28"/>
      <c r="P1043" s="28"/>
      <c r="Q1043" s="28"/>
      <c r="R1043" s="28"/>
      <c r="S1043" s="28"/>
      <c r="T1043" s="28"/>
      <c r="U1043" s="28"/>
      <c r="V1043" s="28"/>
      <c r="W1043" s="28"/>
      <c r="X1043" s="28"/>
      <c r="Y1043" s="28"/>
      <c r="Z1043" s="28"/>
    </row>
    <row r="1044" ht="14.25" customHeight="1">
      <c r="A1044" s="60"/>
      <c r="B1044" s="73"/>
      <c r="C1044" s="76"/>
      <c r="D1044" s="75"/>
      <c r="E1044" s="60"/>
      <c r="F1044" s="20" t="str">
        <f>VLOOKUP('DAOP 7 Mn'!$E1044,List!A$6:B$27,2,TRUE)</f>
        <v>#N/A</v>
      </c>
      <c r="G1044" s="61"/>
      <c r="H1044" s="67"/>
      <c r="I1044" s="60"/>
      <c r="J1044" s="67"/>
      <c r="K1044" s="72"/>
      <c r="L1044" s="31"/>
      <c r="M1044" s="28"/>
      <c r="N1044" s="28"/>
      <c r="O1044" s="28"/>
      <c r="P1044" s="28"/>
      <c r="Q1044" s="28"/>
      <c r="R1044" s="28"/>
      <c r="S1044" s="28"/>
      <c r="T1044" s="28"/>
      <c r="U1044" s="28"/>
      <c r="V1044" s="28"/>
      <c r="W1044" s="28"/>
      <c r="X1044" s="28"/>
      <c r="Y1044" s="28"/>
      <c r="Z1044" s="28"/>
    </row>
    <row r="1045" ht="14.25" customHeight="1">
      <c r="A1045" s="60"/>
      <c r="B1045" s="73"/>
      <c r="C1045" s="76"/>
      <c r="D1045" s="75"/>
      <c r="E1045" s="60"/>
      <c r="F1045" s="20" t="str">
        <f>VLOOKUP('DAOP 7 Mn'!$E1045,List!A$6:B$27,2,TRUE)</f>
        <v>#N/A</v>
      </c>
      <c r="G1045" s="61"/>
      <c r="H1045" s="67"/>
      <c r="I1045" s="60"/>
      <c r="J1045" s="67"/>
      <c r="K1045" s="72"/>
      <c r="L1045" s="31"/>
      <c r="M1045" s="28"/>
      <c r="N1045" s="28"/>
      <c r="O1045" s="28"/>
      <c r="P1045" s="28"/>
      <c r="Q1045" s="28"/>
      <c r="R1045" s="28"/>
      <c r="S1045" s="28"/>
      <c r="T1045" s="28"/>
      <c r="U1045" s="28"/>
      <c r="V1045" s="28"/>
      <c r="W1045" s="28"/>
      <c r="X1045" s="28"/>
      <c r="Y1045" s="28"/>
      <c r="Z1045" s="28"/>
    </row>
    <row r="1046" ht="14.25" customHeight="1">
      <c r="A1046" s="60"/>
      <c r="B1046" s="73"/>
      <c r="C1046" s="76"/>
      <c r="D1046" s="75"/>
      <c r="E1046" s="60"/>
      <c r="F1046" s="20" t="str">
        <f>VLOOKUP('DAOP 7 Mn'!$E1046,List!A$6:B$27,2,TRUE)</f>
        <v>#N/A</v>
      </c>
      <c r="G1046" s="61"/>
      <c r="H1046" s="67"/>
      <c r="I1046" s="60"/>
      <c r="J1046" s="67"/>
      <c r="K1046" s="72"/>
      <c r="L1046" s="31"/>
      <c r="M1046" s="28"/>
      <c r="N1046" s="28"/>
      <c r="O1046" s="28"/>
      <c r="P1046" s="28"/>
      <c r="Q1046" s="28"/>
      <c r="R1046" s="28"/>
      <c r="S1046" s="28"/>
      <c r="T1046" s="28"/>
      <c r="U1046" s="28"/>
      <c r="V1046" s="28"/>
      <c r="W1046" s="28"/>
      <c r="X1046" s="28"/>
      <c r="Y1046" s="28"/>
      <c r="Z1046" s="28"/>
    </row>
    <row r="1047" ht="14.25" customHeight="1">
      <c r="A1047" s="60"/>
      <c r="B1047" s="73"/>
      <c r="C1047" s="76"/>
      <c r="D1047" s="75"/>
      <c r="E1047" s="60"/>
      <c r="F1047" s="20" t="str">
        <f>VLOOKUP('DAOP 7 Mn'!$E1047,List!A$6:B$27,2,TRUE)</f>
        <v>#N/A</v>
      </c>
      <c r="G1047" s="61"/>
      <c r="H1047" s="67"/>
      <c r="I1047" s="60"/>
      <c r="J1047" s="67"/>
      <c r="K1047" s="72"/>
      <c r="L1047" s="31"/>
      <c r="M1047" s="28"/>
      <c r="N1047" s="28"/>
      <c r="O1047" s="28"/>
      <c r="P1047" s="28"/>
      <c r="Q1047" s="28"/>
      <c r="R1047" s="28"/>
      <c r="S1047" s="28"/>
      <c r="T1047" s="28"/>
      <c r="U1047" s="28"/>
      <c r="V1047" s="28"/>
      <c r="W1047" s="28"/>
      <c r="X1047" s="28"/>
      <c r="Y1047" s="28"/>
      <c r="Z1047" s="28"/>
    </row>
    <row r="1048" ht="14.25" customHeight="1">
      <c r="A1048" s="60"/>
      <c r="B1048" s="73"/>
      <c r="C1048" s="76"/>
      <c r="D1048" s="75"/>
      <c r="E1048" s="60"/>
      <c r="F1048" s="20" t="str">
        <f>VLOOKUP('DAOP 7 Mn'!$E1048,List!A$6:B$27,2,TRUE)</f>
        <v>#N/A</v>
      </c>
      <c r="G1048" s="61"/>
      <c r="H1048" s="67"/>
      <c r="I1048" s="60"/>
      <c r="J1048" s="67"/>
      <c r="K1048" s="72"/>
      <c r="L1048" s="31"/>
      <c r="M1048" s="28"/>
      <c r="N1048" s="28"/>
      <c r="O1048" s="28"/>
      <c r="P1048" s="28"/>
      <c r="Q1048" s="28"/>
      <c r="R1048" s="28"/>
      <c r="S1048" s="28"/>
      <c r="T1048" s="28"/>
      <c r="U1048" s="28"/>
      <c r="V1048" s="28"/>
      <c r="W1048" s="28"/>
      <c r="X1048" s="28"/>
      <c r="Y1048" s="28"/>
      <c r="Z1048" s="28"/>
    </row>
    <row r="1049" ht="14.25" customHeight="1">
      <c r="A1049" s="60"/>
      <c r="B1049" s="73"/>
      <c r="C1049" s="76"/>
      <c r="D1049" s="75"/>
      <c r="E1049" s="60"/>
      <c r="F1049" s="20" t="str">
        <f>VLOOKUP('DAOP 7 Mn'!$E1049,List!A$6:B$27,2,TRUE)</f>
        <v>#N/A</v>
      </c>
      <c r="G1049" s="61"/>
      <c r="H1049" s="67"/>
      <c r="I1049" s="60"/>
      <c r="J1049" s="67"/>
      <c r="K1049" s="72"/>
      <c r="L1049" s="31"/>
      <c r="M1049" s="28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  <c r="Z1049" s="28"/>
    </row>
    <row r="1050" ht="14.25" customHeight="1">
      <c r="A1050" s="60"/>
      <c r="B1050" s="73"/>
      <c r="C1050" s="76"/>
      <c r="D1050" s="75"/>
      <c r="E1050" s="60"/>
      <c r="F1050" s="20" t="str">
        <f>VLOOKUP('DAOP 7 Mn'!$E1050,List!A$6:B$27,2,TRUE)</f>
        <v>#N/A</v>
      </c>
      <c r="G1050" s="61"/>
      <c r="H1050" s="67"/>
      <c r="I1050" s="60"/>
      <c r="J1050" s="67"/>
      <c r="K1050" s="72"/>
      <c r="L1050" s="31"/>
      <c r="M1050" s="28"/>
      <c r="N1050" s="28"/>
      <c r="O1050" s="28"/>
      <c r="P1050" s="28"/>
      <c r="Q1050" s="28"/>
      <c r="R1050" s="28"/>
      <c r="S1050" s="28"/>
      <c r="T1050" s="28"/>
      <c r="U1050" s="28"/>
      <c r="V1050" s="28"/>
      <c r="W1050" s="28"/>
      <c r="X1050" s="28"/>
      <c r="Y1050" s="28"/>
      <c r="Z1050" s="28"/>
    </row>
    <row r="1051" ht="14.25" customHeight="1">
      <c r="A1051" s="60"/>
      <c r="B1051" s="73"/>
      <c r="C1051" s="76"/>
      <c r="D1051" s="75"/>
      <c r="E1051" s="60"/>
      <c r="F1051" s="20" t="str">
        <f>VLOOKUP('DAOP 7 Mn'!$E1051,List!A$6:B$27,2,TRUE)</f>
        <v>#N/A</v>
      </c>
      <c r="G1051" s="61"/>
      <c r="H1051" s="67"/>
      <c r="I1051" s="60"/>
      <c r="J1051" s="67"/>
      <c r="K1051" s="72"/>
      <c r="L1051" s="31"/>
      <c r="M1051" s="28"/>
      <c r="N1051" s="28"/>
      <c r="O1051" s="28"/>
      <c r="P1051" s="28"/>
      <c r="Q1051" s="28"/>
      <c r="R1051" s="28"/>
      <c r="S1051" s="28"/>
      <c r="T1051" s="28"/>
      <c r="U1051" s="28"/>
      <c r="V1051" s="28"/>
      <c r="W1051" s="28"/>
      <c r="X1051" s="28"/>
      <c r="Y1051" s="28"/>
      <c r="Z1051" s="28"/>
    </row>
    <row r="1052" ht="14.25" customHeight="1">
      <c r="A1052" s="60"/>
      <c r="B1052" s="73"/>
      <c r="C1052" s="76"/>
      <c r="D1052" s="75"/>
      <c r="E1052" s="60"/>
      <c r="F1052" s="20" t="str">
        <f>VLOOKUP('DAOP 7 Mn'!$E1052,List!A$6:B$27,2,TRUE)</f>
        <v>#N/A</v>
      </c>
      <c r="G1052" s="61"/>
      <c r="H1052" s="67"/>
      <c r="I1052" s="60"/>
      <c r="J1052" s="67"/>
      <c r="K1052" s="72"/>
      <c r="L1052" s="31"/>
      <c r="M1052" s="28"/>
      <c r="N1052" s="28"/>
      <c r="O1052" s="28"/>
      <c r="P1052" s="28"/>
      <c r="Q1052" s="28"/>
      <c r="R1052" s="28"/>
      <c r="S1052" s="28"/>
      <c r="T1052" s="28"/>
      <c r="U1052" s="28"/>
      <c r="V1052" s="28"/>
      <c r="W1052" s="28"/>
      <c r="X1052" s="28"/>
      <c r="Y1052" s="28"/>
      <c r="Z1052" s="28"/>
    </row>
    <row r="1053" ht="14.25" customHeight="1">
      <c r="A1053" s="60"/>
      <c r="B1053" s="73"/>
      <c r="C1053" s="76"/>
      <c r="D1053" s="75"/>
      <c r="E1053" s="60"/>
      <c r="F1053" s="20" t="str">
        <f>VLOOKUP('DAOP 7 Mn'!$E1053,List!A$6:B$27,2,TRUE)</f>
        <v>#N/A</v>
      </c>
      <c r="G1053" s="61"/>
      <c r="H1053" s="67"/>
      <c r="I1053" s="60"/>
      <c r="J1053" s="67"/>
      <c r="K1053" s="72"/>
      <c r="L1053" s="31"/>
      <c r="M1053" s="28"/>
      <c r="N1053" s="28"/>
      <c r="O1053" s="28"/>
      <c r="P1053" s="28"/>
      <c r="Q1053" s="28"/>
      <c r="R1053" s="28"/>
      <c r="S1053" s="28"/>
      <c r="T1053" s="28"/>
      <c r="U1053" s="28"/>
      <c r="V1053" s="28"/>
      <c r="W1053" s="28"/>
      <c r="X1053" s="28"/>
      <c r="Y1053" s="28"/>
      <c r="Z1053" s="28"/>
    </row>
    <row r="1054" ht="14.25" customHeight="1">
      <c r="A1054" s="60"/>
      <c r="B1054" s="73"/>
      <c r="C1054" s="76"/>
      <c r="D1054" s="75"/>
      <c r="E1054" s="60"/>
      <c r="F1054" s="20" t="str">
        <f>VLOOKUP('DAOP 7 Mn'!$E1054,List!A$6:B$27,2,TRUE)</f>
        <v>#N/A</v>
      </c>
      <c r="G1054" s="61"/>
      <c r="H1054" s="67"/>
      <c r="I1054" s="60"/>
      <c r="J1054" s="67"/>
      <c r="K1054" s="72"/>
      <c r="L1054" s="31"/>
      <c r="M1054" s="28"/>
      <c r="N1054" s="28"/>
      <c r="O1054" s="28"/>
      <c r="P1054" s="28"/>
      <c r="Q1054" s="28"/>
      <c r="R1054" s="28"/>
      <c r="S1054" s="28"/>
      <c r="T1054" s="28"/>
      <c r="U1054" s="28"/>
      <c r="V1054" s="28"/>
      <c r="W1054" s="28"/>
      <c r="X1054" s="28"/>
      <c r="Y1054" s="28"/>
      <c r="Z1054" s="28"/>
    </row>
    <row r="1055" ht="14.25" customHeight="1">
      <c r="A1055" s="60"/>
      <c r="B1055" s="73"/>
      <c r="C1055" s="76"/>
      <c r="D1055" s="75"/>
      <c r="E1055" s="60"/>
      <c r="F1055" s="20" t="str">
        <f>VLOOKUP('DAOP 7 Mn'!$E1055,List!A$6:B$27,2,TRUE)</f>
        <v>#N/A</v>
      </c>
      <c r="G1055" s="61"/>
      <c r="H1055" s="67"/>
      <c r="I1055" s="60"/>
      <c r="J1055" s="67"/>
      <c r="K1055" s="72"/>
      <c r="L1055" s="31"/>
      <c r="M1055" s="28"/>
      <c r="N1055" s="28"/>
      <c r="O1055" s="28"/>
      <c r="P1055" s="28"/>
      <c r="Q1055" s="28"/>
      <c r="R1055" s="28"/>
      <c r="S1055" s="28"/>
      <c r="T1055" s="28"/>
      <c r="U1055" s="28"/>
      <c r="V1055" s="28"/>
      <c r="W1055" s="28"/>
      <c r="X1055" s="28"/>
      <c r="Y1055" s="28"/>
      <c r="Z1055" s="28"/>
    </row>
    <row r="1056" ht="14.25" customHeight="1">
      <c r="A1056" s="60"/>
      <c r="B1056" s="73"/>
      <c r="C1056" s="76"/>
      <c r="D1056" s="75"/>
      <c r="E1056" s="60"/>
      <c r="F1056" s="20" t="str">
        <f>VLOOKUP('DAOP 7 Mn'!$E1056,List!A$6:B$27,2,TRUE)</f>
        <v>#N/A</v>
      </c>
      <c r="G1056" s="61"/>
      <c r="H1056" s="67"/>
      <c r="I1056" s="60"/>
      <c r="J1056" s="67"/>
      <c r="K1056" s="72"/>
      <c r="L1056" s="31"/>
      <c r="M1056" s="28"/>
      <c r="N1056" s="28"/>
      <c r="O1056" s="28"/>
      <c r="P1056" s="28"/>
      <c r="Q1056" s="28"/>
      <c r="R1056" s="28"/>
      <c r="S1056" s="28"/>
      <c r="T1056" s="28"/>
      <c r="U1056" s="28"/>
      <c r="V1056" s="28"/>
      <c r="W1056" s="28"/>
      <c r="X1056" s="28"/>
      <c r="Y1056" s="28"/>
      <c r="Z1056" s="28"/>
    </row>
    <row r="1057" ht="14.25" customHeight="1">
      <c r="A1057" s="60"/>
      <c r="B1057" s="73"/>
      <c r="C1057" s="76"/>
      <c r="D1057" s="75"/>
      <c r="E1057" s="60"/>
      <c r="F1057" s="20" t="str">
        <f>VLOOKUP('DAOP 7 Mn'!$E1057,List!A$6:B$27,2,TRUE)</f>
        <v>#N/A</v>
      </c>
      <c r="G1057" s="61"/>
      <c r="H1057" s="67"/>
      <c r="I1057" s="60"/>
      <c r="J1057" s="67"/>
      <c r="K1057" s="72"/>
      <c r="L1057" s="31"/>
      <c r="M1057" s="28"/>
      <c r="N1057" s="28"/>
      <c r="O1057" s="28"/>
      <c r="P1057" s="28"/>
      <c r="Q1057" s="28"/>
      <c r="R1057" s="28"/>
      <c r="S1057" s="28"/>
      <c r="T1057" s="28"/>
      <c r="U1057" s="28"/>
      <c r="V1057" s="28"/>
      <c r="W1057" s="28"/>
      <c r="X1057" s="28"/>
      <c r="Y1057" s="28"/>
      <c r="Z1057" s="28"/>
    </row>
    <row r="1058" ht="14.25" customHeight="1">
      <c r="A1058" s="60"/>
      <c r="B1058" s="73"/>
      <c r="C1058" s="76"/>
      <c r="D1058" s="75"/>
      <c r="E1058" s="60"/>
      <c r="F1058" s="20" t="str">
        <f>VLOOKUP('DAOP 7 Mn'!$E1058,List!A$6:B$27,2,TRUE)</f>
        <v>#N/A</v>
      </c>
      <c r="G1058" s="61"/>
      <c r="H1058" s="67"/>
      <c r="I1058" s="60"/>
      <c r="J1058" s="67"/>
      <c r="K1058" s="72"/>
      <c r="L1058" s="31"/>
      <c r="M1058" s="28"/>
      <c r="N1058" s="28"/>
      <c r="O1058" s="28"/>
      <c r="P1058" s="28"/>
      <c r="Q1058" s="28"/>
      <c r="R1058" s="28"/>
      <c r="S1058" s="28"/>
      <c r="T1058" s="28"/>
      <c r="U1058" s="28"/>
      <c r="V1058" s="28"/>
      <c r="W1058" s="28"/>
      <c r="X1058" s="28"/>
      <c r="Y1058" s="28"/>
      <c r="Z1058" s="28"/>
    </row>
    <row r="1059" ht="14.25" customHeight="1">
      <c r="A1059" s="60"/>
      <c r="B1059" s="73"/>
      <c r="C1059" s="76"/>
      <c r="D1059" s="75"/>
      <c r="E1059" s="60"/>
      <c r="F1059" s="20" t="str">
        <f>VLOOKUP('DAOP 7 Mn'!$E1059,List!A$6:B$27,2,TRUE)</f>
        <v>#N/A</v>
      </c>
      <c r="G1059" s="61"/>
      <c r="H1059" s="67"/>
      <c r="I1059" s="60"/>
      <c r="J1059" s="67"/>
      <c r="K1059" s="72"/>
      <c r="L1059" s="31"/>
      <c r="M1059" s="28"/>
      <c r="N1059" s="28"/>
      <c r="O1059" s="28"/>
      <c r="P1059" s="28"/>
      <c r="Q1059" s="28"/>
      <c r="R1059" s="28"/>
      <c r="S1059" s="28"/>
      <c r="T1059" s="28"/>
      <c r="U1059" s="28"/>
      <c r="V1059" s="28"/>
      <c r="W1059" s="28"/>
      <c r="X1059" s="28"/>
      <c r="Y1059" s="28"/>
      <c r="Z1059" s="28"/>
    </row>
    <row r="1060" ht="14.25" customHeight="1">
      <c r="A1060" s="60"/>
      <c r="B1060" s="73"/>
      <c r="C1060" s="76"/>
      <c r="D1060" s="75"/>
      <c r="E1060" s="60"/>
      <c r="F1060" s="20" t="str">
        <f>VLOOKUP('DAOP 7 Mn'!$E1060,List!A$6:B$27,2,TRUE)</f>
        <v>#N/A</v>
      </c>
      <c r="G1060" s="61"/>
      <c r="H1060" s="67"/>
      <c r="I1060" s="60"/>
      <c r="J1060" s="67"/>
      <c r="K1060" s="72"/>
      <c r="L1060" s="31"/>
      <c r="M1060" s="28"/>
      <c r="N1060" s="28"/>
      <c r="O1060" s="28"/>
      <c r="P1060" s="28"/>
      <c r="Q1060" s="28"/>
      <c r="R1060" s="28"/>
      <c r="S1060" s="28"/>
      <c r="T1060" s="28"/>
      <c r="U1060" s="28"/>
      <c r="V1060" s="28"/>
      <c r="W1060" s="28"/>
      <c r="X1060" s="28"/>
      <c r="Y1060" s="28"/>
      <c r="Z1060" s="28"/>
    </row>
    <row r="1061" ht="14.25" customHeight="1">
      <c r="A1061" s="60"/>
      <c r="B1061" s="73"/>
      <c r="C1061" s="76"/>
      <c r="D1061" s="75"/>
      <c r="E1061" s="60"/>
      <c r="F1061" s="20" t="str">
        <f>VLOOKUP('DAOP 7 Mn'!$E1061,List!A$6:B$27,2,TRUE)</f>
        <v>#N/A</v>
      </c>
      <c r="G1061" s="61"/>
      <c r="H1061" s="67"/>
      <c r="I1061" s="60"/>
      <c r="J1061" s="67"/>
      <c r="K1061" s="72"/>
      <c r="L1061" s="31"/>
      <c r="M1061" s="28"/>
      <c r="N1061" s="28"/>
      <c r="O1061" s="28"/>
      <c r="P1061" s="28"/>
      <c r="Q1061" s="28"/>
      <c r="R1061" s="28"/>
      <c r="S1061" s="28"/>
      <c r="T1061" s="28"/>
      <c r="U1061" s="28"/>
      <c r="V1061" s="28"/>
      <c r="W1061" s="28"/>
      <c r="X1061" s="28"/>
      <c r="Y1061" s="28"/>
      <c r="Z1061" s="28"/>
    </row>
    <row r="1062" ht="14.25" customHeight="1">
      <c r="A1062" s="60"/>
      <c r="B1062" s="73"/>
      <c r="C1062" s="76"/>
      <c r="D1062" s="75"/>
      <c r="E1062" s="60"/>
      <c r="F1062" s="20" t="str">
        <f>VLOOKUP('DAOP 7 Mn'!$E1062,List!A$6:B$27,2,TRUE)</f>
        <v>#N/A</v>
      </c>
      <c r="G1062" s="61"/>
      <c r="H1062" s="67"/>
      <c r="I1062" s="60"/>
      <c r="J1062" s="67"/>
      <c r="K1062" s="72"/>
      <c r="L1062" s="31"/>
      <c r="M1062" s="28"/>
      <c r="N1062" s="28"/>
      <c r="O1062" s="28"/>
      <c r="P1062" s="28"/>
      <c r="Q1062" s="28"/>
      <c r="R1062" s="28"/>
      <c r="S1062" s="28"/>
      <c r="T1062" s="28"/>
      <c r="U1062" s="28"/>
      <c r="V1062" s="28"/>
      <c r="W1062" s="28"/>
      <c r="X1062" s="28"/>
      <c r="Y1062" s="28"/>
      <c r="Z1062" s="28"/>
    </row>
    <row r="1063" ht="14.25" customHeight="1">
      <c r="A1063" s="60"/>
      <c r="B1063" s="73"/>
      <c r="C1063" s="76"/>
      <c r="D1063" s="75"/>
      <c r="E1063" s="60"/>
      <c r="F1063" s="20" t="str">
        <f>VLOOKUP('DAOP 7 Mn'!$E1063,List!A$6:B$27,2,TRUE)</f>
        <v>#N/A</v>
      </c>
      <c r="G1063" s="61"/>
      <c r="H1063" s="67"/>
      <c r="I1063" s="60"/>
      <c r="J1063" s="67"/>
      <c r="K1063" s="72"/>
      <c r="L1063" s="31"/>
      <c r="M1063" s="28"/>
      <c r="N1063" s="28"/>
      <c r="O1063" s="28"/>
      <c r="P1063" s="28"/>
      <c r="Q1063" s="28"/>
      <c r="R1063" s="28"/>
      <c r="S1063" s="28"/>
      <c r="T1063" s="28"/>
      <c r="U1063" s="28"/>
      <c r="V1063" s="28"/>
      <c r="W1063" s="28"/>
      <c r="X1063" s="28"/>
      <c r="Y1063" s="28"/>
      <c r="Z1063" s="28"/>
    </row>
    <row r="1064" ht="14.25" customHeight="1">
      <c r="A1064" s="60"/>
      <c r="B1064" s="73"/>
      <c r="C1064" s="76"/>
      <c r="D1064" s="75"/>
      <c r="E1064" s="60"/>
      <c r="F1064" s="20" t="str">
        <f>VLOOKUP('DAOP 7 Mn'!$E1064,List!A$6:B$27,2,TRUE)</f>
        <v>#N/A</v>
      </c>
      <c r="G1064" s="61"/>
      <c r="H1064" s="67"/>
      <c r="I1064" s="60"/>
      <c r="J1064" s="67"/>
      <c r="K1064" s="72"/>
      <c r="L1064" s="31"/>
      <c r="M1064" s="28"/>
      <c r="N1064" s="28"/>
      <c r="O1064" s="28"/>
      <c r="P1064" s="28"/>
      <c r="Q1064" s="28"/>
      <c r="R1064" s="28"/>
      <c r="S1064" s="28"/>
      <c r="T1064" s="28"/>
      <c r="U1064" s="28"/>
      <c r="V1064" s="28"/>
      <c r="W1064" s="28"/>
      <c r="X1064" s="28"/>
      <c r="Y1064" s="28"/>
      <c r="Z1064" s="28"/>
    </row>
    <row r="1065" ht="14.25" customHeight="1">
      <c r="A1065" s="60"/>
      <c r="B1065" s="73"/>
      <c r="C1065" s="76"/>
      <c r="D1065" s="75"/>
      <c r="E1065" s="60"/>
      <c r="F1065" s="20" t="str">
        <f>VLOOKUP('DAOP 7 Mn'!$E1065,List!A$6:B$27,2,TRUE)</f>
        <v>#N/A</v>
      </c>
      <c r="G1065" s="61"/>
      <c r="H1065" s="67"/>
      <c r="I1065" s="60"/>
      <c r="J1065" s="67"/>
      <c r="K1065" s="72"/>
      <c r="L1065" s="31"/>
      <c r="M1065" s="28"/>
      <c r="N1065" s="28"/>
      <c r="O1065" s="28"/>
      <c r="P1065" s="28"/>
      <c r="Q1065" s="28"/>
      <c r="R1065" s="28"/>
      <c r="S1065" s="28"/>
      <c r="T1065" s="28"/>
      <c r="U1065" s="28"/>
      <c r="V1065" s="28"/>
      <c r="W1065" s="28"/>
      <c r="X1065" s="28"/>
      <c r="Y1065" s="28"/>
      <c r="Z1065" s="28"/>
    </row>
    <row r="1066" ht="14.25" customHeight="1">
      <c r="A1066" s="60"/>
      <c r="B1066" s="73"/>
      <c r="C1066" s="76"/>
      <c r="D1066" s="75"/>
      <c r="E1066" s="60"/>
      <c r="F1066" s="20" t="str">
        <f>VLOOKUP('DAOP 7 Mn'!$E1066,List!A$6:B$27,2,TRUE)</f>
        <v>#N/A</v>
      </c>
      <c r="G1066" s="61"/>
      <c r="H1066" s="67"/>
      <c r="I1066" s="60"/>
      <c r="J1066" s="67"/>
      <c r="K1066" s="72"/>
      <c r="L1066" s="31"/>
      <c r="M1066" s="28"/>
      <c r="N1066" s="28"/>
      <c r="O1066" s="28"/>
      <c r="P1066" s="28"/>
      <c r="Q1066" s="28"/>
      <c r="R1066" s="28"/>
      <c r="S1066" s="28"/>
      <c r="T1066" s="28"/>
      <c r="U1066" s="28"/>
      <c r="V1066" s="28"/>
      <c r="W1066" s="28"/>
      <c r="X1066" s="28"/>
      <c r="Y1066" s="28"/>
      <c r="Z1066" s="28"/>
    </row>
    <row r="1067" ht="14.25" customHeight="1">
      <c r="A1067" s="60"/>
      <c r="B1067" s="73"/>
      <c r="C1067" s="76"/>
      <c r="D1067" s="75"/>
      <c r="E1067" s="60"/>
      <c r="F1067" s="20" t="str">
        <f>VLOOKUP('DAOP 7 Mn'!$E1067,List!A$6:B$27,2,TRUE)</f>
        <v>#N/A</v>
      </c>
      <c r="G1067" s="61"/>
      <c r="H1067" s="67"/>
      <c r="I1067" s="60"/>
      <c r="J1067" s="67"/>
      <c r="K1067" s="72"/>
      <c r="L1067" s="31"/>
      <c r="M1067" s="28"/>
      <c r="N1067" s="28"/>
      <c r="O1067" s="28"/>
      <c r="P1067" s="28"/>
      <c r="Q1067" s="28"/>
      <c r="R1067" s="28"/>
      <c r="S1067" s="28"/>
      <c r="T1067" s="28"/>
      <c r="U1067" s="28"/>
      <c r="V1067" s="28"/>
      <c r="W1067" s="28"/>
      <c r="X1067" s="28"/>
      <c r="Y1067" s="28"/>
      <c r="Z1067" s="28"/>
    </row>
    <row r="1068" ht="14.25" customHeight="1">
      <c r="A1068" s="60"/>
      <c r="B1068" s="73"/>
      <c r="C1068" s="76"/>
      <c r="D1068" s="75"/>
      <c r="E1068" s="60"/>
      <c r="F1068" s="20" t="str">
        <f>VLOOKUP('DAOP 7 Mn'!$E1068,List!A$6:B$27,2,TRUE)</f>
        <v>#N/A</v>
      </c>
      <c r="G1068" s="61"/>
      <c r="H1068" s="67"/>
      <c r="I1068" s="60"/>
      <c r="J1068" s="67"/>
      <c r="K1068" s="72"/>
      <c r="L1068" s="31"/>
      <c r="M1068" s="28"/>
      <c r="N1068" s="28"/>
      <c r="O1068" s="28"/>
      <c r="P1068" s="28"/>
      <c r="Q1068" s="28"/>
      <c r="R1068" s="28"/>
      <c r="S1068" s="28"/>
      <c r="T1068" s="28"/>
      <c r="U1068" s="28"/>
      <c r="V1068" s="28"/>
      <c r="W1068" s="28"/>
      <c r="X1068" s="28"/>
      <c r="Y1068" s="28"/>
      <c r="Z1068" s="28"/>
    </row>
    <row r="1069" ht="14.25" customHeight="1">
      <c r="A1069" s="60"/>
      <c r="B1069" s="73"/>
      <c r="C1069" s="76"/>
      <c r="D1069" s="75"/>
      <c r="E1069" s="60"/>
      <c r="F1069" s="20" t="str">
        <f>VLOOKUP('DAOP 7 Mn'!$E1069,List!A$6:B$27,2,TRUE)</f>
        <v>#N/A</v>
      </c>
      <c r="G1069" s="61"/>
      <c r="H1069" s="67"/>
      <c r="I1069" s="60"/>
      <c r="J1069" s="67"/>
      <c r="K1069" s="72"/>
      <c r="L1069" s="31"/>
      <c r="M1069" s="28"/>
      <c r="N1069" s="28"/>
      <c r="O1069" s="28"/>
      <c r="P1069" s="28"/>
      <c r="Q1069" s="28"/>
      <c r="R1069" s="28"/>
      <c r="S1069" s="28"/>
      <c r="T1069" s="28"/>
      <c r="U1069" s="28"/>
      <c r="V1069" s="28"/>
      <c r="W1069" s="28"/>
      <c r="X1069" s="28"/>
      <c r="Y1069" s="28"/>
      <c r="Z1069" s="28"/>
    </row>
    <row r="1070" ht="14.25" customHeight="1">
      <c r="A1070" s="60"/>
      <c r="B1070" s="73"/>
      <c r="C1070" s="76"/>
      <c r="D1070" s="75"/>
      <c r="E1070" s="60"/>
      <c r="F1070" s="20" t="str">
        <f>VLOOKUP('DAOP 7 Mn'!$E1070,List!A$6:B$27,2,TRUE)</f>
        <v>#N/A</v>
      </c>
      <c r="G1070" s="61"/>
      <c r="H1070" s="67"/>
      <c r="I1070" s="60"/>
      <c r="J1070" s="67"/>
      <c r="K1070" s="72"/>
      <c r="L1070" s="31"/>
      <c r="M1070" s="28"/>
      <c r="N1070" s="28"/>
      <c r="O1070" s="28"/>
      <c r="P1070" s="28"/>
      <c r="Q1070" s="28"/>
      <c r="R1070" s="28"/>
      <c r="S1070" s="28"/>
      <c r="T1070" s="28"/>
      <c r="U1070" s="28"/>
      <c r="V1070" s="28"/>
      <c r="W1070" s="28"/>
      <c r="X1070" s="28"/>
      <c r="Y1070" s="28"/>
      <c r="Z1070" s="28"/>
    </row>
    <row r="1071" ht="14.25" customHeight="1">
      <c r="A1071" s="60"/>
      <c r="B1071" s="73"/>
      <c r="C1071" s="76"/>
      <c r="D1071" s="75"/>
      <c r="E1071" s="60"/>
      <c r="F1071" s="20" t="str">
        <f>VLOOKUP('DAOP 7 Mn'!$E1071,List!A$6:B$27,2,TRUE)</f>
        <v>#N/A</v>
      </c>
      <c r="G1071" s="61"/>
      <c r="H1071" s="67"/>
      <c r="I1071" s="60"/>
      <c r="J1071" s="67"/>
      <c r="K1071" s="72"/>
      <c r="L1071" s="31"/>
      <c r="M1071" s="28"/>
      <c r="N1071" s="28"/>
      <c r="O1071" s="28"/>
      <c r="P1071" s="28"/>
      <c r="Q1071" s="28"/>
      <c r="R1071" s="28"/>
      <c r="S1071" s="28"/>
      <c r="T1071" s="28"/>
      <c r="U1071" s="28"/>
      <c r="V1071" s="28"/>
      <c r="W1071" s="28"/>
      <c r="X1071" s="28"/>
      <c r="Y1071" s="28"/>
      <c r="Z1071" s="28"/>
    </row>
    <row r="1072" ht="14.25" customHeight="1">
      <c r="A1072" s="60"/>
      <c r="B1072" s="73"/>
      <c r="C1072" s="76"/>
      <c r="D1072" s="75"/>
      <c r="E1072" s="60"/>
      <c r="F1072" s="20" t="str">
        <f>VLOOKUP('DAOP 7 Mn'!$E1072,List!A$6:B$27,2,TRUE)</f>
        <v>#N/A</v>
      </c>
      <c r="G1072" s="61"/>
      <c r="H1072" s="67"/>
      <c r="I1072" s="60"/>
      <c r="J1072" s="67"/>
      <c r="K1072" s="72"/>
      <c r="L1072" s="31"/>
      <c r="M1072" s="28"/>
      <c r="N1072" s="28"/>
      <c r="O1072" s="28"/>
      <c r="P1072" s="28"/>
      <c r="Q1072" s="28"/>
      <c r="R1072" s="28"/>
      <c r="S1072" s="28"/>
      <c r="T1072" s="28"/>
      <c r="U1072" s="28"/>
      <c r="V1072" s="28"/>
      <c r="W1072" s="28"/>
      <c r="X1072" s="28"/>
      <c r="Y1072" s="28"/>
      <c r="Z1072" s="28"/>
    </row>
    <row r="1073" ht="14.25" customHeight="1">
      <c r="A1073" s="60"/>
      <c r="B1073" s="73"/>
      <c r="C1073" s="76"/>
      <c r="D1073" s="75"/>
      <c r="E1073" s="60"/>
      <c r="F1073" s="20" t="str">
        <f>VLOOKUP('DAOP 7 Mn'!$E1073,List!A$6:B$27,2,TRUE)</f>
        <v>#N/A</v>
      </c>
      <c r="G1073" s="61"/>
      <c r="H1073" s="67"/>
      <c r="I1073" s="60"/>
      <c r="J1073" s="67"/>
      <c r="K1073" s="72"/>
      <c r="L1073" s="31"/>
      <c r="M1073" s="28"/>
      <c r="N1073" s="28"/>
      <c r="O1073" s="28"/>
      <c r="P1073" s="28"/>
      <c r="Q1073" s="28"/>
      <c r="R1073" s="28"/>
      <c r="S1073" s="28"/>
      <c r="T1073" s="28"/>
      <c r="U1073" s="28"/>
      <c r="V1073" s="28"/>
      <c r="W1073" s="28"/>
      <c r="X1073" s="28"/>
      <c r="Y1073" s="28"/>
      <c r="Z1073" s="28"/>
    </row>
    <row r="1074" ht="14.25" customHeight="1">
      <c r="A1074" s="60"/>
      <c r="B1074" s="73"/>
      <c r="C1074" s="76"/>
      <c r="D1074" s="75"/>
      <c r="E1074" s="60"/>
      <c r="F1074" s="20" t="str">
        <f>VLOOKUP('DAOP 7 Mn'!$E1074,List!A$6:B$27,2,TRUE)</f>
        <v>#N/A</v>
      </c>
      <c r="G1074" s="61"/>
      <c r="H1074" s="67"/>
      <c r="I1074" s="60"/>
      <c r="J1074" s="67"/>
      <c r="K1074" s="72"/>
      <c r="L1074" s="31"/>
      <c r="M1074" s="28"/>
      <c r="N1074" s="28"/>
      <c r="O1074" s="28"/>
      <c r="P1074" s="28"/>
      <c r="Q1074" s="28"/>
      <c r="R1074" s="28"/>
      <c r="S1074" s="28"/>
      <c r="T1074" s="28"/>
      <c r="U1074" s="28"/>
      <c r="V1074" s="28"/>
      <c r="W1074" s="28"/>
      <c r="X1074" s="28"/>
      <c r="Y1074" s="28"/>
      <c r="Z1074" s="28"/>
    </row>
    <row r="1075" ht="14.25" customHeight="1">
      <c r="A1075" s="60"/>
      <c r="B1075" s="73"/>
      <c r="C1075" s="76"/>
      <c r="D1075" s="75"/>
      <c r="E1075" s="60"/>
      <c r="F1075" s="20" t="str">
        <f>VLOOKUP('DAOP 7 Mn'!$E1075,List!A$6:B$27,2,TRUE)</f>
        <v>#N/A</v>
      </c>
      <c r="G1075" s="61"/>
      <c r="H1075" s="67"/>
      <c r="I1075" s="60"/>
      <c r="J1075" s="67"/>
      <c r="K1075" s="72"/>
      <c r="L1075" s="31"/>
      <c r="M1075" s="28"/>
      <c r="N1075" s="28"/>
      <c r="O1075" s="28"/>
      <c r="P1075" s="28"/>
      <c r="Q1075" s="28"/>
      <c r="R1075" s="28"/>
      <c r="S1075" s="28"/>
      <c r="T1075" s="28"/>
      <c r="U1075" s="28"/>
      <c r="V1075" s="28"/>
      <c r="W1075" s="28"/>
      <c r="X1075" s="28"/>
      <c r="Y1075" s="28"/>
      <c r="Z1075" s="28"/>
    </row>
    <row r="1076" ht="14.25" customHeight="1">
      <c r="A1076" s="60"/>
      <c r="B1076" s="73"/>
      <c r="C1076" s="76"/>
      <c r="D1076" s="75"/>
      <c r="E1076" s="60"/>
      <c r="F1076" s="20" t="str">
        <f>VLOOKUP('DAOP 7 Mn'!$E1076,List!A$6:B$27,2,TRUE)</f>
        <v>#N/A</v>
      </c>
      <c r="G1076" s="61"/>
      <c r="H1076" s="67"/>
      <c r="I1076" s="60"/>
      <c r="J1076" s="67"/>
      <c r="K1076" s="72"/>
      <c r="L1076" s="31"/>
      <c r="M1076" s="28"/>
      <c r="N1076" s="28"/>
      <c r="O1076" s="28"/>
      <c r="P1076" s="28"/>
      <c r="Q1076" s="28"/>
      <c r="R1076" s="28"/>
      <c r="S1076" s="28"/>
      <c r="T1076" s="28"/>
      <c r="U1076" s="28"/>
      <c r="V1076" s="28"/>
      <c r="W1076" s="28"/>
      <c r="X1076" s="28"/>
      <c r="Y1076" s="28"/>
      <c r="Z1076" s="28"/>
    </row>
    <row r="1077" ht="14.25" customHeight="1">
      <c r="A1077" s="60"/>
      <c r="B1077" s="73"/>
      <c r="C1077" s="76"/>
      <c r="D1077" s="75"/>
      <c r="E1077" s="60"/>
      <c r="F1077" s="20" t="str">
        <f>VLOOKUP('DAOP 7 Mn'!$E1077,List!A$6:B$27,2,TRUE)</f>
        <v>#N/A</v>
      </c>
      <c r="G1077" s="61"/>
      <c r="H1077" s="67"/>
      <c r="I1077" s="60"/>
      <c r="J1077" s="67"/>
      <c r="K1077" s="72"/>
      <c r="L1077" s="31"/>
      <c r="M1077" s="28"/>
      <c r="N1077" s="28"/>
      <c r="O1077" s="28"/>
      <c r="P1077" s="28"/>
      <c r="Q1077" s="28"/>
      <c r="R1077" s="28"/>
      <c r="S1077" s="28"/>
      <c r="T1077" s="28"/>
      <c r="U1077" s="28"/>
      <c r="V1077" s="28"/>
      <c r="W1077" s="28"/>
      <c r="X1077" s="28"/>
      <c r="Y1077" s="28"/>
      <c r="Z1077" s="28"/>
    </row>
    <row r="1078" ht="14.25" customHeight="1">
      <c r="A1078" s="60"/>
      <c r="B1078" s="73"/>
      <c r="C1078" s="76"/>
      <c r="D1078" s="75"/>
      <c r="E1078" s="60"/>
      <c r="F1078" s="20" t="str">
        <f>VLOOKUP('DAOP 7 Mn'!$E1078,List!A$6:B$27,2,TRUE)</f>
        <v>#N/A</v>
      </c>
      <c r="G1078" s="61"/>
      <c r="H1078" s="67"/>
      <c r="I1078" s="60"/>
      <c r="J1078" s="67"/>
      <c r="K1078" s="72"/>
      <c r="L1078" s="31"/>
      <c r="M1078" s="28"/>
      <c r="N1078" s="28"/>
      <c r="O1078" s="28"/>
      <c r="P1078" s="28"/>
      <c r="Q1078" s="28"/>
      <c r="R1078" s="28"/>
      <c r="S1078" s="28"/>
      <c r="T1078" s="28"/>
      <c r="U1078" s="28"/>
      <c r="V1078" s="28"/>
      <c r="W1078" s="28"/>
      <c r="X1078" s="28"/>
      <c r="Y1078" s="28"/>
      <c r="Z1078" s="28"/>
    </row>
    <row r="1079" ht="14.25" customHeight="1">
      <c r="A1079" s="60"/>
      <c r="B1079" s="73"/>
      <c r="C1079" s="76"/>
      <c r="D1079" s="75"/>
      <c r="E1079" s="60"/>
      <c r="F1079" s="20" t="str">
        <f>VLOOKUP('DAOP 7 Mn'!$E1079,List!A$6:B$27,2,TRUE)</f>
        <v>#N/A</v>
      </c>
      <c r="G1079" s="61"/>
      <c r="H1079" s="67"/>
      <c r="I1079" s="60"/>
      <c r="J1079" s="67"/>
      <c r="K1079" s="72"/>
      <c r="L1079" s="31"/>
      <c r="M1079" s="28"/>
      <c r="N1079" s="28"/>
      <c r="O1079" s="28"/>
      <c r="P1079" s="28"/>
      <c r="Q1079" s="28"/>
      <c r="R1079" s="28"/>
      <c r="S1079" s="28"/>
      <c r="T1079" s="28"/>
      <c r="U1079" s="28"/>
      <c r="V1079" s="28"/>
      <c r="W1079" s="28"/>
      <c r="X1079" s="28"/>
      <c r="Y1079" s="28"/>
      <c r="Z1079" s="28"/>
    </row>
    <row r="1080" ht="14.25" customHeight="1">
      <c r="A1080" s="60"/>
      <c r="B1080" s="73"/>
      <c r="C1080" s="76"/>
      <c r="D1080" s="75"/>
      <c r="E1080" s="60"/>
      <c r="F1080" s="20" t="str">
        <f>VLOOKUP('DAOP 7 Mn'!$E1080,List!A$6:B$27,2,TRUE)</f>
        <v>#N/A</v>
      </c>
      <c r="G1080" s="61"/>
      <c r="H1080" s="67"/>
      <c r="I1080" s="60"/>
      <c r="J1080" s="67"/>
      <c r="K1080" s="72"/>
      <c r="L1080" s="31"/>
      <c r="M1080" s="28"/>
      <c r="N1080" s="28"/>
      <c r="O1080" s="28"/>
      <c r="P1080" s="28"/>
      <c r="Q1080" s="28"/>
      <c r="R1080" s="28"/>
      <c r="S1080" s="28"/>
      <c r="T1080" s="28"/>
      <c r="U1080" s="28"/>
      <c r="V1080" s="28"/>
      <c r="W1080" s="28"/>
      <c r="X1080" s="28"/>
      <c r="Y1080" s="28"/>
      <c r="Z1080" s="28"/>
    </row>
    <row r="1081" ht="14.25" customHeight="1">
      <c r="A1081" s="60"/>
      <c r="B1081" s="73"/>
      <c r="C1081" s="76"/>
      <c r="D1081" s="75"/>
      <c r="E1081" s="60"/>
      <c r="F1081" s="20" t="str">
        <f>VLOOKUP('DAOP 7 Mn'!$E1081,List!A$6:B$27,2,TRUE)</f>
        <v>#N/A</v>
      </c>
      <c r="G1081" s="61"/>
      <c r="H1081" s="67"/>
      <c r="I1081" s="60"/>
      <c r="J1081" s="67"/>
      <c r="K1081" s="72"/>
      <c r="L1081" s="31"/>
      <c r="M1081" s="28"/>
      <c r="N1081" s="28"/>
      <c r="O1081" s="28"/>
      <c r="P1081" s="28"/>
      <c r="Q1081" s="28"/>
      <c r="R1081" s="28"/>
      <c r="S1081" s="28"/>
      <c r="T1081" s="28"/>
      <c r="U1081" s="28"/>
      <c r="V1081" s="28"/>
      <c r="W1081" s="28"/>
      <c r="X1081" s="28"/>
      <c r="Y1081" s="28"/>
      <c r="Z1081" s="28"/>
    </row>
    <row r="1082" ht="14.25" customHeight="1">
      <c r="A1082" s="60"/>
      <c r="B1082" s="73"/>
      <c r="C1082" s="76"/>
      <c r="D1082" s="75"/>
      <c r="E1082" s="60"/>
      <c r="F1082" s="20" t="str">
        <f>VLOOKUP('DAOP 7 Mn'!$E1082,List!A$6:B$27,2,TRUE)</f>
        <v>#N/A</v>
      </c>
      <c r="G1082" s="61"/>
      <c r="H1082" s="67"/>
      <c r="I1082" s="60"/>
      <c r="J1082" s="67"/>
      <c r="K1082" s="72"/>
      <c r="L1082" s="31"/>
      <c r="M1082" s="28"/>
      <c r="N1082" s="28"/>
      <c r="O1082" s="28"/>
      <c r="P1082" s="28"/>
      <c r="Q1082" s="28"/>
      <c r="R1082" s="28"/>
      <c r="S1082" s="28"/>
      <c r="T1082" s="28"/>
      <c r="U1082" s="28"/>
      <c r="V1082" s="28"/>
      <c r="W1082" s="28"/>
      <c r="X1082" s="28"/>
      <c r="Y1082" s="28"/>
      <c r="Z1082" s="28"/>
    </row>
    <row r="1083" ht="14.25" customHeight="1">
      <c r="A1083" s="60"/>
      <c r="B1083" s="73"/>
      <c r="C1083" s="76"/>
      <c r="D1083" s="75"/>
      <c r="E1083" s="60"/>
      <c r="F1083" s="20" t="str">
        <f>VLOOKUP('DAOP 7 Mn'!$E1083,List!A$6:B$27,2,TRUE)</f>
        <v>#N/A</v>
      </c>
      <c r="G1083" s="61"/>
      <c r="H1083" s="67"/>
      <c r="I1083" s="60"/>
      <c r="J1083" s="67"/>
      <c r="K1083" s="72"/>
      <c r="L1083" s="31"/>
      <c r="M1083" s="28"/>
      <c r="N1083" s="28"/>
      <c r="O1083" s="28"/>
      <c r="P1083" s="28"/>
      <c r="Q1083" s="28"/>
      <c r="R1083" s="28"/>
      <c r="S1083" s="28"/>
      <c r="T1083" s="28"/>
      <c r="U1083" s="28"/>
      <c r="V1083" s="28"/>
      <c r="W1083" s="28"/>
      <c r="X1083" s="28"/>
      <c r="Y1083" s="28"/>
      <c r="Z1083" s="28"/>
    </row>
    <row r="1084" ht="14.25" customHeight="1">
      <c r="A1084" s="60"/>
      <c r="B1084" s="73"/>
      <c r="C1084" s="76"/>
      <c r="D1084" s="75"/>
      <c r="E1084" s="60"/>
      <c r="F1084" s="20" t="str">
        <f>VLOOKUP('DAOP 7 Mn'!$E1084,List!A$6:B$27,2,TRUE)</f>
        <v>#N/A</v>
      </c>
      <c r="G1084" s="61"/>
      <c r="H1084" s="67"/>
      <c r="I1084" s="60"/>
      <c r="J1084" s="67"/>
      <c r="K1084" s="72"/>
      <c r="L1084" s="31"/>
      <c r="M1084" s="28"/>
      <c r="N1084" s="28"/>
      <c r="O1084" s="28"/>
      <c r="P1084" s="28"/>
      <c r="Q1084" s="28"/>
      <c r="R1084" s="28"/>
      <c r="S1084" s="28"/>
      <c r="T1084" s="28"/>
      <c r="U1084" s="28"/>
      <c r="V1084" s="28"/>
      <c r="W1084" s="28"/>
      <c r="X1084" s="28"/>
      <c r="Y1084" s="28"/>
      <c r="Z1084" s="28"/>
    </row>
    <row r="1085" ht="14.25" customHeight="1">
      <c r="A1085" s="60"/>
      <c r="B1085" s="73"/>
      <c r="C1085" s="76"/>
      <c r="D1085" s="75"/>
      <c r="E1085" s="60"/>
      <c r="F1085" s="20" t="str">
        <f>VLOOKUP('DAOP 7 Mn'!$E1085,List!A$6:B$27,2,TRUE)</f>
        <v>#N/A</v>
      </c>
      <c r="G1085" s="61"/>
      <c r="H1085" s="67"/>
      <c r="I1085" s="60"/>
      <c r="J1085" s="67"/>
      <c r="K1085" s="72"/>
      <c r="L1085" s="31"/>
      <c r="M1085" s="28"/>
      <c r="N1085" s="28"/>
      <c r="O1085" s="28"/>
      <c r="P1085" s="28"/>
      <c r="Q1085" s="28"/>
      <c r="R1085" s="28"/>
      <c r="S1085" s="28"/>
      <c r="T1085" s="28"/>
      <c r="U1085" s="28"/>
      <c r="V1085" s="28"/>
      <c r="W1085" s="28"/>
      <c r="X1085" s="28"/>
      <c r="Y1085" s="28"/>
      <c r="Z1085" s="28"/>
    </row>
    <row r="1086" ht="14.25" customHeight="1">
      <c r="A1086" s="60"/>
      <c r="B1086" s="73"/>
      <c r="C1086" s="76"/>
      <c r="D1086" s="75"/>
      <c r="E1086" s="60"/>
      <c r="F1086" s="20" t="str">
        <f>VLOOKUP('DAOP 7 Mn'!$E1086,List!A$6:B$27,2,TRUE)</f>
        <v>#N/A</v>
      </c>
      <c r="G1086" s="61"/>
      <c r="H1086" s="67"/>
      <c r="I1086" s="60"/>
      <c r="J1086" s="67"/>
      <c r="K1086" s="72"/>
      <c r="L1086" s="31"/>
      <c r="M1086" s="28"/>
      <c r="N1086" s="28"/>
      <c r="O1086" s="28"/>
      <c r="P1086" s="28"/>
      <c r="Q1086" s="28"/>
      <c r="R1086" s="28"/>
      <c r="S1086" s="28"/>
      <c r="T1086" s="28"/>
      <c r="U1086" s="28"/>
      <c r="V1086" s="28"/>
      <c r="W1086" s="28"/>
      <c r="X1086" s="28"/>
      <c r="Y1086" s="28"/>
      <c r="Z1086" s="28"/>
    </row>
    <row r="1087" ht="14.25" customHeight="1">
      <c r="A1087" s="60"/>
      <c r="B1087" s="73"/>
      <c r="C1087" s="76"/>
      <c r="D1087" s="75"/>
      <c r="E1087" s="60"/>
      <c r="F1087" s="20" t="str">
        <f>VLOOKUP('DAOP 7 Mn'!$E1087,List!A$6:B$27,2,TRUE)</f>
        <v>#N/A</v>
      </c>
      <c r="G1087" s="61"/>
      <c r="H1087" s="67"/>
      <c r="I1087" s="60"/>
      <c r="J1087" s="67"/>
      <c r="K1087" s="72"/>
      <c r="L1087" s="31"/>
      <c r="M1087" s="28"/>
      <c r="N1087" s="28"/>
      <c r="O1087" s="28"/>
      <c r="P1087" s="28"/>
      <c r="Q1087" s="28"/>
      <c r="R1087" s="28"/>
      <c r="S1087" s="28"/>
      <c r="T1087" s="28"/>
      <c r="U1087" s="28"/>
      <c r="V1087" s="28"/>
      <c r="W1087" s="28"/>
      <c r="X1087" s="28"/>
      <c r="Y1087" s="28"/>
      <c r="Z1087" s="28"/>
    </row>
    <row r="1088" ht="14.25" customHeight="1">
      <c r="A1088" s="60"/>
      <c r="B1088" s="73"/>
      <c r="C1088" s="76"/>
      <c r="D1088" s="75"/>
      <c r="E1088" s="60"/>
      <c r="F1088" s="20" t="str">
        <f>VLOOKUP('DAOP 7 Mn'!$E1088,List!A$6:B$27,2,TRUE)</f>
        <v>#N/A</v>
      </c>
      <c r="G1088" s="61"/>
      <c r="H1088" s="67"/>
      <c r="I1088" s="60"/>
      <c r="J1088" s="67"/>
      <c r="K1088" s="72"/>
      <c r="L1088" s="31"/>
      <c r="M1088" s="28"/>
      <c r="N1088" s="28"/>
      <c r="O1088" s="28"/>
      <c r="P1088" s="28"/>
      <c r="Q1088" s="28"/>
      <c r="R1088" s="28"/>
      <c r="S1088" s="28"/>
      <c r="T1088" s="28"/>
      <c r="U1088" s="28"/>
      <c r="V1088" s="28"/>
      <c r="W1088" s="28"/>
      <c r="X1088" s="28"/>
      <c r="Y1088" s="28"/>
      <c r="Z1088" s="28"/>
    </row>
    <row r="1089" ht="14.25" customHeight="1">
      <c r="A1089" s="60"/>
      <c r="B1089" s="73"/>
      <c r="C1089" s="76"/>
      <c r="D1089" s="75"/>
      <c r="E1089" s="60"/>
      <c r="F1089" s="20" t="str">
        <f>VLOOKUP('DAOP 7 Mn'!$E1089,List!A$6:B$27,2,TRUE)</f>
        <v>#N/A</v>
      </c>
      <c r="G1089" s="61"/>
      <c r="H1089" s="67"/>
      <c r="I1089" s="60"/>
      <c r="J1089" s="67"/>
      <c r="K1089" s="72"/>
      <c r="L1089" s="31"/>
      <c r="M1089" s="28"/>
      <c r="N1089" s="28"/>
      <c r="O1089" s="28"/>
      <c r="P1089" s="28"/>
      <c r="Q1089" s="28"/>
      <c r="R1089" s="28"/>
      <c r="S1089" s="28"/>
      <c r="T1089" s="28"/>
      <c r="U1089" s="28"/>
      <c r="V1089" s="28"/>
      <c r="W1089" s="28"/>
      <c r="X1089" s="28"/>
      <c r="Y1089" s="28"/>
      <c r="Z1089" s="28"/>
    </row>
    <row r="1090" ht="14.25" customHeight="1">
      <c r="A1090" s="60"/>
      <c r="B1090" s="73"/>
      <c r="C1090" s="76"/>
      <c r="D1090" s="75"/>
      <c r="E1090" s="60"/>
      <c r="F1090" s="20" t="str">
        <f>VLOOKUP('DAOP 7 Mn'!$E1090,List!A$6:B$27,2,TRUE)</f>
        <v>#N/A</v>
      </c>
      <c r="G1090" s="61"/>
      <c r="H1090" s="67"/>
      <c r="I1090" s="60"/>
      <c r="J1090" s="67"/>
      <c r="K1090" s="72"/>
      <c r="L1090" s="31"/>
      <c r="M1090" s="28"/>
      <c r="N1090" s="28"/>
      <c r="O1090" s="28"/>
      <c r="P1090" s="28"/>
      <c r="Q1090" s="28"/>
      <c r="R1090" s="28"/>
      <c r="S1090" s="28"/>
      <c r="T1090" s="28"/>
      <c r="U1090" s="28"/>
      <c r="V1090" s="28"/>
      <c r="W1090" s="28"/>
      <c r="X1090" s="28"/>
      <c r="Y1090" s="28"/>
      <c r="Z1090" s="28"/>
    </row>
    <row r="1091" ht="14.25" customHeight="1">
      <c r="A1091" s="60"/>
      <c r="B1091" s="73"/>
      <c r="C1091" s="76"/>
      <c r="D1091" s="75"/>
      <c r="E1091" s="60"/>
      <c r="F1091" s="20" t="str">
        <f>VLOOKUP('DAOP 7 Mn'!$E1091,List!A$6:B$27,2,TRUE)</f>
        <v>#N/A</v>
      </c>
      <c r="G1091" s="61"/>
      <c r="H1091" s="67"/>
      <c r="I1091" s="60"/>
      <c r="J1091" s="67"/>
      <c r="K1091" s="72"/>
      <c r="L1091" s="31"/>
      <c r="M1091" s="28"/>
      <c r="N1091" s="28"/>
      <c r="O1091" s="28"/>
      <c r="P1091" s="28"/>
      <c r="Q1091" s="28"/>
      <c r="R1091" s="28"/>
      <c r="S1091" s="28"/>
      <c r="T1091" s="28"/>
      <c r="U1091" s="28"/>
      <c r="V1091" s="28"/>
      <c r="W1091" s="28"/>
      <c r="X1091" s="28"/>
      <c r="Y1091" s="28"/>
      <c r="Z1091" s="28"/>
    </row>
    <row r="1092" ht="14.25" customHeight="1">
      <c r="A1092" s="60"/>
      <c r="B1092" s="73"/>
      <c r="C1092" s="76"/>
      <c r="D1092" s="75"/>
      <c r="E1092" s="60"/>
      <c r="F1092" s="20" t="str">
        <f>VLOOKUP('DAOP 7 Mn'!$E1092,List!A$6:B$27,2,TRUE)</f>
        <v>#N/A</v>
      </c>
      <c r="G1092" s="61"/>
      <c r="H1092" s="67"/>
      <c r="I1092" s="60"/>
      <c r="J1092" s="67"/>
      <c r="K1092" s="72"/>
      <c r="L1092" s="31"/>
      <c r="M1092" s="28"/>
      <c r="N1092" s="28"/>
      <c r="O1092" s="28"/>
      <c r="P1092" s="28"/>
      <c r="Q1092" s="28"/>
      <c r="R1092" s="28"/>
      <c r="S1092" s="28"/>
      <c r="T1092" s="28"/>
      <c r="U1092" s="28"/>
      <c r="V1092" s="28"/>
      <c r="W1092" s="28"/>
      <c r="X1092" s="28"/>
      <c r="Y1092" s="28"/>
      <c r="Z1092" s="28"/>
    </row>
    <row r="1093" ht="14.25" customHeight="1">
      <c r="A1093" s="60"/>
      <c r="B1093" s="73"/>
      <c r="C1093" s="76"/>
      <c r="D1093" s="75"/>
      <c r="E1093" s="60"/>
      <c r="F1093" s="20" t="str">
        <f>VLOOKUP('DAOP 7 Mn'!$E1093,List!A$6:B$27,2,TRUE)</f>
        <v>#N/A</v>
      </c>
      <c r="G1093" s="61"/>
      <c r="H1093" s="67"/>
      <c r="I1093" s="60"/>
      <c r="J1093" s="67"/>
      <c r="K1093" s="72"/>
      <c r="L1093" s="31"/>
      <c r="M1093" s="28"/>
      <c r="N1093" s="28"/>
      <c r="O1093" s="28"/>
      <c r="P1093" s="28"/>
      <c r="Q1093" s="28"/>
      <c r="R1093" s="28"/>
      <c r="S1093" s="28"/>
      <c r="T1093" s="28"/>
      <c r="U1093" s="28"/>
      <c r="V1093" s="28"/>
      <c r="W1093" s="28"/>
      <c r="X1093" s="28"/>
      <c r="Y1093" s="28"/>
      <c r="Z1093" s="28"/>
    </row>
    <row r="1094" ht="14.25" customHeight="1">
      <c r="A1094" s="60"/>
      <c r="B1094" s="73"/>
      <c r="C1094" s="76"/>
      <c r="D1094" s="75"/>
      <c r="E1094" s="60"/>
      <c r="F1094" s="20" t="str">
        <f>VLOOKUP('DAOP 7 Mn'!$E1094,List!A$6:B$27,2,TRUE)</f>
        <v>#N/A</v>
      </c>
      <c r="G1094" s="61"/>
      <c r="H1094" s="67"/>
      <c r="I1094" s="60"/>
      <c r="J1094" s="67"/>
      <c r="K1094" s="72"/>
      <c r="L1094" s="31"/>
      <c r="M1094" s="28"/>
      <c r="N1094" s="28"/>
      <c r="O1094" s="28"/>
      <c r="P1094" s="28"/>
      <c r="Q1094" s="28"/>
      <c r="R1094" s="28"/>
      <c r="S1094" s="28"/>
      <c r="T1094" s="28"/>
      <c r="U1094" s="28"/>
      <c r="V1094" s="28"/>
      <c r="W1094" s="28"/>
      <c r="X1094" s="28"/>
      <c r="Y1094" s="28"/>
      <c r="Z1094" s="28"/>
    </row>
    <row r="1095" ht="14.25" customHeight="1">
      <c r="A1095" s="60"/>
      <c r="B1095" s="73"/>
      <c r="C1095" s="76"/>
      <c r="D1095" s="75"/>
      <c r="E1095" s="60"/>
      <c r="F1095" s="20" t="str">
        <f>VLOOKUP('DAOP 7 Mn'!$E1095,List!A$6:B$27,2,TRUE)</f>
        <v>#N/A</v>
      </c>
      <c r="G1095" s="61"/>
      <c r="H1095" s="67"/>
      <c r="I1095" s="60"/>
      <c r="J1095" s="67"/>
      <c r="K1095" s="72"/>
      <c r="L1095" s="31"/>
      <c r="M1095" s="28"/>
      <c r="N1095" s="28"/>
      <c r="O1095" s="28"/>
      <c r="P1095" s="28"/>
      <c r="Q1095" s="28"/>
      <c r="R1095" s="28"/>
      <c r="S1095" s="28"/>
      <c r="T1095" s="28"/>
      <c r="U1095" s="28"/>
      <c r="V1095" s="28"/>
      <c r="W1095" s="28"/>
      <c r="X1095" s="28"/>
      <c r="Y1095" s="28"/>
      <c r="Z1095" s="28"/>
    </row>
    <row r="1096" ht="14.25" customHeight="1">
      <c r="A1096" s="60"/>
      <c r="B1096" s="73"/>
      <c r="C1096" s="76"/>
      <c r="D1096" s="75"/>
      <c r="E1096" s="60"/>
      <c r="F1096" s="20" t="str">
        <f>VLOOKUP('DAOP 7 Mn'!$E1096,List!A$6:B$27,2,TRUE)</f>
        <v>#N/A</v>
      </c>
      <c r="G1096" s="61"/>
      <c r="H1096" s="67"/>
      <c r="I1096" s="60"/>
      <c r="J1096" s="67"/>
      <c r="K1096" s="72"/>
      <c r="L1096" s="31"/>
      <c r="M1096" s="28"/>
      <c r="N1096" s="28"/>
      <c r="O1096" s="28"/>
      <c r="P1096" s="28"/>
      <c r="Q1096" s="28"/>
      <c r="R1096" s="28"/>
      <c r="S1096" s="28"/>
      <c r="T1096" s="28"/>
      <c r="U1096" s="28"/>
      <c r="V1096" s="28"/>
      <c r="W1096" s="28"/>
      <c r="X1096" s="28"/>
      <c r="Y1096" s="28"/>
      <c r="Z1096" s="28"/>
    </row>
    <row r="1097" ht="14.25" customHeight="1">
      <c r="A1097" s="60"/>
      <c r="B1097" s="73"/>
      <c r="C1097" s="76"/>
      <c r="D1097" s="75"/>
      <c r="E1097" s="60"/>
      <c r="F1097" s="20" t="str">
        <f>VLOOKUP('DAOP 7 Mn'!$E1097,List!A$6:B$27,2,TRUE)</f>
        <v>#N/A</v>
      </c>
      <c r="G1097" s="61"/>
      <c r="H1097" s="67"/>
      <c r="I1097" s="60"/>
      <c r="J1097" s="67"/>
      <c r="K1097" s="72"/>
      <c r="L1097" s="31"/>
      <c r="M1097" s="28"/>
      <c r="N1097" s="28"/>
      <c r="O1097" s="28"/>
      <c r="P1097" s="28"/>
      <c r="Q1097" s="28"/>
      <c r="R1097" s="28"/>
      <c r="S1097" s="28"/>
      <c r="T1097" s="28"/>
      <c r="U1097" s="28"/>
      <c r="V1097" s="28"/>
      <c r="W1097" s="28"/>
      <c r="X1097" s="28"/>
      <c r="Y1097" s="28"/>
      <c r="Z1097" s="28"/>
    </row>
    <row r="1098" ht="14.25" customHeight="1">
      <c r="A1098" s="60"/>
      <c r="B1098" s="73"/>
      <c r="C1098" s="76"/>
      <c r="D1098" s="75"/>
      <c r="E1098" s="60"/>
      <c r="F1098" s="20" t="str">
        <f>VLOOKUP('DAOP 7 Mn'!$E1098,List!A$6:B$27,2,TRUE)</f>
        <v>#N/A</v>
      </c>
      <c r="G1098" s="61"/>
      <c r="H1098" s="67"/>
      <c r="I1098" s="60"/>
      <c r="J1098" s="67"/>
      <c r="K1098" s="72"/>
      <c r="L1098" s="31"/>
      <c r="M1098" s="28"/>
      <c r="N1098" s="28"/>
      <c r="O1098" s="28"/>
      <c r="P1098" s="28"/>
      <c r="Q1098" s="28"/>
      <c r="R1098" s="28"/>
      <c r="S1098" s="28"/>
      <c r="T1098" s="28"/>
      <c r="U1098" s="28"/>
      <c r="V1098" s="28"/>
      <c r="W1098" s="28"/>
      <c r="X1098" s="28"/>
      <c r="Y1098" s="28"/>
      <c r="Z1098" s="28"/>
    </row>
    <row r="1099" ht="14.25" customHeight="1">
      <c r="A1099" s="60"/>
      <c r="B1099" s="73"/>
      <c r="C1099" s="76"/>
      <c r="D1099" s="75"/>
      <c r="E1099" s="60"/>
      <c r="F1099" s="20" t="str">
        <f>VLOOKUP('DAOP 7 Mn'!$E1099,List!A$6:B$27,2,TRUE)</f>
        <v>#N/A</v>
      </c>
      <c r="G1099" s="61"/>
      <c r="H1099" s="67"/>
      <c r="I1099" s="60"/>
      <c r="J1099" s="67"/>
      <c r="K1099" s="72"/>
      <c r="L1099" s="31"/>
      <c r="M1099" s="28"/>
      <c r="N1099" s="28"/>
      <c r="O1099" s="28"/>
      <c r="P1099" s="28"/>
      <c r="Q1099" s="28"/>
      <c r="R1099" s="28"/>
      <c r="S1099" s="28"/>
      <c r="T1099" s="28"/>
      <c r="U1099" s="28"/>
      <c r="V1099" s="28"/>
      <c r="W1099" s="28"/>
      <c r="X1099" s="28"/>
      <c r="Y1099" s="28"/>
      <c r="Z1099" s="28"/>
    </row>
    <row r="1100" ht="14.25" customHeight="1">
      <c r="A1100" s="60"/>
      <c r="B1100" s="73"/>
      <c r="C1100" s="76"/>
      <c r="D1100" s="75"/>
      <c r="E1100" s="60"/>
      <c r="F1100" s="20" t="str">
        <f>VLOOKUP('DAOP 7 Mn'!$E1100,List!A$6:B$27,2,TRUE)</f>
        <v>#N/A</v>
      </c>
      <c r="G1100" s="61"/>
      <c r="H1100" s="67"/>
      <c r="I1100" s="60"/>
      <c r="J1100" s="67"/>
      <c r="K1100" s="72"/>
      <c r="L1100" s="31"/>
      <c r="M1100" s="28"/>
      <c r="N1100" s="28"/>
      <c r="O1100" s="28"/>
      <c r="P1100" s="28"/>
      <c r="Q1100" s="28"/>
      <c r="R1100" s="28"/>
      <c r="S1100" s="28"/>
      <c r="T1100" s="28"/>
      <c r="U1100" s="28"/>
      <c r="V1100" s="28"/>
      <c r="W1100" s="28"/>
      <c r="X1100" s="28"/>
      <c r="Y1100" s="28"/>
      <c r="Z1100" s="28"/>
    </row>
    <row r="1101" ht="14.25" customHeight="1">
      <c r="A1101" s="60"/>
      <c r="B1101" s="73"/>
      <c r="C1101" s="76"/>
      <c r="D1101" s="75"/>
      <c r="E1101" s="60"/>
      <c r="F1101" s="20" t="str">
        <f>VLOOKUP('DAOP 7 Mn'!$E1101,List!A$6:B$27,2,TRUE)</f>
        <v>#N/A</v>
      </c>
      <c r="G1101" s="61"/>
      <c r="H1101" s="67"/>
      <c r="I1101" s="60"/>
      <c r="J1101" s="67"/>
      <c r="K1101" s="72"/>
      <c r="L1101" s="31"/>
      <c r="M1101" s="28"/>
      <c r="N1101" s="28"/>
      <c r="O1101" s="28"/>
      <c r="P1101" s="28"/>
      <c r="Q1101" s="28"/>
      <c r="R1101" s="28"/>
      <c r="S1101" s="28"/>
      <c r="T1101" s="28"/>
      <c r="U1101" s="28"/>
      <c r="V1101" s="28"/>
      <c r="W1101" s="28"/>
      <c r="X1101" s="28"/>
      <c r="Y1101" s="28"/>
      <c r="Z1101" s="28"/>
    </row>
    <row r="1102" ht="14.25" customHeight="1">
      <c r="A1102" s="60"/>
      <c r="B1102" s="73"/>
      <c r="C1102" s="76"/>
      <c r="D1102" s="75"/>
      <c r="E1102" s="60"/>
      <c r="F1102" s="20" t="str">
        <f>VLOOKUP('DAOP 7 Mn'!$E1102,List!A$6:B$27,2,TRUE)</f>
        <v>#N/A</v>
      </c>
      <c r="G1102" s="61"/>
      <c r="H1102" s="67"/>
      <c r="I1102" s="60"/>
      <c r="J1102" s="67"/>
      <c r="K1102" s="72"/>
      <c r="L1102" s="31"/>
      <c r="M1102" s="28"/>
      <c r="N1102" s="28"/>
      <c r="O1102" s="28"/>
      <c r="P1102" s="28"/>
      <c r="Q1102" s="28"/>
      <c r="R1102" s="28"/>
      <c r="S1102" s="28"/>
      <c r="T1102" s="28"/>
      <c r="U1102" s="28"/>
      <c r="V1102" s="28"/>
      <c r="W1102" s="28"/>
      <c r="X1102" s="28"/>
      <c r="Y1102" s="28"/>
      <c r="Z1102" s="28"/>
    </row>
    <row r="1103" ht="14.25" customHeight="1">
      <c r="A1103" s="60"/>
      <c r="B1103" s="73"/>
      <c r="C1103" s="76"/>
      <c r="D1103" s="75"/>
      <c r="E1103" s="60"/>
      <c r="F1103" s="20" t="str">
        <f>VLOOKUP('DAOP 7 Mn'!$E1103,List!A$6:B$27,2,TRUE)</f>
        <v>#N/A</v>
      </c>
      <c r="G1103" s="61"/>
      <c r="H1103" s="67"/>
      <c r="I1103" s="60"/>
      <c r="J1103" s="67"/>
      <c r="K1103" s="72"/>
      <c r="L1103" s="31"/>
      <c r="M1103" s="28"/>
      <c r="N1103" s="28"/>
      <c r="O1103" s="28"/>
      <c r="P1103" s="28"/>
      <c r="Q1103" s="28"/>
      <c r="R1103" s="28"/>
      <c r="S1103" s="28"/>
      <c r="T1103" s="28"/>
      <c r="U1103" s="28"/>
      <c r="V1103" s="28"/>
      <c r="W1103" s="28"/>
      <c r="X1103" s="28"/>
      <c r="Y1103" s="28"/>
      <c r="Z1103" s="28"/>
    </row>
    <row r="1104" ht="14.25" customHeight="1">
      <c r="A1104" s="60"/>
      <c r="B1104" s="73"/>
      <c r="C1104" s="76"/>
      <c r="D1104" s="75"/>
      <c r="E1104" s="60"/>
      <c r="F1104" s="20" t="str">
        <f>VLOOKUP('DAOP 7 Mn'!$E1104,List!A$6:B$27,2,TRUE)</f>
        <v>#N/A</v>
      </c>
      <c r="G1104" s="61"/>
      <c r="H1104" s="67"/>
      <c r="I1104" s="60"/>
      <c r="J1104" s="67"/>
      <c r="K1104" s="72"/>
      <c r="L1104" s="31"/>
      <c r="M1104" s="28"/>
      <c r="N1104" s="28"/>
      <c r="O1104" s="28"/>
      <c r="P1104" s="28"/>
      <c r="Q1104" s="28"/>
      <c r="R1104" s="28"/>
      <c r="S1104" s="28"/>
      <c r="T1104" s="28"/>
      <c r="U1104" s="28"/>
      <c r="V1104" s="28"/>
      <c r="W1104" s="28"/>
      <c r="X1104" s="28"/>
      <c r="Y1104" s="28"/>
      <c r="Z1104" s="28"/>
    </row>
    <row r="1105" ht="14.25" customHeight="1">
      <c r="A1105" s="60"/>
      <c r="B1105" s="73"/>
      <c r="C1105" s="76"/>
      <c r="D1105" s="75"/>
      <c r="E1105" s="60"/>
      <c r="F1105" s="20" t="str">
        <f>VLOOKUP('DAOP 7 Mn'!$E1105,List!A$6:B$27,2,TRUE)</f>
        <v>#N/A</v>
      </c>
      <c r="G1105" s="61"/>
      <c r="H1105" s="67"/>
      <c r="I1105" s="60"/>
      <c r="J1105" s="67"/>
      <c r="K1105" s="72"/>
      <c r="L1105" s="31"/>
      <c r="M1105" s="28"/>
      <c r="N1105" s="28"/>
      <c r="O1105" s="28"/>
      <c r="P1105" s="28"/>
      <c r="Q1105" s="28"/>
      <c r="R1105" s="28"/>
      <c r="S1105" s="28"/>
      <c r="T1105" s="28"/>
      <c r="U1105" s="28"/>
      <c r="V1105" s="28"/>
      <c r="W1105" s="28"/>
      <c r="X1105" s="28"/>
      <c r="Y1105" s="28"/>
      <c r="Z1105" s="28"/>
    </row>
    <row r="1106" ht="14.25" customHeight="1">
      <c r="A1106" s="60"/>
      <c r="B1106" s="73"/>
      <c r="C1106" s="76"/>
      <c r="D1106" s="75"/>
      <c r="E1106" s="60"/>
      <c r="F1106" s="20" t="str">
        <f>VLOOKUP('DAOP 7 Mn'!$E1106,List!A$6:B$27,2,TRUE)</f>
        <v>#N/A</v>
      </c>
      <c r="G1106" s="61"/>
      <c r="H1106" s="67"/>
      <c r="I1106" s="60"/>
      <c r="J1106" s="67"/>
      <c r="K1106" s="72"/>
      <c r="L1106" s="31"/>
      <c r="M1106" s="28"/>
      <c r="N1106" s="28"/>
      <c r="O1106" s="28"/>
      <c r="P1106" s="28"/>
      <c r="Q1106" s="28"/>
      <c r="R1106" s="28"/>
      <c r="S1106" s="28"/>
      <c r="T1106" s="28"/>
      <c r="U1106" s="28"/>
      <c r="V1106" s="28"/>
      <c r="W1106" s="28"/>
      <c r="X1106" s="28"/>
      <c r="Y1106" s="28"/>
      <c r="Z1106" s="28"/>
    </row>
    <row r="1107" ht="14.25" customHeight="1">
      <c r="A1107" s="60"/>
      <c r="B1107" s="73"/>
      <c r="C1107" s="76"/>
      <c r="D1107" s="75"/>
      <c r="E1107" s="60"/>
      <c r="F1107" s="20" t="str">
        <f>VLOOKUP('DAOP 7 Mn'!$E1107,List!A$6:B$27,2,TRUE)</f>
        <v>#N/A</v>
      </c>
      <c r="G1107" s="61"/>
      <c r="H1107" s="67"/>
      <c r="I1107" s="60"/>
      <c r="J1107" s="67"/>
      <c r="K1107" s="72"/>
      <c r="L1107" s="31"/>
      <c r="M1107" s="28"/>
      <c r="N1107" s="28"/>
      <c r="O1107" s="28"/>
      <c r="P1107" s="28"/>
      <c r="Q1107" s="28"/>
      <c r="R1107" s="28"/>
      <c r="S1107" s="28"/>
      <c r="T1107" s="28"/>
      <c r="U1107" s="28"/>
      <c r="V1107" s="28"/>
      <c r="W1107" s="28"/>
      <c r="X1107" s="28"/>
      <c r="Y1107" s="28"/>
      <c r="Z1107" s="28"/>
    </row>
    <row r="1108" ht="14.25" customHeight="1">
      <c r="A1108" s="60"/>
      <c r="B1108" s="73"/>
      <c r="C1108" s="76"/>
      <c r="D1108" s="75"/>
      <c r="E1108" s="60"/>
      <c r="F1108" s="20" t="str">
        <f>VLOOKUP('DAOP 7 Mn'!$E1108,List!A$6:B$27,2,TRUE)</f>
        <v>#N/A</v>
      </c>
      <c r="G1108" s="61"/>
      <c r="H1108" s="67"/>
      <c r="I1108" s="60"/>
      <c r="J1108" s="67"/>
      <c r="K1108" s="72"/>
      <c r="L1108" s="31"/>
      <c r="M1108" s="28"/>
      <c r="N1108" s="28"/>
      <c r="O1108" s="28"/>
      <c r="P1108" s="28"/>
      <c r="Q1108" s="28"/>
      <c r="R1108" s="28"/>
      <c r="S1108" s="28"/>
      <c r="T1108" s="28"/>
      <c r="U1108" s="28"/>
      <c r="V1108" s="28"/>
      <c r="W1108" s="28"/>
      <c r="X1108" s="28"/>
      <c r="Y1108" s="28"/>
      <c r="Z1108" s="28"/>
    </row>
    <row r="1109" ht="14.25" customHeight="1">
      <c r="A1109" s="60"/>
      <c r="B1109" s="73"/>
      <c r="C1109" s="76"/>
      <c r="D1109" s="75"/>
      <c r="E1109" s="60"/>
      <c r="F1109" s="20" t="str">
        <f>VLOOKUP('DAOP 7 Mn'!$E1109,List!A$6:B$27,2,TRUE)</f>
        <v>#N/A</v>
      </c>
      <c r="G1109" s="61"/>
      <c r="H1109" s="67"/>
      <c r="I1109" s="60"/>
      <c r="J1109" s="67"/>
      <c r="K1109" s="72"/>
      <c r="L1109" s="31"/>
      <c r="M1109" s="28"/>
      <c r="N1109" s="28"/>
      <c r="O1109" s="28"/>
      <c r="P1109" s="28"/>
      <c r="Q1109" s="28"/>
      <c r="R1109" s="28"/>
      <c r="S1109" s="28"/>
      <c r="T1109" s="28"/>
      <c r="U1109" s="28"/>
      <c r="V1109" s="28"/>
      <c r="W1109" s="28"/>
      <c r="X1109" s="28"/>
      <c r="Y1109" s="28"/>
      <c r="Z1109" s="28"/>
    </row>
    <row r="1110" ht="14.25" customHeight="1">
      <c r="A1110" s="60"/>
      <c r="B1110" s="73"/>
      <c r="C1110" s="76"/>
      <c r="D1110" s="75"/>
      <c r="E1110" s="60"/>
      <c r="F1110" s="20" t="str">
        <f>VLOOKUP('DAOP 7 Mn'!$E1110,List!A$6:B$27,2,TRUE)</f>
        <v>#N/A</v>
      </c>
      <c r="G1110" s="61"/>
      <c r="H1110" s="67"/>
      <c r="I1110" s="60"/>
      <c r="J1110" s="67"/>
      <c r="K1110" s="72"/>
      <c r="L1110" s="31"/>
      <c r="M1110" s="28"/>
      <c r="N1110" s="28"/>
      <c r="O1110" s="28"/>
      <c r="P1110" s="28"/>
      <c r="Q1110" s="28"/>
      <c r="R1110" s="28"/>
      <c r="S1110" s="28"/>
      <c r="T1110" s="28"/>
      <c r="U1110" s="28"/>
      <c r="V1110" s="28"/>
      <c r="W1110" s="28"/>
      <c r="X1110" s="28"/>
      <c r="Y1110" s="28"/>
      <c r="Z1110" s="28"/>
    </row>
    <row r="1111" ht="14.25" customHeight="1">
      <c r="A1111" s="60"/>
      <c r="B1111" s="73"/>
      <c r="C1111" s="76"/>
      <c r="D1111" s="75"/>
      <c r="E1111" s="60"/>
      <c r="F1111" s="20" t="str">
        <f>VLOOKUP('DAOP 7 Mn'!$E1111,List!A$6:B$27,2,TRUE)</f>
        <v>#N/A</v>
      </c>
      <c r="G1111" s="61"/>
      <c r="H1111" s="67"/>
      <c r="I1111" s="60"/>
      <c r="J1111" s="67"/>
      <c r="K1111" s="72"/>
      <c r="L1111" s="31"/>
      <c r="M1111" s="28"/>
      <c r="N1111" s="28"/>
      <c r="O1111" s="28"/>
      <c r="P1111" s="28"/>
      <c r="Q1111" s="28"/>
      <c r="R1111" s="28"/>
      <c r="S1111" s="28"/>
      <c r="T1111" s="28"/>
      <c r="U1111" s="28"/>
      <c r="V1111" s="28"/>
      <c r="W1111" s="28"/>
      <c r="X1111" s="28"/>
      <c r="Y1111" s="28"/>
      <c r="Z1111" s="28"/>
    </row>
    <row r="1112" ht="14.25" customHeight="1">
      <c r="A1112" s="60"/>
      <c r="B1112" s="73"/>
      <c r="C1112" s="76"/>
      <c r="D1112" s="75"/>
      <c r="E1112" s="60"/>
      <c r="F1112" s="20" t="str">
        <f>VLOOKUP('DAOP 7 Mn'!$E1112,List!A$6:B$27,2,TRUE)</f>
        <v>#N/A</v>
      </c>
      <c r="G1112" s="61"/>
      <c r="H1112" s="67"/>
      <c r="I1112" s="60"/>
      <c r="J1112" s="67"/>
      <c r="K1112" s="72"/>
      <c r="L1112" s="31"/>
      <c r="M1112" s="28"/>
      <c r="N1112" s="28"/>
      <c r="O1112" s="28"/>
      <c r="P1112" s="28"/>
      <c r="Q1112" s="28"/>
      <c r="R1112" s="28"/>
      <c r="S1112" s="28"/>
      <c r="T1112" s="28"/>
      <c r="U1112" s="28"/>
      <c r="V1112" s="28"/>
      <c r="W1112" s="28"/>
      <c r="X1112" s="28"/>
      <c r="Y1112" s="28"/>
      <c r="Z1112" s="28"/>
    </row>
    <row r="1113" ht="14.25" customHeight="1">
      <c r="A1113" s="60"/>
      <c r="B1113" s="73"/>
      <c r="C1113" s="76"/>
      <c r="D1113" s="75"/>
      <c r="E1113" s="60"/>
      <c r="F1113" s="20" t="str">
        <f>VLOOKUP('DAOP 7 Mn'!$E1113,List!A$6:B$27,2,TRUE)</f>
        <v>#N/A</v>
      </c>
      <c r="G1113" s="61"/>
      <c r="H1113" s="67"/>
      <c r="I1113" s="60"/>
      <c r="J1113" s="67"/>
      <c r="K1113" s="72"/>
      <c r="L1113" s="31"/>
      <c r="M1113" s="28"/>
      <c r="N1113" s="28"/>
      <c r="O1113" s="28"/>
      <c r="P1113" s="28"/>
      <c r="Q1113" s="28"/>
      <c r="R1113" s="28"/>
      <c r="S1113" s="28"/>
      <c r="T1113" s="28"/>
      <c r="U1113" s="28"/>
      <c r="V1113" s="28"/>
      <c r="W1113" s="28"/>
      <c r="X1113" s="28"/>
      <c r="Y1113" s="28"/>
      <c r="Z1113" s="28"/>
    </row>
    <row r="1114" ht="14.25" customHeight="1">
      <c r="A1114" s="60"/>
      <c r="B1114" s="73"/>
      <c r="C1114" s="77"/>
      <c r="D1114" s="75"/>
      <c r="E1114" s="60"/>
      <c r="F1114" s="20" t="str">
        <f>VLOOKUP('DAOP 7 Mn'!$E1114,List!A$6:B$27,2,TRUE)</f>
        <v>#N/A</v>
      </c>
      <c r="G1114" s="61"/>
      <c r="H1114" s="67"/>
      <c r="I1114" s="60"/>
      <c r="J1114" s="67"/>
      <c r="K1114" s="72"/>
      <c r="L1114" s="31"/>
      <c r="M1114" s="28"/>
      <c r="N1114" s="28"/>
      <c r="O1114" s="28"/>
      <c r="P1114" s="28"/>
      <c r="Q1114" s="28"/>
      <c r="R1114" s="28"/>
      <c r="S1114" s="28"/>
      <c r="T1114" s="28"/>
      <c r="U1114" s="28"/>
      <c r="V1114" s="28"/>
      <c r="W1114" s="28"/>
      <c r="X1114" s="28"/>
      <c r="Y1114" s="28"/>
      <c r="Z1114" s="28"/>
    </row>
    <row r="1115" ht="14.25" customHeight="1">
      <c r="A1115" s="60"/>
      <c r="B1115" s="73"/>
      <c r="C1115" s="77"/>
      <c r="D1115" s="75"/>
      <c r="E1115" s="60"/>
      <c r="F1115" s="20" t="str">
        <f>VLOOKUP('DAOP 7 Mn'!$E1115,List!A$6:B$27,2,TRUE)</f>
        <v>#N/A</v>
      </c>
      <c r="G1115" s="61"/>
      <c r="H1115" s="67"/>
      <c r="I1115" s="60"/>
      <c r="J1115" s="67"/>
      <c r="K1115" s="72"/>
      <c r="L1115" s="31"/>
      <c r="M1115" s="28"/>
      <c r="N1115" s="28"/>
      <c r="O1115" s="28"/>
      <c r="P1115" s="28"/>
      <c r="Q1115" s="28"/>
      <c r="R1115" s="28"/>
      <c r="S1115" s="28"/>
      <c r="T1115" s="28"/>
      <c r="U1115" s="28"/>
      <c r="V1115" s="28"/>
      <c r="W1115" s="28"/>
      <c r="X1115" s="28"/>
      <c r="Y1115" s="28"/>
      <c r="Z1115" s="28"/>
    </row>
    <row r="1116" ht="14.25" customHeight="1">
      <c r="A1116" s="60"/>
      <c r="B1116" s="73"/>
      <c r="C1116" s="77"/>
      <c r="D1116" s="75"/>
      <c r="E1116" s="60"/>
      <c r="F1116" s="20" t="str">
        <f>VLOOKUP('DAOP 7 Mn'!$E1116,List!A$6:B$27,2,TRUE)</f>
        <v>#N/A</v>
      </c>
      <c r="G1116" s="61"/>
      <c r="H1116" s="67"/>
      <c r="I1116" s="60"/>
      <c r="J1116" s="67"/>
      <c r="K1116" s="72"/>
      <c r="L1116" s="31"/>
      <c r="M1116" s="28"/>
      <c r="N1116" s="28"/>
      <c r="O1116" s="28"/>
      <c r="P1116" s="28"/>
      <c r="Q1116" s="28"/>
      <c r="R1116" s="28"/>
      <c r="S1116" s="28"/>
      <c r="T1116" s="28"/>
      <c r="U1116" s="28"/>
      <c r="V1116" s="28"/>
      <c r="W1116" s="28"/>
      <c r="X1116" s="28"/>
      <c r="Y1116" s="28"/>
      <c r="Z1116" s="28"/>
    </row>
    <row r="1117" ht="14.25" customHeight="1">
      <c r="A1117" s="60"/>
      <c r="B1117" s="73"/>
      <c r="C1117" s="77"/>
      <c r="D1117" s="75"/>
      <c r="E1117" s="60"/>
      <c r="F1117" s="20" t="str">
        <f>VLOOKUP('DAOP 7 Mn'!$E1117,List!A$6:B$27,2,TRUE)</f>
        <v>#N/A</v>
      </c>
      <c r="G1117" s="61"/>
      <c r="H1117" s="67"/>
      <c r="I1117" s="60"/>
      <c r="J1117" s="67"/>
      <c r="K1117" s="72"/>
      <c r="L1117" s="31"/>
      <c r="M1117" s="28"/>
      <c r="N1117" s="28"/>
      <c r="O1117" s="28"/>
      <c r="P1117" s="28"/>
      <c r="Q1117" s="28"/>
      <c r="R1117" s="28"/>
      <c r="S1117" s="28"/>
      <c r="T1117" s="28"/>
      <c r="U1117" s="28"/>
      <c r="V1117" s="28"/>
      <c r="W1117" s="28"/>
      <c r="X1117" s="28"/>
      <c r="Y1117" s="28"/>
      <c r="Z1117" s="28"/>
    </row>
    <row r="1118" ht="14.25" customHeight="1">
      <c r="A1118" s="60"/>
      <c r="B1118" s="73"/>
      <c r="C1118" s="77"/>
      <c r="D1118" s="75"/>
      <c r="E1118" s="60"/>
      <c r="F1118" s="20" t="str">
        <f>VLOOKUP('DAOP 7 Mn'!$E1118,List!A$6:B$27,2,TRUE)</f>
        <v>#N/A</v>
      </c>
      <c r="G1118" s="61"/>
      <c r="H1118" s="67"/>
      <c r="I1118" s="60"/>
      <c r="J1118" s="67"/>
      <c r="K1118" s="72"/>
      <c r="L1118" s="31"/>
      <c r="M1118" s="28"/>
      <c r="N1118" s="28"/>
      <c r="O1118" s="28"/>
      <c r="P1118" s="28"/>
      <c r="Q1118" s="28"/>
      <c r="R1118" s="28"/>
      <c r="S1118" s="28"/>
      <c r="T1118" s="28"/>
      <c r="U1118" s="28"/>
      <c r="V1118" s="28"/>
      <c r="W1118" s="28"/>
      <c r="X1118" s="28"/>
      <c r="Y1118" s="28"/>
      <c r="Z1118" s="28"/>
    </row>
    <row r="1119" ht="14.25" customHeight="1">
      <c r="A1119" s="60"/>
      <c r="B1119" s="73"/>
      <c r="C1119" s="77"/>
      <c r="D1119" s="75"/>
      <c r="E1119" s="60"/>
      <c r="F1119" s="20" t="str">
        <f>VLOOKUP('DAOP 7 Mn'!$E1119,List!A$6:B$27,2,TRUE)</f>
        <v>#N/A</v>
      </c>
      <c r="G1119" s="61"/>
      <c r="H1119" s="67"/>
      <c r="I1119" s="60"/>
      <c r="J1119" s="67"/>
      <c r="K1119" s="72"/>
      <c r="L1119" s="31"/>
      <c r="M1119" s="28"/>
      <c r="N1119" s="28"/>
      <c r="O1119" s="28"/>
      <c r="P1119" s="28"/>
      <c r="Q1119" s="28"/>
      <c r="R1119" s="28"/>
      <c r="S1119" s="28"/>
      <c r="T1119" s="28"/>
      <c r="U1119" s="28"/>
      <c r="V1119" s="28"/>
      <c r="W1119" s="28"/>
      <c r="X1119" s="28"/>
      <c r="Y1119" s="28"/>
      <c r="Z1119" s="28"/>
    </row>
    <row r="1120" ht="14.25" customHeight="1">
      <c r="A1120" s="60"/>
      <c r="B1120" s="73"/>
      <c r="C1120" s="77"/>
      <c r="D1120" s="75"/>
      <c r="E1120" s="60"/>
      <c r="F1120" s="20" t="str">
        <f>VLOOKUP('DAOP 7 Mn'!$E1120,List!A$6:B$27,2,TRUE)</f>
        <v>#N/A</v>
      </c>
      <c r="G1120" s="61"/>
      <c r="H1120" s="67"/>
      <c r="I1120" s="60"/>
      <c r="J1120" s="67"/>
      <c r="K1120" s="72"/>
      <c r="L1120" s="31"/>
      <c r="M1120" s="28"/>
      <c r="N1120" s="28"/>
      <c r="O1120" s="28"/>
      <c r="P1120" s="28"/>
      <c r="Q1120" s="28"/>
      <c r="R1120" s="28"/>
      <c r="S1120" s="28"/>
      <c r="T1120" s="28"/>
      <c r="U1120" s="28"/>
      <c r="V1120" s="28"/>
      <c r="W1120" s="28"/>
      <c r="X1120" s="28"/>
      <c r="Y1120" s="28"/>
      <c r="Z1120" s="28"/>
    </row>
    <row r="1121" ht="14.25" customHeight="1">
      <c r="A1121" s="60"/>
      <c r="B1121" s="73"/>
      <c r="C1121" s="77"/>
      <c r="D1121" s="75"/>
      <c r="E1121" s="60"/>
      <c r="F1121" s="20" t="str">
        <f>VLOOKUP('DAOP 7 Mn'!$E1121,List!A$6:B$27,2,TRUE)</f>
        <v>#N/A</v>
      </c>
      <c r="G1121" s="61"/>
      <c r="H1121" s="67"/>
      <c r="I1121" s="60"/>
      <c r="J1121" s="67"/>
      <c r="K1121" s="72"/>
      <c r="L1121" s="31"/>
      <c r="M1121" s="28"/>
      <c r="N1121" s="28"/>
      <c r="O1121" s="28"/>
      <c r="P1121" s="28"/>
      <c r="Q1121" s="28"/>
      <c r="R1121" s="28"/>
      <c r="S1121" s="28"/>
      <c r="T1121" s="28"/>
      <c r="U1121" s="28"/>
      <c r="V1121" s="28"/>
      <c r="W1121" s="28"/>
      <c r="X1121" s="28"/>
      <c r="Y1121" s="28"/>
      <c r="Z1121" s="28"/>
    </row>
    <row r="1122" ht="14.25" customHeight="1">
      <c r="A1122" s="60"/>
      <c r="B1122" s="73"/>
      <c r="C1122" s="77"/>
      <c r="D1122" s="75"/>
      <c r="E1122" s="60"/>
      <c r="F1122" s="20" t="str">
        <f>VLOOKUP('DAOP 7 Mn'!$E1122,List!A$6:B$27,2,TRUE)</f>
        <v>#N/A</v>
      </c>
      <c r="G1122" s="61"/>
      <c r="H1122" s="67"/>
      <c r="I1122" s="60"/>
      <c r="J1122" s="67"/>
      <c r="K1122" s="72"/>
      <c r="L1122" s="31"/>
      <c r="M1122" s="28"/>
      <c r="N1122" s="28"/>
      <c r="O1122" s="28"/>
      <c r="P1122" s="28"/>
      <c r="Q1122" s="28"/>
      <c r="R1122" s="28"/>
      <c r="S1122" s="28"/>
      <c r="T1122" s="28"/>
      <c r="U1122" s="28"/>
      <c r="V1122" s="28"/>
      <c r="W1122" s="28"/>
      <c r="X1122" s="28"/>
      <c r="Y1122" s="28"/>
      <c r="Z1122" s="28"/>
    </row>
    <row r="1123" ht="14.25" customHeight="1">
      <c r="A1123" s="60"/>
      <c r="B1123" s="73"/>
      <c r="C1123" s="77"/>
      <c r="D1123" s="75"/>
      <c r="E1123" s="60"/>
      <c r="F1123" s="20" t="str">
        <f>VLOOKUP('DAOP 7 Mn'!$E1123,List!A$6:B$27,2,TRUE)</f>
        <v>#N/A</v>
      </c>
      <c r="G1123" s="61"/>
      <c r="H1123" s="67"/>
      <c r="I1123" s="60"/>
      <c r="J1123" s="67"/>
      <c r="K1123" s="72"/>
      <c r="L1123" s="31"/>
      <c r="M1123" s="28"/>
      <c r="N1123" s="28"/>
      <c r="O1123" s="28"/>
      <c r="P1123" s="28"/>
      <c r="Q1123" s="28"/>
      <c r="R1123" s="28"/>
      <c r="S1123" s="28"/>
      <c r="T1123" s="28"/>
      <c r="U1123" s="28"/>
      <c r="V1123" s="28"/>
      <c r="W1123" s="28"/>
      <c r="X1123" s="28"/>
      <c r="Y1123" s="28"/>
      <c r="Z1123" s="28"/>
    </row>
    <row r="1124" ht="14.25" customHeight="1">
      <c r="A1124" s="60"/>
      <c r="B1124" s="73"/>
      <c r="C1124" s="77"/>
      <c r="D1124" s="75"/>
      <c r="E1124" s="60"/>
      <c r="F1124" s="20" t="str">
        <f>VLOOKUP('DAOP 7 Mn'!$E1124,List!A$6:B$27,2,TRUE)</f>
        <v>#N/A</v>
      </c>
      <c r="G1124" s="61"/>
      <c r="H1124" s="67"/>
      <c r="I1124" s="60"/>
      <c r="J1124" s="67"/>
      <c r="K1124" s="72"/>
      <c r="L1124" s="31"/>
      <c r="M1124" s="28"/>
      <c r="N1124" s="28"/>
      <c r="O1124" s="28"/>
      <c r="P1124" s="28"/>
      <c r="Q1124" s="28"/>
      <c r="R1124" s="28"/>
      <c r="S1124" s="28"/>
      <c r="T1124" s="28"/>
      <c r="U1124" s="28"/>
      <c r="V1124" s="28"/>
      <c r="W1124" s="28"/>
      <c r="X1124" s="28"/>
      <c r="Y1124" s="28"/>
      <c r="Z1124" s="28"/>
    </row>
    <row r="1125" ht="14.25" customHeight="1">
      <c r="A1125" s="60"/>
      <c r="B1125" s="73"/>
      <c r="C1125" s="77"/>
      <c r="D1125" s="75"/>
      <c r="E1125" s="60"/>
      <c r="F1125" s="20" t="str">
        <f>VLOOKUP('DAOP 7 Mn'!$E1125,List!A$6:B$27,2,TRUE)</f>
        <v>#N/A</v>
      </c>
      <c r="G1125" s="61"/>
      <c r="H1125" s="67"/>
      <c r="I1125" s="60"/>
      <c r="J1125" s="67"/>
      <c r="K1125" s="72"/>
      <c r="L1125" s="31"/>
      <c r="M1125" s="28"/>
      <c r="N1125" s="28"/>
      <c r="O1125" s="28"/>
      <c r="P1125" s="28"/>
      <c r="Q1125" s="28"/>
      <c r="R1125" s="28"/>
      <c r="S1125" s="28"/>
      <c r="T1125" s="28"/>
      <c r="U1125" s="28"/>
      <c r="V1125" s="28"/>
      <c r="W1125" s="28"/>
      <c r="X1125" s="28"/>
      <c r="Y1125" s="28"/>
      <c r="Z1125" s="28"/>
    </row>
    <row r="1126" ht="14.25" customHeight="1">
      <c r="A1126" s="60"/>
      <c r="B1126" s="73"/>
      <c r="C1126" s="77"/>
      <c r="D1126" s="75"/>
      <c r="E1126" s="60"/>
      <c r="F1126" s="20" t="str">
        <f>VLOOKUP('DAOP 7 Mn'!$E1126,List!A$6:B$27,2,TRUE)</f>
        <v>#N/A</v>
      </c>
      <c r="G1126" s="61"/>
      <c r="H1126" s="67"/>
      <c r="I1126" s="60"/>
      <c r="J1126" s="67"/>
      <c r="K1126" s="72"/>
      <c r="L1126" s="31"/>
      <c r="M1126" s="28"/>
      <c r="N1126" s="28"/>
      <c r="O1126" s="28"/>
      <c r="P1126" s="28"/>
      <c r="Q1126" s="28"/>
      <c r="R1126" s="28"/>
      <c r="S1126" s="28"/>
      <c r="T1126" s="28"/>
      <c r="U1126" s="28"/>
      <c r="V1126" s="28"/>
      <c r="W1126" s="28"/>
      <c r="X1126" s="28"/>
      <c r="Y1126" s="28"/>
      <c r="Z1126" s="28"/>
    </row>
    <row r="1127" ht="14.25" customHeight="1">
      <c r="A1127" s="60"/>
      <c r="B1127" s="73"/>
      <c r="C1127" s="77"/>
      <c r="D1127" s="75"/>
      <c r="E1127" s="60"/>
      <c r="F1127" s="20" t="str">
        <f>VLOOKUP('DAOP 7 Mn'!$E1127,List!A$6:B$27,2,TRUE)</f>
        <v>#N/A</v>
      </c>
      <c r="G1127" s="61"/>
      <c r="H1127" s="67"/>
      <c r="I1127" s="60"/>
      <c r="J1127" s="67"/>
      <c r="K1127" s="72"/>
      <c r="L1127" s="31"/>
      <c r="M1127" s="28"/>
      <c r="N1127" s="28"/>
      <c r="O1127" s="28"/>
      <c r="P1127" s="28"/>
      <c r="Q1127" s="28"/>
      <c r="R1127" s="28"/>
      <c r="S1127" s="28"/>
      <c r="T1127" s="28"/>
      <c r="U1127" s="28"/>
      <c r="V1127" s="28"/>
      <c r="W1127" s="28"/>
      <c r="X1127" s="28"/>
      <c r="Y1127" s="28"/>
      <c r="Z1127" s="28"/>
    </row>
    <row r="1128" ht="14.25" customHeight="1">
      <c r="A1128" s="60"/>
      <c r="B1128" s="73"/>
      <c r="C1128" s="77"/>
      <c r="D1128" s="75"/>
      <c r="E1128" s="60"/>
      <c r="F1128" s="20" t="str">
        <f>VLOOKUP('DAOP 7 Mn'!$E1128,List!A$6:B$27,2,TRUE)</f>
        <v>#N/A</v>
      </c>
      <c r="G1128" s="61"/>
      <c r="H1128" s="67"/>
      <c r="I1128" s="60"/>
      <c r="J1128" s="67"/>
      <c r="K1128" s="72"/>
      <c r="L1128" s="31"/>
      <c r="M1128" s="28"/>
      <c r="N1128" s="28"/>
      <c r="O1128" s="28"/>
      <c r="P1128" s="28"/>
      <c r="Q1128" s="28"/>
      <c r="R1128" s="28"/>
      <c r="S1128" s="28"/>
      <c r="T1128" s="28"/>
      <c r="U1128" s="28"/>
      <c r="V1128" s="28"/>
      <c r="W1128" s="28"/>
      <c r="X1128" s="28"/>
      <c r="Y1128" s="28"/>
      <c r="Z1128" s="28"/>
    </row>
    <row r="1129" ht="14.25" customHeight="1">
      <c r="A1129" s="60"/>
      <c r="B1129" s="73"/>
      <c r="C1129" s="77"/>
      <c r="D1129" s="75"/>
      <c r="E1129" s="60"/>
      <c r="F1129" s="20" t="str">
        <f>VLOOKUP('DAOP 7 Mn'!$E1129,List!A$6:B$27,2,TRUE)</f>
        <v>#N/A</v>
      </c>
      <c r="G1129" s="61"/>
      <c r="H1129" s="67"/>
      <c r="I1129" s="60"/>
      <c r="J1129" s="67"/>
      <c r="K1129" s="72"/>
      <c r="L1129" s="31"/>
      <c r="M1129" s="28"/>
      <c r="N1129" s="28"/>
      <c r="O1129" s="28"/>
      <c r="P1129" s="28"/>
      <c r="Q1129" s="28"/>
      <c r="R1129" s="28"/>
      <c r="S1129" s="28"/>
      <c r="T1129" s="28"/>
      <c r="U1129" s="28"/>
      <c r="V1129" s="28"/>
      <c r="W1129" s="28"/>
      <c r="X1129" s="28"/>
      <c r="Y1129" s="28"/>
      <c r="Z1129" s="28"/>
    </row>
    <row r="1130" ht="14.25" customHeight="1">
      <c r="A1130" s="60"/>
      <c r="B1130" s="73"/>
      <c r="C1130" s="77"/>
      <c r="D1130" s="75"/>
      <c r="E1130" s="60"/>
      <c r="F1130" s="20" t="str">
        <f>VLOOKUP('DAOP 7 Mn'!$E1130,List!A$6:B$27,2,TRUE)</f>
        <v>#N/A</v>
      </c>
      <c r="G1130" s="61"/>
      <c r="H1130" s="67"/>
      <c r="I1130" s="60"/>
      <c r="J1130" s="67"/>
      <c r="K1130" s="72"/>
      <c r="L1130" s="31"/>
      <c r="M1130" s="28"/>
      <c r="N1130" s="28"/>
      <c r="O1130" s="28"/>
      <c r="P1130" s="28"/>
      <c r="Q1130" s="28"/>
      <c r="R1130" s="28"/>
      <c r="S1130" s="28"/>
      <c r="T1130" s="28"/>
      <c r="U1130" s="28"/>
      <c r="V1130" s="28"/>
      <c r="W1130" s="28"/>
      <c r="X1130" s="28"/>
      <c r="Y1130" s="28"/>
      <c r="Z1130" s="28"/>
    </row>
    <row r="1131" ht="14.25" customHeight="1">
      <c r="A1131" s="60"/>
      <c r="B1131" s="73"/>
      <c r="C1131" s="77"/>
      <c r="D1131" s="75"/>
      <c r="E1131" s="60"/>
      <c r="F1131" s="20" t="str">
        <f>VLOOKUP('DAOP 7 Mn'!$E1131,List!A$6:B$27,2,TRUE)</f>
        <v>#N/A</v>
      </c>
      <c r="G1131" s="61"/>
      <c r="H1131" s="67"/>
      <c r="I1131" s="60"/>
      <c r="J1131" s="67"/>
      <c r="K1131" s="72"/>
      <c r="L1131" s="31"/>
      <c r="M1131" s="28"/>
      <c r="N1131" s="28"/>
      <c r="O1131" s="28"/>
      <c r="P1131" s="28"/>
      <c r="Q1131" s="28"/>
      <c r="R1131" s="28"/>
      <c r="S1131" s="28"/>
      <c r="T1131" s="28"/>
      <c r="U1131" s="28"/>
      <c r="V1131" s="28"/>
      <c r="W1131" s="28"/>
      <c r="X1131" s="28"/>
      <c r="Y1131" s="28"/>
      <c r="Z1131" s="28"/>
    </row>
    <row r="1132" ht="14.25" customHeight="1">
      <c r="A1132" s="60"/>
      <c r="B1132" s="73"/>
      <c r="C1132" s="77"/>
      <c r="D1132" s="75"/>
      <c r="E1132" s="60"/>
      <c r="F1132" s="20" t="str">
        <f>VLOOKUP('DAOP 7 Mn'!$E1132,List!A$6:B$27,2,TRUE)</f>
        <v>#N/A</v>
      </c>
      <c r="G1132" s="61"/>
      <c r="H1132" s="67"/>
      <c r="I1132" s="60"/>
      <c r="J1132" s="67"/>
      <c r="K1132" s="72"/>
      <c r="L1132" s="31"/>
      <c r="M1132" s="28"/>
      <c r="N1132" s="28"/>
      <c r="O1132" s="28"/>
      <c r="P1132" s="28"/>
      <c r="Q1132" s="28"/>
      <c r="R1132" s="28"/>
      <c r="S1132" s="28"/>
      <c r="T1132" s="28"/>
      <c r="U1132" s="28"/>
      <c r="V1132" s="28"/>
      <c r="W1132" s="28"/>
      <c r="X1132" s="28"/>
      <c r="Y1132" s="28"/>
      <c r="Z1132" s="28"/>
    </row>
    <row r="1133" ht="14.25" customHeight="1">
      <c r="A1133" s="60"/>
      <c r="B1133" s="73"/>
      <c r="C1133" s="77"/>
      <c r="D1133" s="75"/>
      <c r="E1133" s="60"/>
      <c r="F1133" s="20" t="str">
        <f>VLOOKUP('DAOP 7 Mn'!$E1133,List!A$6:B$27,2,TRUE)</f>
        <v>#N/A</v>
      </c>
      <c r="G1133" s="61"/>
      <c r="H1133" s="67"/>
      <c r="I1133" s="60"/>
      <c r="J1133" s="67"/>
      <c r="K1133" s="72"/>
      <c r="L1133" s="31"/>
      <c r="M1133" s="28"/>
      <c r="N1133" s="28"/>
      <c r="O1133" s="28"/>
      <c r="P1133" s="28"/>
      <c r="Q1133" s="28"/>
      <c r="R1133" s="28"/>
      <c r="S1133" s="28"/>
      <c r="T1133" s="28"/>
      <c r="U1133" s="28"/>
      <c r="V1133" s="28"/>
      <c r="W1133" s="28"/>
      <c r="X1133" s="28"/>
      <c r="Y1133" s="28"/>
      <c r="Z1133" s="28"/>
    </row>
    <row r="1134" ht="14.25" customHeight="1">
      <c r="A1134" s="60"/>
      <c r="B1134" s="73"/>
      <c r="C1134" s="77"/>
      <c r="D1134" s="75"/>
      <c r="E1134" s="60"/>
      <c r="F1134" s="20" t="str">
        <f>VLOOKUP('DAOP 7 Mn'!$E1134,List!A$6:B$27,2,TRUE)</f>
        <v>#N/A</v>
      </c>
      <c r="G1134" s="61"/>
      <c r="H1134" s="67"/>
      <c r="I1134" s="60"/>
      <c r="J1134" s="67"/>
      <c r="K1134" s="72"/>
      <c r="L1134" s="31"/>
      <c r="M1134" s="28"/>
      <c r="N1134" s="28"/>
      <c r="O1134" s="28"/>
      <c r="P1134" s="28"/>
      <c r="Q1134" s="28"/>
      <c r="R1134" s="28"/>
      <c r="S1134" s="28"/>
      <c r="T1134" s="28"/>
      <c r="U1134" s="28"/>
      <c r="V1134" s="28"/>
      <c r="W1134" s="28"/>
      <c r="X1134" s="28"/>
      <c r="Y1134" s="28"/>
      <c r="Z1134" s="28"/>
    </row>
    <row r="1135" ht="14.25" customHeight="1">
      <c r="A1135" s="60"/>
      <c r="B1135" s="73"/>
      <c r="C1135" s="77"/>
      <c r="D1135" s="75"/>
      <c r="E1135" s="60"/>
      <c r="F1135" s="20" t="str">
        <f>VLOOKUP('DAOP 7 Mn'!$E1135,List!A$6:B$27,2,TRUE)</f>
        <v>#N/A</v>
      </c>
      <c r="G1135" s="61"/>
      <c r="H1135" s="67"/>
      <c r="I1135" s="60"/>
      <c r="J1135" s="67"/>
      <c r="K1135" s="72"/>
      <c r="L1135" s="31"/>
      <c r="M1135" s="28"/>
      <c r="N1135" s="28"/>
      <c r="O1135" s="28"/>
      <c r="P1135" s="28"/>
      <c r="Q1135" s="28"/>
      <c r="R1135" s="28"/>
      <c r="S1135" s="28"/>
      <c r="T1135" s="28"/>
      <c r="U1135" s="28"/>
      <c r="V1135" s="28"/>
      <c r="W1135" s="28"/>
      <c r="X1135" s="28"/>
      <c r="Y1135" s="28"/>
      <c r="Z1135" s="28"/>
    </row>
    <row r="1136" ht="14.25" customHeight="1">
      <c r="A1136" s="60"/>
      <c r="B1136" s="73"/>
      <c r="C1136" s="77"/>
      <c r="D1136" s="75"/>
      <c r="E1136" s="60"/>
      <c r="F1136" s="20" t="str">
        <f>VLOOKUP('DAOP 7 Mn'!$E1136,List!A$6:B$27,2,TRUE)</f>
        <v>#N/A</v>
      </c>
      <c r="G1136" s="61"/>
      <c r="H1136" s="67"/>
      <c r="I1136" s="60"/>
      <c r="J1136" s="67"/>
      <c r="K1136" s="72"/>
      <c r="L1136" s="31"/>
      <c r="M1136" s="28"/>
      <c r="N1136" s="28"/>
      <c r="O1136" s="28"/>
      <c r="P1136" s="28"/>
      <c r="Q1136" s="28"/>
      <c r="R1136" s="28"/>
      <c r="S1136" s="28"/>
      <c r="T1136" s="28"/>
      <c r="U1136" s="28"/>
      <c r="V1136" s="28"/>
      <c r="W1136" s="28"/>
      <c r="X1136" s="28"/>
      <c r="Y1136" s="28"/>
      <c r="Z1136" s="28"/>
    </row>
    <row r="1137" ht="14.25" customHeight="1">
      <c r="A1137" s="60"/>
      <c r="B1137" s="73"/>
      <c r="C1137" s="77"/>
      <c r="D1137" s="75"/>
      <c r="E1137" s="60"/>
      <c r="F1137" s="20" t="str">
        <f>VLOOKUP('DAOP 7 Mn'!$E1137,List!A$6:B$27,2,TRUE)</f>
        <v>#N/A</v>
      </c>
      <c r="G1137" s="61"/>
      <c r="H1137" s="67"/>
      <c r="I1137" s="60"/>
      <c r="J1137" s="67"/>
      <c r="K1137" s="72"/>
      <c r="L1137" s="31"/>
      <c r="M1137" s="28"/>
      <c r="N1137" s="28"/>
      <c r="O1137" s="28"/>
      <c r="P1137" s="28"/>
      <c r="Q1137" s="28"/>
      <c r="R1137" s="28"/>
      <c r="S1137" s="28"/>
      <c r="T1137" s="28"/>
      <c r="U1137" s="28"/>
      <c r="V1137" s="28"/>
      <c r="W1137" s="28"/>
      <c r="X1137" s="28"/>
      <c r="Y1137" s="28"/>
      <c r="Z1137" s="28"/>
    </row>
    <row r="1138" ht="14.25" customHeight="1">
      <c r="A1138" s="60"/>
      <c r="B1138" s="73"/>
      <c r="C1138" s="77"/>
      <c r="D1138" s="75"/>
      <c r="E1138" s="60"/>
      <c r="F1138" s="20" t="str">
        <f>VLOOKUP('DAOP 7 Mn'!$E1138,List!A$6:B$27,2,TRUE)</f>
        <v>#N/A</v>
      </c>
      <c r="G1138" s="61"/>
      <c r="H1138" s="67"/>
      <c r="I1138" s="60"/>
      <c r="J1138" s="67"/>
      <c r="K1138" s="72"/>
      <c r="L1138" s="31"/>
      <c r="M1138" s="28"/>
      <c r="N1138" s="28"/>
      <c r="O1138" s="28"/>
      <c r="P1138" s="28"/>
      <c r="Q1138" s="28"/>
      <c r="R1138" s="28"/>
      <c r="S1138" s="28"/>
      <c r="T1138" s="28"/>
      <c r="U1138" s="28"/>
      <c r="V1138" s="28"/>
      <c r="W1138" s="28"/>
      <c r="X1138" s="28"/>
      <c r="Y1138" s="28"/>
      <c r="Z1138" s="28"/>
    </row>
    <row r="1139" ht="14.25" customHeight="1">
      <c r="A1139" s="60"/>
      <c r="B1139" s="73"/>
      <c r="C1139" s="77"/>
      <c r="D1139" s="75"/>
      <c r="E1139" s="60"/>
      <c r="F1139" s="20" t="str">
        <f>VLOOKUP('DAOP 7 Mn'!$E1139,List!A$6:B$27,2,TRUE)</f>
        <v>#N/A</v>
      </c>
      <c r="G1139" s="61"/>
      <c r="H1139" s="67"/>
      <c r="I1139" s="60"/>
      <c r="J1139" s="67"/>
      <c r="K1139" s="72"/>
      <c r="L1139" s="31"/>
      <c r="M1139" s="28"/>
      <c r="N1139" s="28"/>
      <c r="O1139" s="28"/>
      <c r="P1139" s="28"/>
      <c r="Q1139" s="28"/>
      <c r="R1139" s="28"/>
      <c r="S1139" s="28"/>
      <c r="T1139" s="28"/>
      <c r="U1139" s="28"/>
      <c r="V1139" s="28"/>
      <c r="W1139" s="28"/>
      <c r="X1139" s="28"/>
      <c r="Y1139" s="28"/>
      <c r="Z1139" s="28"/>
    </row>
    <row r="1140" ht="14.25" customHeight="1">
      <c r="A1140" s="60"/>
      <c r="B1140" s="73"/>
      <c r="C1140" s="77"/>
      <c r="D1140" s="75"/>
      <c r="E1140" s="60"/>
      <c r="F1140" s="20" t="str">
        <f>VLOOKUP('DAOP 7 Mn'!$E1140,List!A$6:B$27,2,TRUE)</f>
        <v>#N/A</v>
      </c>
      <c r="G1140" s="61"/>
      <c r="H1140" s="67"/>
      <c r="I1140" s="60"/>
      <c r="J1140" s="67"/>
      <c r="K1140" s="72"/>
      <c r="L1140" s="31"/>
      <c r="M1140" s="28"/>
      <c r="N1140" s="28"/>
      <c r="O1140" s="28"/>
      <c r="P1140" s="28"/>
      <c r="Q1140" s="28"/>
      <c r="R1140" s="28"/>
      <c r="S1140" s="28"/>
      <c r="T1140" s="28"/>
      <c r="U1140" s="28"/>
      <c r="V1140" s="28"/>
      <c r="W1140" s="28"/>
      <c r="X1140" s="28"/>
      <c r="Y1140" s="28"/>
      <c r="Z1140" s="28"/>
    </row>
    <row r="1141" ht="14.25" customHeight="1">
      <c r="A1141" s="60"/>
      <c r="B1141" s="78"/>
      <c r="C1141" s="79"/>
      <c r="D1141" s="67"/>
      <c r="E1141" s="60"/>
      <c r="F1141" s="20" t="str">
        <f>VLOOKUP('DAOP 7 Mn'!$E1141,List!A$6:B$27,2,TRUE)</f>
        <v>#N/A</v>
      </c>
      <c r="G1141" s="61"/>
      <c r="H1141" s="75"/>
      <c r="I1141" s="60"/>
      <c r="J1141" s="67"/>
      <c r="K1141" s="72"/>
      <c r="L1141" s="31"/>
      <c r="M1141" s="28"/>
      <c r="N1141" s="28"/>
      <c r="O1141" s="28"/>
      <c r="P1141" s="28"/>
      <c r="Q1141" s="28"/>
      <c r="R1141" s="28"/>
      <c r="S1141" s="28"/>
      <c r="T1141" s="28"/>
      <c r="U1141" s="28"/>
      <c r="V1141" s="28"/>
      <c r="W1141" s="28"/>
      <c r="X1141" s="28"/>
      <c r="Y1141" s="28"/>
      <c r="Z1141" s="28"/>
    </row>
    <row r="1142" ht="14.25" customHeight="1">
      <c r="A1142" s="60"/>
      <c r="B1142" s="78"/>
      <c r="C1142" s="79"/>
      <c r="D1142" s="67"/>
      <c r="E1142" s="60"/>
      <c r="F1142" s="20" t="str">
        <f>VLOOKUP('DAOP 7 Mn'!$E1142,List!A$6:B$27,2,TRUE)</f>
        <v>#N/A</v>
      </c>
      <c r="G1142" s="61"/>
      <c r="H1142" s="75"/>
      <c r="I1142" s="60"/>
      <c r="J1142" s="67"/>
      <c r="K1142" s="72"/>
      <c r="L1142" s="31"/>
      <c r="M1142" s="28"/>
      <c r="N1142" s="28"/>
      <c r="O1142" s="28"/>
      <c r="P1142" s="28"/>
      <c r="Q1142" s="28"/>
      <c r="R1142" s="28"/>
      <c r="S1142" s="28"/>
      <c r="T1142" s="28"/>
      <c r="U1142" s="28"/>
      <c r="V1142" s="28"/>
      <c r="W1142" s="28"/>
      <c r="X1142" s="28"/>
      <c r="Y1142" s="28"/>
      <c r="Z1142" s="28"/>
    </row>
    <row r="1143" ht="14.25" customHeight="1">
      <c r="A1143" s="60"/>
      <c r="B1143" s="78"/>
      <c r="C1143" s="79"/>
      <c r="D1143" s="67"/>
      <c r="E1143" s="60"/>
      <c r="F1143" s="20" t="str">
        <f>VLOOKUP('DAOP 7 Mn'!$E1143,List!A$6:B$27,2,TRUE)</f>
        <v>#N/A</v>
      </c>
      <c r="G1143" s="61"/>
      <c r="H1143" s="75"/>
      <c r="I1143" s="60"/>
      <c r="J1143" s="67"/>
      <c r="K1143" s="72"/>
      <c r="L1143" s="31"/>
      <c r="M1143" s="28"/>
      <c r="N1143" s="28"/>
      <c r="O1143" s="28"/>
      <c r="P1143" s="28"/>
      <c r="Q1143" s="28"/>
      <c r="R1143" s="28"/>
      <c r="S1143" s="28"/>
      <c r="T1143" s="28"/>
      <c r="U1143" s="28"/>
      <c r="V1143" s="28"/>
      <c r="W1143" s="28"/>
      <c r="X1143" s="28"/>
      <c r="Y1143" s="28"/>
      <c r="Z1143" s="28"/>
    </row>
    <row r="1144" ht="14.25" customHeight="1">
      <c r="A1144" s="60"/>
      <c r="B1144" s="78"/>
      <c r="C1144" s="79"/>
      <c r="D1144" s="67"/>
      <c r="E1144" s="60"/>
      <c r="F1144" s="20" t="str">
        <f>VLOOKUP('DAOP 7 Mn'!$E1144,List!A$6:B$27,2,TRUE)</f>
        <v>#N/A</v>
      </c>
      <c r="G1144" s="61"/>
      <c r="H1144" s="75"/>
      <c r="I1144" s="60"/>
      <c r="J1144" s="67"/>
      <c r="K1144" s="72"/>
      <c r="L1144" s="31"/>
      <c r="M1144" s="28"/>
      <c r="N1144" s="28"/>
      <c r="O1144" s="28"/>
      <c r="P1144" s="28"/>
      <c r="Q1144" s="28"/>
      <c r="R1144" s="28"/>
      <c r="S1144" s="28"/>
      <c r="T1144" s="28"/>
      <c r="U1144" s="28"/>
      <c r="V1144" s="28"/>
      <c r="W1144" s="28"/>
      <c r="X1144" s="28"/>
      <c r="Y1144" s="28"/>
      <c r="Z1144" s="28"/>
    </row>
    <row r="1145" ht="14.25" customHeight="1">
      <c r="A1145" s="60"/>
      <c r="B1145" s="78"/>
      <c r="C1145" s="79"/>
      <c r="D1145" s="67"/>
      <c r="E1145" s="60"/>
      <c r="F1145" s="20" t="str">
        <f>VLOOKUP('DAOP 7 Mn'!$E1145,List!A$6:B$27,2,TRUE)</f>
        <v>#N/A</v>
      </c>
      <c r="G1145" s="61"/>
      <c r="H1145" s="75"/>
      <c r="I1145" s="60"/>
      <c r="J1145" s="67"/>
      <c r="K1145" s="72"/>
      <c r="L1145" s="31"/>
      <c r="M1145" s="28"/>
      <c r="N1145" s="28"/>
      <c r="O1145" s="28"/>
      <c r="P1145" s="28"/>
      <c r="Q1145" s="28"/>
      <c r="R1145" s="28"/>
      <c r="S1145" s="28"/>
      <c r="T1145" s="28"/>
      <c r="U1145" s="28"/>
      <c r="V1145" s="28"/>
      <c r="W1145" s="28"/>
      <c r="X1145" s="28"/>
      <c r="Y1145" s="28"/>
      <c r="Z1145" s="28"/>
    </row>
    <row r="1146" ht="14.25" customHeight="1">
      <c r="A1146" s="60"/>
      <c r="B1146" s="78"/>
      <c r="C1146" s="79"/>
      <c r="D1146" s="67"/>
      <c r="E1146" s="60"/>
      <c r="F1146" s="20" t="str">
        <f>VLOOKUP('DAOP 7 Mn'!$E1146,List!A$6:B$27,2,TRUE)</f>
        <v>#N/A</v>
      </c>
      <c r="G1146" s="61"/>
      <c r="H1146" s="75"/>
      <c r="I1146" s="60"/>
      <c r="J1146" s="67"/>
      <c r="K1146" s="72"/>
      <c r="L1146" s="31"/>
      <c r="M1146" s="28"/>
      <c r="N1146" s="28"/>
      <c r="O1146" s="28"/>
      <c r="P1146" s="28"/>
      <c r="Q1146" s="28"/>
      <c r="R1146" s="28"/>
      <c r="S1146" s="28"/>
      <c r="T1146" s="28"/>
      <c r="U1146" s="28"/>
      <c r="V1146" s="28"/>
      <c r="W1146" s="28"/>
      <c r="X1146" s="28"/>
      <c r="Y1146" s="28"/>
      <c r="Z1146" s="28"/>
    </row>
    <row r="1147" ht="14.25" customHeight="1">
      <c r="A1147" s="60"/>
      <c r="B1147" s="78"/>
      <c r="C1147" s="79"/>
      <c r="D1147" s="67"/>
      <c r="E1147" s="60"/>
      <c r="F1147" s="20" t="str">
        <f>VLOOKUP('DAOP 7 Mn'!$E1147,List!A$6:B$27,2,TRUE)</f>
        <v>#N/A</v>
      </c>
      <c r="G1147" s="61"/>
      <c r="H1147" s="75"/>
      <c r="I1147" s="60"/>
      <c r="J1147" s="67"/>
      <c r="K1147" s="72"/>
      <c r="L1147" s="31"/>
      <c r="M1147" s="28"/>
      <c r="N1147" s="28"/>
      <c r="O1147" s="28"/>
      <c r="P1147" s="28"/>
      <c r="Q1147" s="28"/>
      <c r="R1147" s="28"/>
      <c r="S1147" s="28"/>
      <c r="T1147" s="28"/>
      <c r="U1147" s="28"/>
      <c r="V1147" s="28"/>
      <c r="W1147" s="28"/>
      <c r="X1147" s="28"/>
      <c r="Y1147" s="28"/>
      <c r="Z1147" s="28"/>
    </row>
    <row r="1148" ht="14.25" customHeight="1">
      <c r="A1148" s="60"/>
      <c r="B1148" s="78"/>
      <c r="C1148" s="79"/>
      <c r="D1148" s="67"/>
      <c r="E1148" s="60"/>
      <c r="F1148" s="20" t="str">
        <f>VLOOKUP('DAOP 7 Mn'!$E1148,List!A$6:B$27,2,TRUE)</f>
        <v>#N/A</v>
      </c>
      <c r="G1148" s="61"/>
      <c r="H1148" s="75"/>
      <c r="I1148" s="60"/>
      <c r="J1148" s="67"/>
      <c r="K1148" s="72"/>
      <c r="L1148" s="31"/>
      <c r="M1148" s="28"/>
      <c r="N1148" s="28"/>
      <c r="O1148" s="28"/>
      <c r="P1148" s="28"/>
      <c r="Q1148" s="28"/>
      <c r="R1148" s="28"/>
      <c r="S1148" s="28"/>
      <c r="T1148" s="28"/>
      <c r="U1148" s="28"/>
      <c r="V1148" s="28"/>
      <c r="W1148" s="28"/>
      <c r="X1148" s="28"/>
      <c r="Y1148" s="28"/>
      <c r="Z1148" s="28"/>
    </row>
    <row r="1149" ht="14.25" customHeight="1">
      <c r="A1149" s="60"/>
      <c r="B1149" s="78"/>
      <c r="C1149" s="79"/>
      <c r="D1149" s="67"/>
      <c r="E1149" s="60"/>
      <c r="F1149" s="20" t="str">
        <f>VLOOKUP('DAOP 7 Mn'!$E1149,List!A$6:B$27,2,TRUE)</f>
        <v>#N/A</v>
      </c>
      <c r="G1149" s="61"/>
      <c r="H1149" s="75"/>
      <c r="I1149" s="60"/>
      <c r="J1149" s="67"/>
      <c r="K1149" s="72"/>
      <c r="L1149" s="31"/>
      <c r="M1149" s="28"/>
      <c r="N1149" s="28"/>
      <c r="O1149" s="28"/>
      <c r="P1149" s="28"/>
      <c r="Q1149" s="28"/>
      <c r="R1149" s="28"/>
      <c r="S1149" s="28"/>
      <c r="T1149" s="28"/>
      <c r="U1149" s="28"/>
      <c r="V1149" s="28"/>
      <c r="W1149" s="28"/>
      <c r="X1149" s="28"/>
      <c r="Y1149" s="28"/>
      <c r="Z1149" s="28"/>
    </row>
    <row r="1150" ht="14.25" customHeight="1">
      <c r="A1150" s="60"/>
      <c r="B1150" s="78"/>
      <c r="C1150" s="79"/>
      <c r="D1150" s="67"/>
      <c r="E1150" s="60"/>
      <c r="F1150" s="20" t="str">
        <f>VLOOKUP('DAOP 7 Mn'!$E1150,List!A$6:B$27,2,TRUE)</f>
        <v>#N/A</v>
      </c>
      <c r="G1150" s="61"/>
      <c r="H1150" s="75"/>
      <c r="I1150" s="60"/>
      <c r="J1150" s="67"/>
      <c r="K1150" s="72"/>
      <c r="L1150" s="31"/>
      <c r="M1150" s="28"/>
      <c r="N1150" s="28"/>
      <c r="O1150" s="28"/>
      <c r="P1150" s="28"/>
      <c r="Q1150" s="28"/>
      <c r="R1150" s="28"/>
      <c r="S1150" s="28"/>
      <c r="T1150" s="28"/>
      <c r="U1150" s="28"/>
      <c r="V1150" s="28"/>
      <c r="W1150" s="28"/>
      <c r="X1150" s="28"/>
      <c r="Y1150" s="28"/>
      <c r="Z1150" s="28"/>
    </row>
    <row r="1151" ht="14.25" customHeight="1">
      <c r="A1151" s="60"/>
      <c r="B1151" s="78"/>
      <c r="C1151" s="79"/>
      <c r="D1151" s="67"/>
      <c r="E1151" s="60"/>
      <c r="F1151" s="20" t="str">
        <f>VLOOKUP('DAOP 7 Mn'!$E1151,List!A$6:B$27,2,TRUE)</f>
        <v>#N/A</v>
      </c>
      <c r="G1151" s="61"/>
      <c r="H1151" s="75"/>
      <c r="I1151" s="60"/>
      <c r="J1151" s="67"/>
      <c r="K1151" s="72"/>
      <c r="L1151" s="31"/>
      <c r="M1151" s="28"/>
      <c r="N1151" s="28"/>
      <c r="O1151" s="28"/>
      <c r="P1151" s="28"/>
      <c r="Q1151" s="28"/>
      <c r="R1151" s="28"/>
      <c r="S1151" s="28"/>
      <c r="T1151" s="28"/>
      <c r="U1151" s="28"/>
      <c r="V1151" s="28"/>
      <c r="W1151" s="28"/>
      <c r="X1151" s="28"/>
      <c r="Y1151" s="28"/>
      <c r="Z1151" s="28"/>
    </row>
    <row r="1152" ht="14.25" customHeight="1">
      <c r="A1152" s="60"/>
      <c r="B1152" s="78"/>
      <c r="C1152" s="79"/>
      <c r="D1152" s="67"/>
      <c r="E1152" s="60"/>
      <c r="F1152" s="20" t="str">
        <f>VLOOKUP('DAOP 7 Mn'!$E1152,List!A$6:B$27,2,TRUE)</f>
        <v>#N/A</v>
      </c>
      <c r="G1152" s="61"/>
      <c r="H1152" s="75"/>
      <c r="I1152" s="60"/>
      <c r="J1152" s="67"/>
      <c r="K1152" s="72"/>
      <c r="L1152" s="31"/>
      <c r="M1152" s="28"/>
      <c r="N1152" s="28"/>
      <c r="O1152" s="28"/>
      <c r="P1152" s="28"/>
      <c r="Q1152" s="28"/>
      <c r="R1152" s="28"/>
      <c r="S1152" s="28"/>
      <c r="T1152" s="28"/>
      <c r="U1152" s="28"/>
      <c r="V1152" s="28"/>
      <c r="W1152" s="28"/>
      <c r="X1152" s="28"/>
      <c r="Y1152" s="28"/>
      <c r="Z1152" s="28"/>
    </row>
    <row r="1153" ht="14.25" customHeight="1">
      <c r="A1153" s="60"/>
      <c r="B1153" s="78"/>
      <c r="C1153" s="79"/>
      <c r="D1153" s="67"/>
      <c r="E1153" s="60"/>
      <c r="F1153" s="20" t="str">
        <f>VLOOKUP('DAOP 7 Mn'!$E1153,List!A$6:B$27,2,TRUE)</f>
        <v>#N/A</v>
      </c>
      <c r="G1153" s="61"/>
      <c r="H1153" s="75"/>
      <c r="I1153" s="60"/>
      <c r="J1153" s="67"/>
      <c r="K1153" s="72"/>
      <c r="L1153" s="31"/>
      <c r="M1153" s="28"/>
      <c r="N1153" s="28"/>
      <c r="O1153" s="28"/>
      <c r="P1153" s="28"/>
      <c r="Q1153" s="28"/>
      <c r="R1153" s="28"/>
      <c r="S1153" s="28"/>
      <c r="T1153" s="28"/>
      <c r="U1153" s="28"/>
      <c r="V1153" s="28"/>
      <c r="W1153" s="28"/>
      <c r="X1153" s="28"/>
      <c r="Y1153" s="28"/>
      <c r="Z1153" s="28"/>
    </row>
    <row r="1154" ht="14.25" customHeight="1">
      <c r="A1154" s="60"/>
      <c r="B1154" s="78"/>
      <c r="C1154" s="79"/>
      <c r="D1154" s="67"/>
      <c r="E1154" s="60"/>
      <c r="F1154" s="20" t="str">
        <f>VLOOKUP('DAOP 7 Mn'!$E1154,List!A$6:B$27,2,TRUE)</f>
        <v>#N/A</v>
      </c>
      <c r="G1154" s="61"/>
      <c r="H1154" s="75"/>
      <c r="I1154" s="60"/>
      <c r="J1154" s="67"/>
      <c r="K1154" s="72"/>
      <c r="L1154" s="31"/>
      <c r="M1154" s="28"/>
      <c r="N1154" s="28"/>
      <c r="O1154" s="28"/>
      <c r="P1154" s="28"/>
      <c r="Q1154" s="28"/>
      <c r="R1154" s="28"/>
      <c r="S1154" s="28"/>
      <c r="T1154" s="28"/>
      <c r="U1154" s="28"/>
      <c r="V1154" s="28"/>
      <c r="W1154" s="28"/>
      <c r="X1154" s="28"/>
      <c r="Y1154" s="28"/>
      <c r="Z1154" s="28"/>
    </row>
    <row r="1155" ht="14.25" customHeight="1">
      <c r="A1155" s="60"/>
      <c r="B1155" s="78"/>
      <c r="C1155" s="79"/>
      <c r="D1155" s="67"/>
      <c r="E1155" s="60"/>
      <c r="F1155" s="20" t="str">
        <f>VLOOKUP('DAOP 7 Mn'!$E1155,List!A$6:B$27,2,TRUE)</f>
        <v>#N/A</v>
      </c>
      <c r="G1155" s="61"/>
      <c r="H1155" s="75"/>
      <c r="I1155" s="60"/>
      <c r="J1155" s="67"/>
      <c r="K1155" s="72"/>
      <c r="L1155" s="31"/>
      <c r="M1155" s="28"/>
      <c r="N1155" s="28"/>
      <c r="O1155" s="28"/>
      <c r="P1155" s="28"/>
      <c r="Q1155" s="28"/>
      <c r="R1155" s="28"/>
      <c r="S1155" s="28"/>
      <c r="T1155" s="28"/>
      <c r="U1155" s="28"/>
      <c r="V1155" s="28"/>
      <c r="W1155" s="28"/>
      <c r="X1155" s="28"/>
      <c r="Y1155" s="28"/>
      <c r="Z1155" s="28"/>
    </row>
    <row r="1156" ht="14.25" customHeight="1">
      <c r="A1156" s="60"/>
      <c r="B1156" s="78"/>
      <c r="C1156" s="79"/>
      <c r="D1156" s="67"/>
      <c r="E1156" s="60"/>
      <c r="F1156" s="20" t="str">
        <f>VLOOKUP('DAOP 7 Mn'!$E1156,List!A$6:B$27,2,TRUE)</f>
        <v>#N/A</v>
      </c>
      <c r="G1156" s="61"/>
      <c r="H1156" s="75"/>
      <c r="I1156" s="60"/>
      <c r="J1156" s="67"/>
      <c r="K1156" s="72"/>
      <c r="L1156" s="31"/>
      <c r="M1156" s="28"/>
      <c r="N1156" s="28"/>
      <c r="O1156" s="28"/>
      <c r="P1156" s="28"/>
      <c r="Q1156" s="28"/>
      <c r="R1156" s="28"/>
      <c r="S1156" s="28"/>
      <c r="T1156" s="28"/>
      <c r="U1156" s="28"/>
      <c r="V1156" s="28"/>
      <c r="W1156" s="28"/>
      <c r="X1156" s="28"/>
      <c r="Y1156" s="28"/>
      <c r="Z1156" s="28"/>
    </row>
    <row r="1157" ht="14.25" customHeight="1">
      <c r="A1157" s="60"/>
      <c r="B1157" s="78"/>
      <c r="C1157" s="79"/>
      <c r="D1157" s="67"/>
      <c r="E1157" s="60"/>
      <c r="F1157" s="20" t="str">
        <f>VLOOKUP('DAOP 7 Mn'!$E1157,List!A$6:B$27,2,TRUE)</f>
        <v>#N/A</v>
      </c>
      <c r="G1157" s="61"/>
      <c r="H1157" s="75"/>
      <c r="I1157" s="60"/>
      <c r="J1157" s="67"/>
      <c r="K1157" s="72"/>
      <c r="L1157" s="31"/>
      <c r="M1157" s="28"/>
      <c r="N1157" s="28"/>
      <c r="O1157" s="28"/>
      <c r="P1157" s="28"/>
      <c r="Q1157" s="28"/>
      <c r="R1157" s="28"/>
      <c r="S1157" s="28"/>
      <c r="T1157" s="28"/>
      <c r="U1157" s="28"/>
      <c r="V1157" s="28"/>
      <c r="W1157" s="28"/>
      <c r="X1157" s="28"/>
      <c r="Y1157" s="28"/>
      <c r="Z1157" s="28"/>
    </row>
    <row r="1158" ht="14.25" customHeight="1">
      <c r="A1158" s="60"/>
      <c r="B1158" s="78"/>
      <c r="C1158" s="79"/>
      <c r="D1158" s="67"/>
      <c r="E1158" s="60"/>
      <c r="F1158" s="20" t="str">
        <f>VLOOKUP('DAOP 7 Mn'!$E1158,List!A$6:B$27,2,TRUE)</f>
        <v>#N/A</v>
      </c>
      <c r="G1158" s="61"/>
      <c r="H1158" s="75"/>
      <c r="I1158" s="60"/>
      <c r="J1158" s="67"/>
      <c r="K1158" s="72"/>
      <c r="L1158" s="31"/>
      <c r="M1158" s="28"/>
      <c r="N1158" s="28"/>
      <c r="O1158" s="28"/>
      <c r="P1158" s="28"/>
      <c r="Q1158" s="28"/>
      <c r="R1158" s="28"/>
      <c r="S1158" s="28"/>
      <c r="T1158" s="28"/>
      <c r="U1158" s="28"/>
      <c r="V1158" s="28"/>
      <c r="W1158" s="28"/>
      <c r="X1158" s="28"/>
      <c r="Y1158" s="28"/>
      <c r="Z1158" s="28"/>
    </row>
    <row r="1159" ht="14.25" customHeight="1">
      <c r="A1159" s="60"/>
      <c r="B1159" s="78"/>
      <c r="C1159" s="79"/>
      <c r="D1159" s="67"/>
      <c r="E1159" s="60"/>
      <c r="F1159" s="20" t="str">
        <f>VLOOKUP('DAOP 7 Mn'!$E1159,List!A$6:B$27,2,TRUE)</f>
        <v>#N/A</v>
      </c>
      <c r="G1159" s="61"/>
      <c r="H1159" s="75"/>
      <c r="I1159" s="60"/>
      <c r="J1159" s="67"/>
      <c r="K1159" s="72"/>
      <c r="L1159" s="31"/>
      <c r="M1159" s="28"/>
      <c r="N1159" s="28"/>
      <c r="O1159" s="28"/>
      <c r="P1159" s="28"/>
      <c r="Q1159" s="28"/>
      <c r="R1159" s="28"/>
      <c r="S1159" s="28"/>
      <c r="T1159" s="28"/>
      <c r="U1159" s="28"/>
      <c r="V1159" s="28"/>
      <c r="W1159" s="28"/>
      <c r="X1159" s="28"/>
      <c r="Y1159" s="28"/>
      <c r="Z1159" s="28"/>
    </row>
    <row r="1160" ht="14.25" customHeight="1">
      <c r="A1160" s="60"/>
      <c r="B1160" s="78"/>
      <c r="C1160" s="79"/>
      <c r="D1160" s="67"/>
      <c r="E1160" s="60"/>
      <c r="F1160" s="20" t="str">
        <f>VLOOKUP('DAOP 7 Mn'!$E1160,List!A$6:B$27,2,TRUE)</f>
        <v>#N/A</v>
      </c>
      <c r="G1160" s="61"/>
      <c r="H1160" s="75"/>
      <c r="I1160" s="60"/>
      <c r="J1160" s="67"/>
      <c r="K1160" s="72"/>
      <c r="L1160" s="31"/>
      <c r="M1160" s="28"/>
      <c r="N1160" s="28"/>
      <c r="O1160" s="28"/>
      <c r="P1160" s="28"/>
      <c r="Q1160" s="28"/>
      <c r="R1160" s="28"/>
      <c r="S1160" s="28"/>
      <c r="T1160" s="28"/>
      <c r="U1160" s="28"/>
      <c r="V1160" s="28"/>
      <c r="W1160" s="28"/>
      <c r="X1160" s="28"/>
      <c r="Y1160" s="28"/>
      <c r="Z1160" s="28"/>
    </row>
    <row r="1161" ht="14.25" customHeight="1">
      <c r="A1161" s="60"/>
      <c r="B1161" s="78"/>
      <c r="C1161" s="79"/>
      <c r="D1161" s="67"/>
      <c r="E1161" s="60"/>
      <c r="F1161" s="20" t="str">
        <f>VLOOKUP('DAOP 7 Mn'!$E1161,List!A$6:B$27,2,TRUE)</f>
        <v>#N/A</v>
      </c>
      <c r="G1161" s="61"/>
      <c r="H1161" s="75"/>
      <c r="I1161" s="60"/>
      <c r="J1161" s="67"/>
      <c r="K1161" s="72"/>
      <c r="L1161" s="31"/>
      <c r="M1161" s="28"/>
      <c r="N1161" s="28"/>
      <c r="O1161" s="28"/>
      <c r="P1161" s="28"/>
      <c r="Q1161" s="28"/>
      <c r="R1161" s="28"/>
      <c r="S1161" s="28"/>
      <c r="T1161" s="28"/>
      <c r="U1161" s="28"/>
      <c r="V1161" s="28"/>
      <c r="W1161" s="28"/>
      <c r="X1161" s="28"/>
      <c r="Y1161" s="28"/>
      <c r="Z1161" s="28"/>
    </row>
    <row r="1162" ht="14.25" customHeight="1">
      <c r="A1162" s="60"/>
      <c r="B1162" s="78"/>
      <c r="C1162" s="79"/>
      <c r="D1162" s="67"/>
      <c r="E1162" s="60"/>
      <c r="F1162" s="20" t="str">
        <f>VLOOKUP('DAOP 7 Mn'!$E1162,List!A$6:B$27,2,TRUE)</f>
        <v>#N/A</v>
      </c>
      <c r="G1162" s="61"/>
      <c r="H1162" s="67"/>
      <c r="I1162" s="60"/>
      <c r="J1162" s="67"/>
      <c r="K1162" s="72"/>
      <c r="L1162" s="31"/>
      <c r="M1162" s="28"/>
      <c r="N1162" s="28"/>
      <c r="O1162" s="28"/>
      <c r="P1162" s="28"/>
      <c r="Q1162" s="28"/>
      <c r="R1162" s="28"/>
      <c r="S1162" s="28"/>
      <c r="T1162" s="28"/>
      <c r="U1162" s="28"/>
      <c r="V1162" s="28"/>
      <c r="W1162" s="28"/>
      <c r="X1162" s="28"/>
      <c r="Y1162" s="28"/>
      <c r="Z1162" s="28"/>
    </row>
    <row r="1163" ht="14.25" customHeight="1">
      <c r="A1163" s="60"/>
      <c r="B1163" s="78"/>
      <c r="C1163" s="79"/>
      <c r="D1163" s="67"/>
      <c r="E1163" s="60"/>
      <c r="F1163" s="20" t="str">
        <f>VLOOKUP('DAOP 7 Mn'!$E1163,List!A$6:B$27,2,TRUE)</f>
        <v>#N/A</v>
      </c>
      <c r="G1163" s="61"/>
      <c r="H1163" s="67"/>
      <c r="I1163" s="60"/>
      <c r="J1163" s="67"/>
      <c r="K1163" s="72"/>
      <c r="L1163" s="31"/>
      <c r="M1163" s="28"/>
      <c r="N1163" s="28"/>
      <c r="O1163" s="28"/>
      <c r="P1163" s="28"/>
      <c r="Q1163" s="28"/>
      <c r="R1163" s="28"/>
      <c r="S1163" s="28"/>
      <c r="T1163" s="28"/>
      <c r="U1163" s="28"/>
      <c r="V1163" s="28"/>
      <c r="W1163" s="28"/>
      <c r="X1163" s="28"/>
      <c r="Y1163" s="28"/>
      <c r="Z1163" s="28"/>
    </row>
    <row r="1164" ht="14.25" customHeight="1">
      <c r="A1164" s="60"/>
      <c r="B1164" s="78"/>
      <c r="C1164" s="79"/>
      <c r="D1164" s="67"/>
      <c r="E1164" s="60"/>
      <c r="F1164" s="20" t="str">
        <f>VLOOKUP('DAOP 7 Mn'!$E1164,List!A$6:B$27,2,TRUE)</f>
        <v>#N/A</v>
      </c>
      <c r="G1164" s="61"/>
      <c r="H1164" s="67"/>
      <c r="I1164" s="60"/>
      <c r="J1164" s="67"/>
      <c r="K1164" s="72"/>
      <c r="L1164" s="31"/>
      <c r="M1164" s="28"/>
      <c r="N1164" s="28"/>
      <c r="O1164" s="28"/>
      <c r="P1164" s="28"/>
      <c r="Q1164" s="28"/>
      <c r="R1164" s="28"/>
      <c r="S1164" s="28"/>
      <c r="T1164" s="28"/>
      <c r="U1164" s="28"/>
      <c r="V1164" s="28"/>
      <c r="W1164" s="28"/>
      <c r="X1164" s="28"/>
      <c r="Y1164" s="28"/>
      <c r="Z1164" s="28"/>
    </row>
    <row r="1165" ht="14.25" customHeight="1">
      <c r="A1165" s="60"/>
      <c r="B1165" s="78"/>
      <c r="C1165" s="79"/>
      <c r="D1165" s="67"/>
      <c r="E1165" s="60"/>
      <c r="F1165" s="20" t="str">
        <f>VLOOKUP('DAOP 7 Mn'!$E1165,List!A$6:B$27,2,TRUE)</f>
        <v>#N/A</v>
      </c>
      <c r="G1165" s="61"/>
      <c r="H1165" s="67"/>
      <c r="I1165" s="60"/>
      <c r="J1165" s="67"/>
      <c r="K1165" s="72"/>
      <c r="L1165" s="31"/>
      <c r="M1165" s="28"/>
      <c r="N1165" s="28"/>
      <c r="O1165" s="28"/>
      <c r="P1165" s="28"/>
      <c r="Q1165" s="28"/>
      <c r="R1165" s="28"/>
      <c r="S1165" s="28"/>
      <c r="T1165" s="28"/>
      <c r="U1165" s="28"/>
      <c r="V1165" s="28"/>
      <c r="W1165" s="28"/>
      <c r="X1165" s="28"/>
      <c r="Y1165" s="28"/>
      <c r="Z1165" s="28"/>
    </row>
    <row r="1166" ht="14.25" customHeight="1">
      <c r="A1166" s="60"/>
      <c r="B1166" s="78"/>
      <c r="C1166" s="79"/>
      <c r="D1166" s="67"/>
      <c r="E1166" s="60"/>
      <c r="F1166" s="20" t="str">
        <f>VLOOKUP('DAOP 7 Mn'!$E1166,List!A$6:B$27,2,TRUE)</f>
        <v>#N/A</v>
      </c>
      <c r="G1166" s="61"/>
      <c r="H1166" s="67"/>
      <c r="I1166" s="60"/>
      <c r="J1166" s="67"/>
      <c r="K1166" s="72"/>
      <c r="L1166" s="31"/>
      <c r="M1166" s="28"/>
      <c r="N1166" s="28"/>
      <c r="O1166" s="28"/>
      <c r="P1166" s="28"/>
      <c r="Q1166" s="28"/>
      <c r="R1166" s="28"/>
      <c r="S1166" s="28"/>
      <c r="T1166" s="28"/>
      <c r="U1166" s="28"/>
      <c r="V1166" s="28"/>
      <c r="W1166" s="28"/>
      <c r="X1166" s="28"/>
      <c r="Y1166" s="28"/>
      <c r="Z1166" s="28"/>
    </row>
    <row r="1167" ht="14.25" customHeight="1">
      <c r="A1167" s="60"/>
      <c r="B1167" s="78"/>
      <c r="C1167" s="79"/>
      <c r="D1167" s="67"/>
      <c r="E1167" s="60"/>
      <c r="F1167" s="20" t="str">
        <f>VLOOKUP('DAOP 7 Mn'!$E1167,List!A$6:B$27,2,TRUE)</f>
        <v>#N/A</v>
      </c>
      <c r="G1167" s="61"/>
      <c r="H1167" s="75"/>
      <c r="I1167" s="60"/>
      <c r="J1167" s="67"/>
      <c r="K1167" s="72"/>
      <c r="L1167" s="31"/>
      <c r="M1167" s="28"/>
      <c r="N1167" s="28"/>
      <c r="O1167" s="28"/>
      <c r="P1167" s="28"/>
      <c r="Q1167" s="28"/>
      <c r="R1167" s="28"/>
      <c r="S1167" s="28"/>
      <c r="T1167" s="28"/>
      <c r="U1167" s="28"/>
      <c r="V1167" s="28"/>
      <c r="W1167" s="28"/>
      <c r="X1167" s="28"/>
      <c r="Y1167" s="28"/>
      <c r="Z1167" s="28"/>
    </row>
    <row r="1168" ht="14.25" customHeight="1">
      <c r="A1168" s="60"/>
      <c r="B1168" s="78"/>
      <c r="C1168" s="79"/>
      <c r="D1168" s="67"/>
      <c r="E1168" s="60"/>
      <c r="F1168" s="20" t="str">
        <f>VLOOKUP('DAOP 7 Mn'!$E1168,List!A$6:B$27,2,TRUE)</f>
        <v>#N/A</v>
      </c>
      <c r="G1168" s="61"/>
      <c r="H1168" s="67"/>
      <c r="I1168" s="60"/>
      <c r="J1168" s="67"/>
      <c r="K1168" s="72"/>
      <c r="L1168" s="31"/>
      <c r="M1168" s="28"/>
      <c r="N1168" s="28"/>
      <c r="O1168" s="28"/>
      <c r="P1168" s="28"/>
      <c r="Q1168" s="28"/>
      <c r="R1168" s="28"/>
      <c r="S1168" s="28"/>
      <c r="T1168" s="28"/>
      <c r="U1168" s="28"/>
      <c r="V1168" s="28"/>
      <c r="W1168" s="28"/>
      <c r="X1168" s="28"/>
      <c r="Y1168" s="28"/>
      <c r="Z1168" s="28"/>
    </row>
    <row r="1169" ht="14.25" customHeight="1">
      <c r="A1169" s="60"/>
      <c r="B1169" s="78"/>
      <c r="C1169" s="79"/>
      <c r="D1169" s="67"/>
      <c r="E1169" s="60"/>
      <c r="F1169" s="20" t="str">
        <f>VLOOKUP('DAOP 7 Mn'!$E1169,List!A$6:B$27,2,TRUE)</f>
        <v>#N/A</v>
      </c>
      <c r="G1169" s="61"/>
      <c r="H1169" s="67"/>
      <c r="I1169" s="60"/>
      <c r="J1169" s="67"/>
      <c r="K1169" s="72"/>
      <c r="L1169" s="31"/>
      <c r="M1169" s="28"/>
      <c r="N1169" s="28"/>
      <c r="O1169" s="28"/>
      <c r="P1169" s="28"/>
      <c r="Q1169" s="28"/>
      <c r="R1169" s="28"/>
      <c r="S1169" s="28"/>
      <c r="T1169" s="28"/>
      <c r="U1169" s="28"/>
      <c r="V1169" s="28"/>
      <c r="W1169" s="28"/>
      <c r="X1169" s="28"/>
      <c r="Y1169" s="28"/>
      <c r="Z1169" s="28"/>
    </row>
    <row r="1170" ht="14.25" customHeight="1">
      <c r="A1170" s="60"/>
      <c r="B1170" s="78"/>
      <c r="C1170" s="79"/>
      <c r="D1170" s="67"/>
      <c r="E1170" s="60"/>
      <c r="F1170" s="20" t="str">
        <f>VLOOKUP('DAOP 7 Mn'!$E1170,List!A$6:B$27,2,TRUE)</f>
        <v>#N/A</v>
      </c>
      <c r="G1170" s="61"/>
      <c r="H1170" s="67"/>
      <c r="I1170" s="60"/>
      <c r="J1170" s="67"/>
      <c r="K1170" s="72"/>
      <c r="L1170" s="31"/>
      <c r="M1170" s="28"/>
      <c r="N1170" s="28"/>
      <c r="O1170" s="28"/>
      <c r="P1170" s="28"/>
      <c r="Q1170" s="28"/>
      <c r="R1170" s="28"/>
      <c r="S1170" s="28"/>
      <c r="T1170" s="28"/>
      <c r="U1170" s="28"/>
      <c r="V1170" s="28"/>
      <c r="W1170" s="28"/>
      <c r="X1170" s="28"/>
      <c r="Y1170" s="28"/>
      <c r="Z1170" s="28"/>
    </row>
    <row r="1171" ht="14.25" customHeight="1">
      <c r="A1171" s="60"/>
      <c r="B1171" s="78"/>
      <c r="C1171" s="79"/>
      <c r="D1171" s="67"/>
      <c r="E1171" s="60"/>
      <c r="F1171" s="20" t="str">
        <f>VLOOKUP('DAOP 7 Mn'!$E1171,List!A$6:B$27,2,TRUE)</f>
        <v>#N/A</v>
      </c>
      <c r="G1171" s="61"/>
      <c r="H1171" s="67"/>
      <c r="I1171" s="60"/>
      <c r="J1171" s="67"/>
      <c r="K1171" s="72"/>
      <c r="L1171" s="31"/>
      <c r="M1171" s="28"/>
      <c r="N1171" s="28"/>
      <c r="O1171" s="28"/>
      <c r="P1171" s="28"/>
      <c r="Q1171" s="28"/>
      <c r="R1171" s="28"/>
      <c r="S1171" s="28"/>
      <c r="T1171" s="28"/>
      <c r="U1171" s="28"/>
      <c r="V1171" s="28"/>
      <c r="W1171" s="28"/>
      <c r="X1171" s="28"/>
      <c r="Y1171" s="28"/>
      <c r="Z1171" s="28"/>
    </row>
    <row r="1172" ht="14.25" customHeight="1">
      <c r="A1172" s="60"/>
      <c r="B1172" s="78"/>
      <c r="C1172" s="79"/>
      <c r="D1172" s="67"/>
      <c r="E1172" s="60"/>
      <c r="F1172" s="20" t="str">
        <f>VLOOKUP('DAOP 7 Mn'!$E1172,List!A$6:B$27,2,TRUE)</f>
        <v>#N/A</v>
      </c>
      <c r="G1172" s="61"/>
      <c r="H1172" s="67"/>
      <c r="I1172" s="60"/>
      <c r="J1172" s="67"/>
      <c r="K1172" s="72"/>
      <c r="L1172" s="31"/>
      <c r="M1172" s="28"/>
      <c r="N1172" s="28"/>
      <c r="O1172" s="28"/>
      <c r="P1172" s="28"/>
      <c r="Q1172" s="28"/>
      <c r="R1172" s="28"/>
      <c r="S1172" s="28"/>
      <c r="T1172" s="28"/>
      <c r="U1172" s="28"/>
      <c r="V1172" s="28"/>
      <c r="W1172" s="28"/>
      <c r="X1172" s="28"/>
      <c r="Y1172" s="28"/>
      <c r="Z1172" s="28"/>
    </row>
    <row r="1173" ht="14.25" customHeight="1">
      <c r="A1173" s="60"/>
      <c r="B1173" s="78"/>
      <c r="C1173" s="79"/>
      <c r="D1173" s="67"/>
      <c r="E1173" s="60"/>
      <c r="F1173" s="20" t="str">
        <f>VLOOKUP('DAOP 7 Mn'!$E1173,List!A$6:B$27,2,TRUE)</f>
        <v>#N/A</v>
      </c>
      <c r="G1173" s="61"/>
      <c r="H1173" s="75"/>
      <c r="I1173" s="60"/>
      <c r="J1173" s="67"/>
      <c r="K1173" s="72"/>
      <c r="L1173" s="31"/>
      <c r="M1173" s="28"/>
      <c r="N1173" s="28"/>
      <c r="O1173" s="28"/>
      <c r="P1173" s="28"/>
      <c r="Q1173" s="28"/>
      <c r="R1173" s="28"/>
      <c r="S1173" s="28"/>
      <c r="T1173" s="28"/>
      <c r="U1173" s="28"/>
      <c r="V1173" s="28"/>
      <c r="W1173" s="28"/>
      <c r="X1173" s="28"/>
      <c r="Y1173" s="28"/>
      <c r="Z1173" s="28"/>
    </row>
    <row r="1174" ht="14.25" customHeight="1">
      <c r="A1174" s="60"/>
      <c r="B1174" s="78"/>
      <c r="C1174" s="79"/>
      <c r="D1174" s="67"/>
      <c r="E1174" s="60"/>
      <c r="F1174" s="20" t="str">
        <f>VLOOKUP('DAOP 7 Mn'!$E1174,List!A$6:B$27,2,TRUE)</f>
        <v>#N/A</v>
      </c>
      <c r="G1174" s="61"/>
      <c r="H1174" s="75"/>
      <c r="I1174" s="60"/>
      <c r="J1174" s="67"/>
      <c r="K1174" s="72"/>
      <c r="L1174" s="31"/>
      <c r="M1174" s="28"/>
      <c r="N1174" s="28"/>
      <c r="O1174" s="28"/>
      <c r="P1174" s="28"/>
      <c r="Q1174" s="28"/>
      <c r="R1174" s="28"/>
      <c r="S1174" s="28"/>
      <c r="T1174" s="28"/>
      <c r="U1174" s="28"/>
      <c r="V1174" s="28"/>
      <c r="W1174" s="28"/>
      <c r="X1174" s="28"/>
      <c r="Y1174" s="28"/>
      <c r="Z1174" s="28"/>
    </row>
    <row r="1175" ht="14.25" customHeight="1">
      <c r="A1175" s="60"/>
      <c r="B1175" s="78"/>
      <c r="C1175" s="79"/>
      <c r="D1175" s="67"/>
      <c r="E1175" s="60"/>
      <c r="F1175" s="20" t="str">
        <f>VLOOKUP('DAOP 7 Mn'!$E1175,List!A$6:B$27,2,TRUE)</f>
        <v>#N/A</v>
      </c>
      <c r="G1175" s="61"/>
      <c r="H1175" s="75"/>
      <c r="I1175" s="60"/>
      <c r="J1175" s="67"/>
      <c r="K1175" s="72"/>
      <c r="L1175" s="31"/>
      <c r="M1175" s="28"/>
      <c r="N1175" s="28"/>
      <c r="O1175" s="28"/>
      <c r="P1175" s="28"/>
      <c r="Q1175" s="28"/>
      <c r="R1175" s="28"/>
      <c r="S1175" s="28"/>
      <c r="T1175" s="28"/>
      <c r="U1175" s="28"/>
      <c r="V1175" s="28"/>
      <c r="W1175" s="28"/>
      <c r="X1175" s="28"/>
      <c r="Y1175" s="28"/>
      <c r="Z1175" s="28"/>
    </row>
    <row r="1176" ht="14.25" customHeight="1">
      <c r="A1176" s="60"/>
      <c r="B1176" s="78"/>
      <c r="C1176" s="79"/>
      <c r="D1176" s="67"/>
      <c r="E1176" s="60"/>
      <c r="F1176" s="20" t="str">
        <f>VLOOKUP('DAOP 7 Mn'!$E1176,List!A$6:B$27,2,TRUE)</f>
        <v>#N/A</v>
      </c>
      <c r="G1176" s="61"/>
      <c r="H1176" s="75"/>
      <c r="I1176" s="60"/>
      <c r="J1176" s="67"/>
      <c r="K1176" s="72"/>
      <c r="L1176" s="31"/>
      <c r="M1176" s="28"/>
      <c r="N1176" s="28"/>
      <c r="O1176" s="28"/>
      <c r="P1176" s="28"/>
      <c r="Q1176" s="28"/>
      <c r="R1176" s="28"/>
      <c r="S1176" s="28"/>
      <c r="T1176" s="28"/>
      <c r="U1176" s="28"/>
      <c r="V1176" s="28"/>
      <c r="W1176" s="28"/>
      <c r="X1176" s="28"/>
      <c r="Y1176" s="28"/>
      <c r="Z1176" s="28"/>
    </row>
    <row r="1177" ht="14.25" customHeight="1">
      <c r="A1177" s="60"/>
      <c r="B1177" s="78"/>
      <c r="C1177" s="79"/>
      <c r="D1177" s="67"/>
      <c r="E1177" s="60"/>
      <c r="F1177" s="20" t="str">
        <f>VLOOKUP('DAOP 7 Mn'!$E1177,List!A$6:B$27,2,TRUE)</f>
        <v>#N/A</v>
      </c>
      <c r="G1177" s="61"/>
      <c r="H1177" s="75"/>
      <c r="I1177" s="60"/>
      <c r="J1177" s="67"/>
      <c r="K1177" s="72"/>
      <c r="L1177" s="31"/>
      <c r="M1177" s="28"/>
      <c r="N1177" s="28"/>
      <c r="O1177" s="28"/>
      <c r="P1177" s="28"/>
      <c r="Q1177" s="28"/>
      <c r="R1177" s="28"/>
      <c r="S1177" s="28"/>
      <c r="T1177" s="28"/>
      <c r="U1177" s="28"/>
      <c r="V1177" s="28"/>
      <c r="W1177" s="28"/>
      <c r="X1177" s="28"/>
      <c r="Y1177" s="28"/>
      <c r="Z1177" s="28"/>
    </row>
    <row r="1178" ht="14.25" customHeight="1">
      <c r="A1178" s="60"/>
      <c r="B1178" s="78"/>
      <c r="C1178" s="79"/>
      <c r="D1178" s="67"/>
      <c r="E1178" s="60"/>
      <c r="F1178" s="20" t="str">
        <f>VLOOKUP('DAOP 7 Mn'!$E1178,List!A$6:B$27,2,TRUE)</f>
        <v>#N/A</v>
      </c>
      <c r="G1178" s="61"/>
      <c r="H1178" s="75"/>
      <c r="I1178" s="60"/>
      <c r="J1178" s="67"/>
      <c r="K1178" s="72"/>
      <c r="L1178" s="31"/>
      <c r="M1178" s="28"/>
      <c r="N1178" s="28"/>
      <c r="O1178" s="28"/>
      <c r="P1178" s="28"/>
      <c r="Q1178" s="28"/>
      <c r="R1178" s="28"/>
      <c r="S1178" s="28"/>
      <c r="T1178" s="28"/>
      <c r="U1178" s="28"/>
      <c r="V1178" s="28"/>
      <c r="W1178" s="28"/>
      <c r="X1178" s="28"/>
      <c r="Y1178" s="28"/>
      <c r="Z1178" s="28"/>
    </row>
    <row r="1179" ht="14.25" customHeight="1">
      <c r="A1179" s="60"/>
      <c r="B1179" s="78"/>
      <c r="C1179" s="79"/>
      <c r="D1179" s="67"/>
      <c r="E1179" s="60"/>
      <c r="F1179" s="20" t="str">
        <f>VLOOKUP('DAOP 7 Mn'!$E1179,List!A$6:B$27,2,TRUE)</f>
        <v>#N/A</v>
      </c>
      <c r="G1179" s="61"/>
      <c r="H1179" s="75"/>
      <c r="I1179" s="60"/>
      <c r="J1179" s="67"/>
      <c r="K1179" s="72"/>
      <c r="L1179" s="31"/>
      <c r="M1179" s="28"/>
      <c r="N1179" s="28"/>
      <c r="O1179" s="28"/>
      <c r="P1179" s="28"/>
      <c r="Q1179" s="28"/>
      <c r="R1179" s="28"/>
      <c r="S1179" s="28"/>
      <c r="T1179" s="28"/>
      <c r="U1179" s="28"/>
      <c r="V1179" s="28"/>
      <c r="W1179" s="28"/>
      <c r="X1179" s="28"/>
      <c r="Y1179" s="28"/>
      <c r="Z1179" s="28"/>
    </row>
    <row r="1180" ht="14.25" customHeight="1">
      <c r="A1180" s="60"/>
      <c r="B1180" s="78"/>
      <c r="C1180" s="79"/>
      <c r="D1180" s="67"/>
      <c r="E1180" s="60"/>
      <c r="F1180" s="20" t="str">
        <f>VLOOKUP('DAOP 7 Mn'!$E1180,List!A$6:B$27,2,TRUE)</f>
        <v>#N/A</v>
      </c>
      <c r="G1180" s="61"/>
      <c r="H1180" s="75"/>
      <c r="I1180" s="60"/>
      <c r="J1180" s="67"/>
      <c r="K1180" s="72"/>
      <c r="L1180" s="31"/>
      <c r="M1180" s="28"/>
      <c r="N1180" s="28"/>
      <c r="O1180" s="28"/>
      <c r="P1180" s="28"/>
      <c r="Q1180" s="28"/>
      <c r="R1180" s="28"/>
      <c r="S1180" s="28"/>
      <c r="T1180" s="28"/>
      <c r="U1180" s="28"/>
      <c r="V1180" s="28"/>
      <c r="W1180" s="28"/>
      <c r="X1180" s="28"/>
      <c r="Y1180" s="28"/>
      <c r="Z1180" s="28"/>
    </row>
    <row r="1181" ht="14.25" customHeight="1">
      <c r="A1181" s="60"/>
      <c r="B1181" s="78"/>
      <c r="C1181" s="79"/>
      <c r="D1181" s="67"/>
      <c r="E1181" s="60"/>
      <c r="F1181" s="20" t="str">
        <f>VLOOKUP('DAOP 7 Mn'!$E1181,List!A$6:B$27,2,TRUE)</f>
        <v>#N/A</v>
      </c>
      <c r="G1181" s="61"/>
      <c r="H1181" s="75"/>
      <c r="I1181" s="60"/>
      <c r="J1181" s="67"/>
      <c r="K1181" s="72"/>
      <c r="L1181" s="31"/>
      <c r="M1181" s="28"/>
      <c r="N1181" s="28"/>
      <c r="O1181" s="28"/>
      <c r="P1181" s="28"/>
      <c r="Q1181" s="28"/>
      <c r="R1181" s="28"/>
      <c r="S1181" s="28"/>
      <c r="T1181" s="28"/>
      <c r="U1181" s="28"/>
      <c r="V1181" s="28"/>
      <c r="W1181" s="28"/>
      <c r="X1181" s="28"/>
      <c r="Y1181" s="28"/>
      <c r="Z1181" s="28"/>
    </row>
    <row r="1182" ht="14.25" customHeight="1">
      <c r="A1182" s="60"/>
      <c r="B1182" s="78"/>
      <c r="C1182" s="79"/>
      <c r="D1182" s="67"/>
      <c r="E1182" s="60"/>
      <c r="F1182" s="20" t="str">
        <f>VLOOKUP('DAOP 7 Mn'!$E1182,List!A$6:B$27,2,TRUE)</f>
        <v>#N/A</v>
      </c>
      <c r="G1182" s="61"/>
      <c r="H1182" s="75"/>
      <c r="I1182" s="60"/>
      <c r="J1182" s="67"/>
      <c r="K1182" s="72"/>
      <c r="L1182" s="31"/>
      <c r="M1182" s="28"/>
      <c r="N1182" s="28"/>
      <c r="O1182" s="28"/>
      <c r="P1182" s="28"/>
      <c r="Q1182" s="28"/>
      <c r="R1182" s="28"/>
      <c r="S1182" s="28"/>
      <c r="T1182" s="28"/>
      <c r="U1182" s="28"/>
      <c r="V1182" s="28"/>
      <c r="W1182" s="28"/>
      <c r="X1182" s="28"/>
      <c r="Y1182" s="28"/>
      <c r="Z1182" s="28"/>
    </row>
    <row r="1183" ht="14.25" customHeight="1">
      <c r="A1183" s="60"/>
      <c r="B1183" s="78"/>
      <c r="C1183" s="79"/>
      <c r="D1183" s="67"/>
      <c r="E1183" s="60"/>
      <c r="F1183" s="20" t="str">
        <f>VLOOKUP('DAOP 7 Mn'!$E1183,List!A$6:B$27,2,TRUE)</f>
        <v>#N/A</v>
      </c>
      <c r="G1183" s="61"/>
      <c r="H1183" s="75"/>
      <c r="I1183" s="60"/>
      <c r="J1183" s="67"/>
      <c r="K1183" s="72"/>
      <c r="L1183" s="31"/>
      <c r="M1183" s="28"/>
      <c r="N1183" s="28"/>
      <c r="O1183" s="28"/>
      <c r="P1183" s="28"/>
      <c r="Q1183" s="28"/>
      <c r="R1183" s="28"/>
      <c r="S1183" s="28"/>
      <c r="T1183" s="28"/>
      <c r="U1183" s="28"/>
      <c r="V1183" s="28"/>
      <c r="W1183" s="28"/>
      <c r="X1183" s="28"/>
      <c r="Y1183" s="28"/>
      <c r="Z1183" s="28"/>
    </row>
    <row r="1184" ht="14.25" customHeight="1">
      <c r="A1184" s="60"/>
      <c r="B1184" s="78"/>
      <c r="C1184" s="79"/>
      <c r="D1184" s="67"/>
      <c r="E1184" s="60"/>
      <c r="F1184" s="20" t="str">
        <f>VLOOKUP('DAOP 7 Mn'!$E1184,List!A$6:B$27,2,TRUE)</f>
        <v>#N/A</v>
      </c>
      <c r="G1184" s="61"/>
      <c r="H1184" s="75"/>
      <c r="I1184" s="60"/>
      <c r="J1184" s="67"/>
      <c r="K1184" s="72"/>
      <c r="L1184" s="31"/>
      <c r="M1184" s="28"/>
      <c r="N1184" s="28"/>
      <c r="O1184" s="28"/>
      <c r="P1184" s="28"/>
      <c r="Q1184" s="28"/>
      <c r="R1184" s="28"/>
      <c r="S1184" s="28"/>
      <c r="T1184" s="28"/>
      <c r="U1184" s="28"/>
      <c r="V1184" s="28"/>
      <c r="W1184" s="28"/>
      <c r="X1184" s="28"/>
      <c r="Y1184" s="28"/>
      <c r="Z1184" s="28"/>
    </row>
    <row r="1185" ht="14.25" customHeight="1">
      <c r="A1185" s="60"/>
      <c r="B1185" s="78"/>
      <c r="C1185" s="79"/>
      <c r="D1185" s="67"/>
      <c r="E1185" s="60"/>
      <c r="F1185" s="20" t="str">
        <f>VLOOKUP('DAOP 7 Mn'!$E1185,List!A$6:B$27,2,TRUE)</f>
        <v>#N/A</v>
      </c>
      <c r="G1185" s="61"/>
      <c r="H1185" s="75"/>
      <c r="I1185" s="60"/>
      <c r="J1185" s="67"/>
      <c r="K1185" s="72"/>
      <c r="L1185" s="31"/>
      <c r="M1185" s="28"/>
      <c r="N1185" s="28"/>
      <c r="O1185" s="28"/>
      <c r="P1185" s="28"/>
      <c r="Q1185" s="28"/>
      <c r="R1185" s="28"/>
      <c r="S1185" s="28"/>
      <c r="T1185" s="28"/>
      <c r="U1185" s="28"/>
      <c r="V1185" s="28"/>
      <c r="W1185" s="28"/>
      <c r="X1185" s="28"/>
      <c r="Y1185" s="28"/>
      <c r="Z1185" s="28"/>
    </row>
    <row r="1186" ht="14.25" customHeight="1">
      <c r="A1186" s="60"/>
      <c r="B1186" s="78"/>
      <c r="C1186" s="79"/>
      <c r="D1186" s="67"/>
      <c r="E1186" s="60"/>
      <c r="F1186" s="20" t="str">
        <f>VLOOKUP('DAOP 7 Mn'!$E1186,List!A$6:B$27,2,TRUE)</f>
        <v>#N/A</v>
      </c>
      <c r="G1186" s="61"/>
      <c r="H1186" s="75"/>
      <c r="I1186" s="60"/>
      <c r="J1186" s="67"/>
      <c r="K1186" s="72"/>
      <c r="L1186" s="31"/>
      <c r="M1186" s="28"/>
      <c r="N1186" s="28"/>
      <c r="O1186" s="28"/>
      <c r="P1186" s="28"/>
      <c r="Q1186" s="28"/>
      <c r="R1186" s="28"/>
      <c r="S1186" s="28"/>
      <c r="T1186" s="28"/>
      <c r="U1186" s="28"/>
      <c r="V1186" s="28"/>
      <c r="W1186" s="28"/>
      <c r="X1186" s="28"/>
      <c r="Y1186" s="28"/>
      <c r="Z1186" s="28"/>
    </row>
    <row r="1187" ht="14.25" customHeight="1">
      <c r="A1187" s="60"/>
      <c r="B1187" s="78"/>
      <c r="C1187" s="79"/>
      <c r="D1187" s="67"/>
      <c r="E1187" s="60"/>
      <c r="F1187" s="20" t="str">
        <f>VLOOKUP('DAOP 7 Mn'!$E1187,List!A$6:B$27,2,TRUE)</f>
        <v>#N/A</v>
      </c>
      <c r="G1187" s="61"/>
      <c r="H1187" s="75"/>
      <c r="I1187" s="60"/>
      <c r="J1187" s="67"/>
      <c r="K1187" s="72"/>
      <c r="L1187" s="31"/>
      <c r="M1187" s="28"/>
      <c r="N1187" s="28"/>
      <c r="O1187" s="28"/>
      <c r="P1187" s="28"/>
      <c r="Q1187" s="28"/>
      <c r="R1187" s="28"/>
      <c r="S1187" s="28"/>
      <c r="T1187" s="28"/>
      <c r="U1187" s="28"/>
      <c r="V1187" s="28"/>
      <c r="W1187" s="28"/>
      <c r="X1187" s="28"/>
      <c r="Y1187" s="28"/>
      <c r="Z1187" s="28"/>
    </row>
    <row r="1188" ht="14.25" customHeight="1">
      <c r="A1188" s="60"/>
      <c r="B1188" s="78"/>
      <c r="C1188" s="79"/>
      <c r="D1188" s="67"/>
      <c r="E1188" s="60"/>
      <c r="F1188" s="20" t="str">
        <f>VLOOKUP('DAOP 7 Mn'!$E1188,List!A$6:B$27,2,TRUE)</f>
        <v>#N/A</v>
      </c>
      <c r="G1188" s="61"/>
      <c r="H1188" s="75"/>
      <c r="I1188" s="60"/>
      <c r="J1188" s="67"/>
      <c r="K1188" s="72"/>
      <c r="L1188" s="31"/>
      <c r="M1188" s="28"/>
      <c r="N1188" s="28"/>
      <c r="O1188" s="28"/>
      <c r="P1188" s="28"/>
      <c r="Q1188" s="28"/>
      <c r="R1188" s="28"/>
      <c r="S1188" s="28"/>
      <c r="T1188" s="28"/>
      <c r="U1188" s="28"/>
      <c r="V1188" s="28"/>
      <c r="W1188" s="28"/>
      <c r="X1188" s="28"/>
      <c r="Y1188" s="28"/>
      <c r="Z1188" s="28"/>
    </row>
    <row r="1189" ht="14.25" customHeight="1">
      <c r="A1189" s="60"/>
      <c r="B1189" s="78"/>
      <c r="C1189" s="79"/>
      <c r="D1189" s="67"/>
      <c r="E1189" s="60"/>
      <c r="F1189" s="20" t="str">
        <f>VLOOKUP('DAOP 7 Mn'!$E1189,List!A$6:B$27,2,TRUE)</f>
        <v>#N/A</v>
      </c>
      <c r="G1189" s="61"/>
      <c r="H1189" s="75"/>
      <c r="I1189" s="60"/>
      <c r="J1189" s="67"/>
      <c r="K1189" s="72"/>
      <c r="L1189" s="31"/>
      <c r="M1189" s="28"/>
      <c r="N1189" s="28"/>
      <c r="O1189" s="28"/>
      <c r="P1189" s="28"/>
      <c r="Q1189" s="28"/>
      <c r="R1189" s="28"/>
      <c r="S1189" s="28"/>
      <c r="T1189" s="28"/>
      <c r="U1189" s="28"/>
      <c r="V1189" s="28"/>
      <c r="W1189" s="28"/>
      <c r="X1189" s="28"/>
      <c r="Y1189" s="28"/>
      <c r="Z1189" s="28"/>
    </row>
    <row r="1190" ht="14.25" customHeight="1">
      <c r="A1190" s="60"/>
      <c r="B1190" s="78"/>
      <c r="C1190" s="79"/>
      <c r="D1190" s="67"/>
      <c r="E1190" s="60"/>
      <c r="F1190" s="20" t="str">
        <f>VLOOKUP('DAOP 7 Mn'!$E1190,List!A$6:B$27,2,TRUE)</f>
        <v>#N/A</v>
      </c>
      <c r="G1190" s="61"/>
      <c r="H1190" s="75"/>
      <c r="I1190" s="60"/>
      <c r="J1190" s="67"/>
      <c r="K1190" s="72"/>
      <c r="L1190" s="31"/>
      <c r="M1190" s="28"/>
      <c r="N1190" s="28"/>
      <c r="O1190" s="28"/>
      <c r="P1190" s="28"/>
      <c r="Q1190" s="28"/>
      <c r="R1190" s="28"/>
      <c r="S1190" s="28"/>
      <c r="T1190" s="28"/>
      <c r="U1190" s="28"/>
      <c r="V1190" s="28"/>
      <c r="W1190" s="28"/>
      <c r="X1190" s="28"/>
      <c r="Y1190" s="28"/>
      <c r="Z1190" s="28"/>
    </row>
    <row r="1191" ht="14.25" customHeight="1">
      <c r="A1191" s="60"/>
      <c r="B1191" s="78"/>
      <c r="C1191" s="79"/>
      <c r="D1191" s="67"/>
      <c r="E1191" s="60"/>
      <c r="F1191" s="20" t="str">
        <f>VLOOKUP('DAOP 7 Mn'!$E1191,List!A$6:B$27,2,TRUE)</f>
        <v>#N/A</v>
      </c>
      <c r="G1191" s="61"/>
      <c r="H1191" s="75"/>
      <c r="I1191" s="60"/>
      <c r="J1191" s="67"/>
      <c r="K1191" s="72"/>
      <c r="L1191" s="31"/>
      <c r="M1191" s="28"/>
      <c r="N1191" s="28"/>
      <c r="O1191" s="28"/>
      <c r="P1191" s="28"/>
      <c r="Q1191" s="28"/>
      <c r="R1191" s="28"/>
      <c r="S1191" s="28"/>
      <c r="T1191" s="28"/>
      <c r="U1191" s="28"/>
      <c r="V1191" s="28"/>
      <c r="W1191" s="28"/>
      <c r="X1191" s="28"/>
      <c r="Y1191" s="28"/>
      <c r="Z1191" s="28"/>
    </row>
    <row r="1192" ht="14.25" customHeight="1">
      <c r="A1192" s="60"/>
      <c r="B1192" s="78"/>
      <c r="C1192" s="79"/>
      <c r="D1192" s="67"/>
      <c r="E1192" s="60"/>
      <c r="F1192" s="20" t="str">
        <f>VLOOKUP('DAOP 7 Mn'!$E1192,List!A$6:B$27,2,TRUE)</f>
        <v>#N/A</v>
      </c>
      <c r="G1192" s="61"/>
      <c r="H1192" s="75"/>
      <c r="I1192" s="60"/>
      <c r="J1192" s="67"/>
      <c r="K1192" s="72"/>
      <c r="L1192" s="31"/>
      <c r="M1192" s="28"/>
      <c r="N1192" s="28"/>
      <c r="O1192" s="28"/>
      <c r="P1192" s="28"/>
      <c r="Q1192" s="28"/>
      <c r="R1192" s="28"/>
      <c r="S1192" s="28"/>
      <c r="T1192" s="28"/>
      <c r="U1192" s="28"/>
      <c r="V1192" s="28"/>
      <c r="W1192" s="28"/>
      <c r="X1192" s="28"/>
      <c r="Y1192" s="28"/>
      <c r="Z1192" s="28"/>
    </row>
    <row r="1193" ht="14.25" customHeight="1">
      <c r="A1193" s="60"/>
      <c r="B1193" s="78"/>
      <c r="C1193" s="79"/>
      <c r="D1193" s="67"/>
      <c r="E1193" s="60"/>
      <c r="F1193" s="20" t="str">
        <f>VLOOKUP('DAOP 7 Mn'!$E1193,List!A$6:B$27,2,TRUE)</f>
        <v>#N/A</v>
      </c>
      <c r="G1193" s="61"/>
      <c r="H1193" s="75"/>
      <c r="I1193" s="60"/>
      <c r="J1193" s="67"/>
      <c r="K1193" s="72"/>
      <c r="L1193" s="31"/>
      <c r="M1193" s="28"/>
      <c r="N1193" s="28"/>
      <c r="O1193" s="28"/>
      <c r="P1193" s="28"/>
      <c r="Q1193" s="28"/>
      <c r="R1193" s="28"/>
      <c r="S1193" s="28"/>
      <c r="T1193" s="28"/>
      <c r="U1193" s="28"/>
      <c r="V1193" s="28"/>
      <c r="W1193" s="28"/>
      <c r="X1193" s="28"/>
      <c r="Y1193" s="28"/>
      <c r="Z1193" s="28"/>
    </row>
    <row r="1194" ht="14.25" customHeight="1">
      <c r="A1194" s="60"/>
      <c r="B1194" s="78"/>
      <c r="C1194" s="79"/>
      <c r="D1194" s="67"/>
      <c r="E1194" s="60"/>
      <c r="F1194" s="20" t="str">
        <f>VLOOKUP('DAOP 7 Mn'!$E1194,List!A$6:B$27,2,TRUE)</f>
        <v>#N/A</v>
      </c>
      <c r="G1194" s="61"/>
      <c r="H1194" s="75"/>
      <c r="I1194" s="60"/>
      <c r="J1194" s="67"/>
      <c r="K1194" s="72"/>
      <c r="L1194" s="31"/>
      <c r="M1194" s="28"/>
      <c r="N1194" s="28"/>
      <c r="O1194" s="28"/>
      <c r="P1194" s="28"/>
      <c r="Q1194" s="28"/>
      <c r="R1194" s="28"/>
      <c r="S1194" s="28"/>
      <c r="T1194" s="28"/>
      <c r="U1194" s="28"/>
      <c r="V1194" s="28"/>
      <c r="W1194" s="28"/>
      <c r="X1194" s="28"/>
      <c r="Y1194" s="28"/>
      <c r="Z1194" s="28"/>
    </row>
    <row r="1195" ht="14.25" customHeight="1">
      <c r="A1195" s="60"/>
      <c r="B1195" s="78"/>
      <c r="C1195" s="79"/>
      <c r="D1195" s="67"/>
      <c r="E1195" s="60"/>
      <c r="F1195" s="20" t="str">
        <f>VLOOKUP('DAOP 7 Mn'!$E1195,List!A$6:B$27,2,TRUE)</f>
        <v>#N/A</v>
      </c>
      <c r="G1195" s="61"/>
      <c r="H1195" s="75"/>
      <c r="I1195" s="60"/>
      <c r="J1195" s="67"/>
      <c r="K1195" s="72"/>
      <c r="L1195" s="31"/>
      <c r="M1195" s="28"/>
      <c r="N1195" s="28"/>
      <c r="O1195" s="28"/>
      <c r="P1195" s="28"/>
      <c r="Q1195" s="28"/>
      <c r="R1195" s="28"/>
      <c r="S1195" s="28"/>
      <c r="T1195" s="28"/>
      <c r="U1195" s="28"/>
      <c r="V1195" s="28"/>
      <c r="W1195" s="28"/>
      <c r="X1195" s="28"/>
      <c r="Y1195" s="28"/>
      <c r="Z1195" s="28"/>
    </row>
    <row r="1196" ht="14.25" customHeight="1">
      <c r="A1196" s="60"/>
      <c r="B1196" s="78"/>
      <c r="C1196" s="79"/>
      <c r="D1196" s="67"/>
      <c r="E1196" s="60"/>
      <c r="F1196" s="20" t="str">
        <f>VLOOKUP('DAOP 7 Mn'!$E1196,List!A$6:B$27,2,TRUE)</f>
        <v>#N/A</v>
      </c>
      <c r="G1196" s="61"/>
      <c r="H1196" s="75"/>
      <c r="I1196" s="60"/>
      <c r="J1196" s="67"/>
      <c r="K1196" s="72"/>
      <c r="L1196" s="31"/>
      <c r="M1196" s="28"/>
      <c r="N1196" s="28"/>
      <c r="O1196" s="28"/>
      <c r="P1196" s="28"/>
      <c r="Q1196" s="28"/>
      <c r="R1196" s="28"/>
      <c r="S1196" s="28"/>
      <c r="T1196" s="28"/>
      <c r="U1196" s="28"/>
      <c r="V1196" s="28"/>
      <c r="W1196" s="28"/>
      <c r="X1196" s="28"/>
      <c r="Y1196" s="28"/>
      <c r="Z1196" s="28"/>
    </row>
    <row r="1197" ht="14.25" customHeight="1">
      <c r="A1197" s="60"/>
      <c r="B1197" s="78"/>
      <c r="C1197" s="79"/>
      <c r="D1197" s="67"/>
      <c r="E1197" s="60"/>
      <c r="F1197" s="20" t="str">
        <f>VLOOKUP('DAOP 7 Mn'!$E1197,List!A$6:B$27,2,TRUE)</f>
        <v>#N/A</v>
      </c>
      <c r="G1197" s="61"/>
      <c r="H1197" s="75"/>
      <c r="I1197" s="60"/>
      <c r="J1197" s="67"/>
      <c r="K1197" s="72"/>
      <c r="L1197" s="31"/>
      <c r="M1197" s="28"/>
      <c r="N1197" s="28"/>
      <c r="O1197" s="28"/>
      <c r="P1197" s="28"/>
      <c r="Q1197" s="28"/>
      <c r="R1197" s="28"/>
      <c r="S1197" s="28"/>
      <c r="T1197" s="28"/>
      <c r="U1197" s="28"/>
      <c r="V1197" s="28"/>
      <c r="W1197" s="28"/>
      <c r="X1197" s="28"/>
      <c r="Y1197" s="28"/>
      <c r="Z1197" s="28"/>
    </row>
    <row r="1198" ht="14.25" customHeight="1">
      <c r="A1198" s="60"/>
      <c r="B1198" s="78"/>
      <c r="C1198" s="79"/>
      <c r="D1198" s="67"/>
      <c r="E1198" s="60"/>
      <c r="F1198" s="20" t="str">
        <f>VLOOKUP('DAOP 7 Mn'!$E1198,List!A$6:B$27,2,TRUE)</f>
        <v>#N/A</v>
      </c>
      <c r="G1198" s="61"/>
      <c r="H1198" s="75"/>
      <c r="I1198" s="60"/>
      <c r="J1198" s="67"/>
      <c r="K1198" s="72"/>
      <c r="L1198" s="31"/>
      <c r="M1198" s="28"/>
      <c r="N1198" s="28"/>
      <c r="O1198" s="28"/>
      <c r="P1198" s="28"/>
      <c r="Q1198" s="28"/>
      <c r="R1198" s="28"/>
      <c r="S1198" s="28"/>
      <c r="T1198" s="28"/>
      <c r="U1198" s="28"/>
      <c r="V1198" s="28"/>
      <c r="W1198" s="28"/>
      <c r="X1198" s="28"/>
      <c r="Y1198" s="28"/>
      <c r="Z1198" s="28"/>
    </row>
    <row r="1199" ht="14.25" customHeight="1">
      <c r="A1199" s="60"/>
      <c r="B1199" s="78"/>
      <c r="C1199" s="79"/>
      <c r="D1199" s="67"/>
      <c r="E1199" s="60"/>
      <c r="F1199" s="20" t="str">
        <f>VLOOKUP('DAOP 7 Mn'!$E1199,List!A$6:B$27,2,TRUE)</f>
        <v>#N/A</v>
      </c>
      <c r="G1199" s="61"/>
      <c r="H1199" s="75"/>
      <c r="I1199" s="60"/>
      <c r="J1199" s="67"/>
      <c r="K1199" s="72"/>
      <c r="L1199" s="31"/>
      <c r="M1199" s="28"/>
      <c r="N1199" s="28"/>
      <c r="O1199" s="28"/>
      <c r="P1199" s="28"/>
      <c r="Q1199" s="28"/>
      <c r="R1199" s="28"/>
      <c r="S1199" s="28"/>
      <c r="T1199" s="28"/>
      <c r="U1199" s="28"/>
      <c r="V1199" s="28"/>
      <c r="W1199" s="28"/>
      <c r="X1199" s="28"/>
      <c r="Y1199" s="28"/>
      <c r="Z1199" s="28"/>
    </row>
    <row r="1200" ht="14.25" customHeight="1">
      <c r="A1200" s="60"/>
      <c r="B1200" s="78"/>
      <c r="C1200" s="79"/>
      <c r="D1200" s="67"/>
      <c r="E1200" s="60"/>
      <c r="F1200" s="20" t="str">
        <f>VLOOKUP('DAOP 7 Mn'!$E1200,List!A$6:B$27,2,TRUE)</f>
        <v>#N/A</v>
      </c>
      <c r="G1200" s="61"/>
      <c r="H1200" s="75"/>
      <c r="I1200" s="60"/>
      <c r="J1200" s="67"/>
      <c r="K1200" s="72"/>
      <c r="L1200" s="31"/>
      <c r="M1200" s="28"/>
      <c r="N1200" s="28"/>
      <c r="O1200" s="28"/>
      <c r="P1200" s="28"/>
      <c r="Q1200" s="28"/>
      <c r="R1200" s="28"/>
      <c r="S1200" s="28"/>
      <c r="T1200" s="28"/>
      <c r="U1200" s="28"/>
      <c r="V1200" s="28"/>
      <c r="W1200" s="28"/>
      <c r="X1200" s="28"/>
      <c r="Y1200" s="28"/>
      <c r="Z1200" s="28"/>
    </row>
    <row r="1201" ht="14.25" customHeight="1">
      <c r="A1201" s="60"/>
      <c r="B1201" s="78"/>
      <c r="C1201" s="79"/>
      <c r="D1201" s="67"/>
      <c r="E1201" s="60"/>
      <c r="F1201" s="20" t="str">
        <f>VLOOKUP('DAOP 7 Mn'!$E1201,List!A$6:B$27,2,TRUE)</f>
        <v>#N/A</v>
      </c>
      <c r="G1201" s="61"/>
      <c r="H1201" s="75"/>
      <c r="I1201" s="60"/>
      <c r="J1201" s="67"/>
      <c r="K1201" s="72"/>
      <c r="L1201" s="31"/>
      <c r="M1201" s="28"/>
      <c r="N1201" s="28"/>
      <c r="O1201" s="28"/>
      <c r="P1201" s="28"/>
      <c r="Q1201" s="28"/>
      <c r="R1201" s="28"/>
      <c r="S1201" s="28"/>
      <c r="T1201" s="28"/>
      <c r="U1201" s="28"/>
      <c r="V1201" s="28"/>
      <c r="W1201" s="28"/>
      <c r="X1201" s="28"/>
      <c r="Y1201" s="28"/>
      <c r="Z1201" s="28"/>
    </row>
    <row r="1202" ht="14.25" customHeight="1">
      <c r="A1202" s="60"/>
      <c r="B1202" s="78"/>
      <c r="C1202" s="79"/>
      <c r="D1202" s="67"/>
      <c r="E1202" s="60"/>
      <c r="F1202" s="20" t="str">
        <f>VLOOKUP('DAOP 7 Mn'!$E1202,List!A$6:B$27,2,TRUE)</f>
        <v>#N/A</v>
      </c>
      <c r="G1202" s="61"/>
      <c r="H1202" s="75"/>
      <c r="I1202" s="60"/>
      <c r="J1202" s="67"/>
      <c r="K1202" s="72"/>
      <c r="L1202" s="31"/>
      <c r="M1202" s="28"/>
      <c r="N1202" s="28"/>
      <c r="O1202" s="28"/>
      <c r="P1202" s="28"/>
      <c r="Q1202" s="28"/>
      <c r="R1202" s="28"/>
      <c r="S1202" s="28"/>
      <c r="T1202" s="28"/>
      <c r="U1202" s="28"/>
      <c r="V1202" s="28"/>
      <c r="W1202" s="28"/>
      <c r="X1202" s="28"/>
      <c r="Y1202" s="28"/>
      <c r="Z1202" s="28"/>
    </row>
    <row r="1203" ht="14.25" customHeight="1">
      <c r="A1203" s="60"/>
      <c r="B1203" s="78"/>
      <c r="C1203" s="79"/>
      <c r="D1203" s="67"/>
      <c r="E1203" s="60"/>
      <c r="F1203" s="20" t="str">
        <f>VLOOKUP('DAOP 7 Mn'!$E1203,List!A$6:B$27,2,TRUE)</f>
        <v>#N/A</v>
      </c>
      <c r="G1203" s="61"/>
      <c r="H1203" s="75"/>
      <c r="I1203" s="60"/>
      <c r="J1203" s="67"/>
      <c r="K1203" s="72"/>
      <c r="L1203" s="31"/>
      <c r="M1203" s="28"/>
      <c r="N1203" s="28"/>
      <c r="O1203" s="28"/>
      <c r="P1203" s="28"/>
      <c r="Q1203" s="28"/>
      <c r="R1203" s="28"/>
      <c r="S1203" s="28"/>
      <c r="T1203" s="28"/>
      <c r="U1203" s="28"/>
      <c r="V1203" s="28"/>
      <c r="W1203" s="28"/>
      <c r="X1203" s="28"/>
      <c r="Y1203" s="28"/>
      <c r="Z1203" s="28"/>
    </row>
    <row r="1204" ht="14.25" customHeight="1">
      <c r="A1204" s="60"/>
      <c r="B1204" s="78"/>
      <c r="C1204" s="79"/>
      <c r="D1204" s="67"/>
      <c r="E1204" s="60"/>
      <c r="F1204" s="20" t="str">
        <f>VLOOKUP('DAOP 7 Mn'!$E1204,List!A$6:B$27,2,TRUE)</f>
        <v>#N/A</v>
      </c>
      <c r="G1204" s="61"/>
      <c r="H1204" s="75"/>
      <c r="I1204" s="60"/>
      <c r="J1204" s="67"/>
      <c r="K1204" s="72"/>
      <c r="L1204" s="31"/>
      <c r="M1204" s="28"/>
      <c r="N1204" s="28"/>
      <c r="O1204" s="28"/>
      <c r="P1204" s="28"/>
      <c r="Q1204" s="28"/>
      <c r="R1204" s="28"/>
      <c r="S1204" s="28"/>
      <c r="T1204" s="28"/>
      <c r="U1204" s="28"/>
      <c r="V1204" s="28"/>
      <c r="W1204" s="28"/>
      <c r="X1204" s="28"/>
      <c r="Y1204" s="28"/>
      <c r="Z1204" s="28"/>
    </row>
    <row r="1205" ht="14.25" customHeight="1">
      <c r="A1205" s="60"/>
      <c r="B1205" s="78"/>
      <c r="C1205" s="79"/>
      <c r="D1205" s="67"/>
      <c r="E1205" s="60"/>
      <c r="F1205" s="20" t="str">
        <f>VLOOKUP('DAOP 7 Mn'!$E1205,List!A$6:B$27,2,TRUE)</f>
        <v>#N/A</v>
      </c>
      <c r="G1205" s="61"/>
      <c r="H1205" s="75"/>
      <c r="I1205" s="60"/>
      <c r="J1205" s="67"/>
      <c r="K1205" s="72"/>
      <c r="L1205" s="31"/>
      <c r="M1205" s="28"/>
      <c r="N1205" s="28"/>
      <c r="O1205" s="28"/>
      <c r="P1205" s="28"/>
      <c r="Q1205" s="28"/>
      <c r="R1205" s="28"/>
      <c r="S1205" s="28"/>
      <c r="T1205" s="28"/>
      <c r="U1205" s="28"/>
      <c r="V1205" s="28"/>
      <c r="W1205" s="28"/>
      <c r="X1205" s="28"/>
      <c r="Y1205" s="28"/>
      <c r="Z1205" s="28"/>
    </row>
    <row r="1206" ht="14.25" customHeight="1">
      <c r="A1206" s="60"/>
      <c r="B1206" s="78"/>
      <c r="C1206" s="79"/>
      <c r="D1206" s="67"/>
      <c r="E1206" s="60"/>
      <c r="F1206" s="20" t="str">
        <f>VLOOKUP('DAOP 7 Mn'!$E1206,List!A$6:B$27,2,TRUE)</f>
        <v>#N/A</v>
      </c>
      <c r="G1206" s="61"/>
      <c r="H1206" s="75"/>
      <c r="I1206" s="60"/>
      <c r="J1206" s="67"/>
      <c r="K1206" s="72"/>
      <c r="L1206" s="31"/>
      <c r="M1206" s="28"/>
      <c r="N1206" s="28"/>
      <c r="O1206" s="28"/>
      <c r="P1206" s="28"/>
      <c r="Q1206" s="28"/>
      <c r="R1206" s="28"/>
      <c r="S1206" s="28"/>
      <c r="T1206" s="28"/>
      <c r="U1206" s="28"/>
      <c r="V1206" s="28"/>
      <c r="W1206" s="28"/>
      <c r="X1206" s="28"/>
      <c r="Y1206" s="28"/>
      <c r="Z1206" s="28"/>
    </row>
    <row r="1207" ht="14.25" customHeight="1">
      <c r="A1207" s="60"/>
      <c r="B1207" s="78"/>
      <c r="C1207" s="79"/>
      <c r="D1207" s="67"/>
      <c r="E1207" s="60"/>
      <c r="F1207" s="20" t="str">
        <f>VLOOKUP('DAOP 7 Mn'!$E1207,List!A$6:B$27,2,TRUE)</f>
        <v>#N/A</v>
      </c>
      <c r="G1207" s="61"/>
      <c r="H1207" s="75"/>
      <c r="I1207" s="60"/>
      <c r="J1207" s="67"/>
      <c r="K1207" s="72"/>
      <c r="L1207" s="31"/>
      <c r="M1207" s="28"/>
      <c r="N1207" s="28"/>
      <c r="O1207" s="28"/>
      <c r="P1207" s="28"/>
      <c r="Q1207" s="28"/>
      <c r="R1207" s="28"/>
      <c r="S1207" s="28"/>
      <c r="T1207" s="28"/>
      <c r="U1207" s="28"/>
      <c r="V1207" s="28"/>
      <c r="W1207" s="28"/>
      <c r="X1207" s="28"/>
      <c r="Y1207" s="28"/>
      <c r="Z1207" s="28"/>
    </row>
    <row r="1208" ht="14.25" customHeight="1">
      <c r="A1208" s="60"/>
      <c r="B1208" s="78"/>
      <c r="C1208" s="79"/>
      <c r="D1208" s="67"/>
      <c r="E1208" s="60"/>
      <c r="F1208" s="20" t="str">
        <f>VLOOKUP('DAOP 7 Mn'!$E1208,List!A$6:B$27,2,TRUE)</f>
        <v>#N/A</v>
      </c>
      <c r="G1208" s="61"/>
      <c r="H1208" s="75"/>
      <c r="I1208" s="60"/>
      <c r="J1208" s="67"/>
      <c r="K1208" s="72"/>
      <c r="L1208" s="31"/>
      <c r="M1208" s="28"/>
      <c r="N1208" s="28"/>
      <c r="O1208" s="28"/>
      <c r="P1208" s="28"/>
      <c r="Q1208" s="28"/>
      <c r="R1208" s="28"/>
      <c r="S1208" s="28"/>
      <c r="T1208" s="28"/>
      <c r="U1208" s="28"/>
      <c r="V1208" s="28"/>
      <c r="W1208" s="28"/>
      <c r="X1208" s="28"/>
      <c r="Y1208" s="28"/>
      <c r="Z1208" s="28"/>
    </row>
    <row r="1209" ht="14.25" customHeight="1">
      <c r="A1209" s="60"/>
      <c r="B1209" s="78"/>
      <c r="C1209" s="79"/>
      <c r="D1209" s="67"/>
      <c r="E1209" s="60"/>
      <c r="F1209" s="20" t="str">
        <f>VLOOKUP('DAOP 7 Mn'!$E1209,List!A$6:B$27,2,TRUE)</f>
        <v>#N/A</v>
      </c>
      <c r="G1209" s="61"/>
      <c r="H1209" s="75"/>
      <c r="I1209" s="60"/>
      <c r="J1209" s="67"/>
      <c r="K1209" s="72"/>
      <c r="L1209" s="31"/>
      <c r="M1209" s="28"/>
      <c r="N1209" s="28"/>
      <c r="O1209" s="28"/>
      <c r="P1209" s="28"/>
      <c r="Q1209" s="28"/>
      <c r="R1209" s="28"/>
      <c r="S1209" s="28"/>
      <c r="T1209" s="28"/>
      <c r="U1209" s="28"/>
      <c r="V1209" s="28"/>
      <c r="W1209" s="28"/>
      <c r="X1209" s="28"/>
      <c r="Y1209" s="28"/>
      <c r="Z1209" s="28"/>
    </row>
    <row r="1210" ht="14.25" customHeight="1">
      <c r="A1210" s="60"/>
      <c r="B1210" s="78"/>
      <c r="C1210" s="79"/>
      <c r="D1210" s="67"/>
      <c r="E1210" s="60"/>
      <c r="F1210" s="20" t="str">
        <f>VLOOKUP('DAOP 7 Mn'!$E1210,List!A$6:B$27,2,TRUE)</f>
        <v>#N/A</v>
      </c>
      <c r="G1210" s="61"/>
      <c r="H1210" s="75"/>
      <c r="I1210" s="60"/>
      <c r="J1210" s="67"/>
      <c r="K1210" s="72"/>
      <c r="L1210" s="31"/>
      <c r="M1210" s="28"/>
      <c r="N1210" s="28"/>
      <c r="O1210" s="28"/>
      <c r="P1210" s="28"/>
      <c r="Q1210" s="28"/>
      <c r="R1210" s="28"/>
      <c r="S1210" s="28"/>
      <c r="T1210" s="28"/>
      <c r="U1210" s="28"/>
      <c r="V1210" s="28"/>
      <c r="W1210" s="28"/>
      <c r="X1210" s="28"/>
      <c r="Y1210" s="28"/>
      <c r="Z1210" s="28"/>
    </row>
    <row r="1211" ht="14.25" customHeight="1">
      <c r="A1211" s="60"/>
      <c r="B1211" s="78"/>
      <c r="C1211" s="79"/>
      <c r="D1211" s="67"/>
      <c r="E1211" s="60"/>
      <c r="F1211" s="20" t="str">
        <f>VLOOKUP('DAOP 7 Mn'!$E1211,List!A$6:B$27,2,TRUE)</f>
        <v>#N/A</v>
      </c>
      <c r="G1211" s="61"/>
      <c r="H1211" s="75"/>
      <c r="I1211" s="60"/>
      <c r="J1211" s="67"/>
      <c r="K1211" s="72"/>
      <c r="L1211" s="31"/>
      <c r="M1211" s="28"/>
      <c r="N1211" s="28"/>
      <c r="O1211" s="28"/>
      <c r="P1211" s="28"/>
      <c r="Q1211" s="28"/>
      <c r="R1211" s="28"/>
      <c r="S1211" s="28"/>
      <c r="T1211" s="28"/>
      <c r="U1211" s="28"/>
      <c r="V1211" s="28"/>
      <c r="W1211" s="28"/>
      <c r="X1211" s="28"/>
      <c r="Y1211" s="28"/>
      <c r="Z1211" s="28"/>
    </row>
    <row r="1212" ht="14.25" customHeight="1">
      <c r="A1212" s="60"/>
      <c r="B1212" s="78"/>
      <c r="C1212" s="79"/>
      <c r="D1212" s="67"/>
      <c r="E1212" s="60"/>
      <c r="F1212" s="20" t="str">
        <f>VLOOKUP('DAOP 7 Mn'!$E1212,List!A$6:B$27,2,TRUE)</f>
        <v>#N/A</v>
      </c>
      <c r="G1212" s="61"/>
      <c r="H1212" s="75"/>
      <c r="I1212" s="60"/>
      <c r="J1212" s="67"/>
      <c r="K1212" s="72"/>
      <c r="L1212" s="31"/>
      <c r="M1212" s="28"/>
      <c r="N1212" s="28"/>
      <c r="O1212" s="28"/>
      <c r="P1212" s="28"/>
      <c r="Q1212" s="28"/>
      <c r="R1212" s="28"/>
      <c r="S1212" s="28"/>
      <c r="T1212" s="28"/>
      <c r="U1212" s="28"/>
      <c r="V1212" s="28"/>
      <c r="W1212" s="28"/>
      <c r="X1212" s="28"/>
      <c r="Y1212" s="28"/>
      <c r="Z1212" s="28"/>
    </row>
    <row r="1213" ht="14.25" customHeight="1">
      <c r="A1213" s="60"/>
      <c r="B1213" s="78"/>
      <c r="C1213" s="79"/>
      <c r="D1213" s="67"/>
      <c r="E1213" s="60"/>
      <c r="F1213" s="20" t="str">
        <f>VLOOKUP('DAOP 7 Mn'!$E1213,List!A$6:B$27,2,TRUE)</f>
        <v>#N/A</v>
      </c>
      <c r="G1213" s="61"/>
      <c r="H1213" s="75"/>
      <c r="I1213" s="60"/>
      <c r="J1213" s="67"/>
      <c r="K1213" s="72"/>
      <c r="L1213" s="31"/>
      <c r="M1213" s="28"/>
      <c r="N1213" s="28"/>
      <c r="O1213" s="28"/>
      <c r="P1213" s="28"/>
      <c r="Q1213" s="28"/>
      <c r="R1213" s="28"/>
      <c r="S1213" s="28"/>
      <c r="T1213" s="28"/>
      <c r="U1213" s="28"/>
      <c r="V1213" s="28"/>
      <c r="W1213" s="28"/>
      <c r="X1213" s="28"/>
      <c r="Y1213" s="28"/>
      <c r="Z1213" s="28"/>
    </row>
    <row r="1214" ht="14.25" customHeight="1">
      <c r="A1214" s="60"/>
      <c r="B1214" s="78"/>
      <c r="C1214" s="79"/>
      <c r="D1214" s="67"/>
      <c r="E1214" s="60"/>
      <c r="F1214" s="20" t="str">
        <f>VLOOKUP('DAOP 7 Mn'!$E1214,List!A$6:B$27,2,TRUE)</f>
        <v>#N/A</v>
      </c>
      <c r="G1214" s="61"/>
      <c r="H1214" s="75"/>
      <c r="I1214" s="60"/>
      <c r="J1214" s="67"/>
      <c r="K1214" s="72"/>
      <c r="L1214" s="31"/>
      <c r="M1214" s="28"/>
      <c r="N1214" s="28"/>
      <c r="O1214" s="28"/>
      <c r="P1214" s="28"/>
      <c r="Q1214" s="28"/>
      <c r="R1214" s="28"/>
      <c r="S1214" s="28"/>
      <c r="T1214" s="28"/>
      <c r="U1214" s="28"/>
      <c r="V1214" s="28"/>
      <c r="W1214" s="28"/>
      <c r="X1214" s="28"/>
      <c r="Y1214" s="28"/>
      <c r="Z1214" s="28"/>
    </row>
    <row r="1215" ht="14.25" customHeight="1">
      <c r="A1215" s="60"/>
      <c r="B1215" s="78"/>
      <c r="C1215" s="79"/>
      <c r="D1215" s="67"/>
      <c r="E1215" s="60"/>
      <c r="F1215" s="20" t="str">
        <f>VLOOKUP('DAOP 7 Mn'!$E1215,List!A$6:B$27,2,TRUE)</f>
        <v>#N/A</v>
      </c>
      <c r="G1215" s="61"/>
      <c r="H1215" s="75"/>
      <c r="I1215" s="60"/>
      <c r="J1215" s="67"/>
      <c r="K1215" s="72"/>
      <c r="L1215" s="31"/>
      <c r="M1215" s="28"/>
      <c r="N1215" s="28"/>
      <c r="O1215" s="28"/>
      <c r="P1215" s="28"/>
      <c r="Q1215" s="28"/>
      <c r="R1215" s="28"/>
      <c r="S1215" s="28"/>
      <c r="T1215" s="28"/>
      <c r="U1215" s="28"/>
      <c r="V1215" s="28"/>
      <c r="W1215" s="28"/>
      <c r="X1215" s="28"/>
      <c r="Y1215" s="28"/>
      <c r="Z1215" s="28"/>
    </row>
    <row r="1216" ht="14.25" customHeight="1">
      <c r="A1216" s="60"/>
      <c r="B1216" s="78"/>
      <c r="C1216" s="79"/>
      <c r="D1216" s="67"/>
      <c r="E1216" s="60"/>
      <c r="F1216" s="20" t="str">
        <f>VLOOKUP('DAOP 7 Mn'!$E1216,List!A$6:B$27,2,TRUE)</f>
        <v>#N/A</v>
      </c>
      <c r="G1216" s="61"/>
      <c r="H1216" s="75"/>
      <c r="I1216" s="60"/>
      <c r="J1216" s="67"/>
      <c r="K1216" s="72"/>
      <c r="L1216" s="31"/>
      <c r="M1216" s="28"/>
      <c r="N1216" s="28"/>
      <c r="O1216" s="28"/>
      <c r="P1216" s="28"/>
      <c r="Q1216" s="28"/>
      <c r="R1216" s="28"/>
      <c r="S1216" s="28"/>
      <c r="T1216" s="28"/>
      <c r="U1216" s="28"/>
      <c r="V1216" s="28"/>
      <c r="W1216" s="28"/>
      <c r="X1216" s="28"/>
      <c r="Y1216" s="28"/>
      <c r="Z1216" s="28"/>
    </row>
    <row r="1217" ht="14.25" customHeight="1">
      <c r="A1217" s="60"/>
      <c r="B1217" s="78"/>
      <c r="C1217" s="79"/>
      <c r="D1217" s="67"/>
      <c r="E1217" s="60"/>
      <c r="F1217" s="20" t="str">
        <f>VLOOKUP('DAOP 7 Mn'!$E1217,List!A$6:B$27,2,TRUE)</f>
        <v>#N/A</v>
      </c>
      <c r="G1217" s="61"/>
      <c r="H1217" s="75"/>
      <c r="I1217" s="60"/>
      <c r="J1217" s="67"/>
      <c r="K1217" s="72"/>
      <c r="L1217" s="31"/>
      <c r="M1217" s="28"/>
      <c r="N1217" s="28"/>
      <c r="O1217" s="28"/>
      <c r="P1217" s="28"/>
      <c r="Q1217" s="28"/>
      <c r="R1217" s="28"/>
      <c r="S1217" s="28"/>
      <c r="T1217" s="28"/>
      <c r="U1217" s="28"/>
      <c r="V1217" s="28"/>
      <c r="W1217" s="28"/>
      <c r="X1217" s="28"/>
      <c r="Y1217" s="28"/>
      <c r="Z1217" s="28"/>
    </row>
    <row r="1218" ht="14.25" customHeight="1">
      <c r="A1218" s="60"/>
      <c r="B1218" s="78"/>
      <c r="C1218" s="79"/>
      <c r="D1218" s="67"/>
      <c r="E1218" s="60"/>
      <c r="F1218" s="20" t="str">
        <f>VLOOKUP('DAOP 7 Mn'!$E1218,List!A$6:B$27,2,TRUE)</f>
        <v>#N/A</v>
      </c>
      <c r="G1218" s="61"/>
      <c r="H1218" s="75"/>
      <c r="I1218" s="60"/>
      <c r="J1218" s="67"/>
      <c r="K1218" s="72"/>
      <c r="L1218" s="31"/>
      <c r="M1218" s="28"/>
      <c r="N1218" s="28"/>
      <c r="O1218" s="28"/>
      <c r="P1218" s="28"/>
      <c r="Q1218" s="28"/>
      <c r="R1218" s="28"/>
      <c r="S1218" s="28"/>
      <c r="T1218" s="28"/>
      <c r="U1218" s="28"/>
      <c r="V1218" s="28"/>
      <c r="W1218" s="28"/>
      <c r="X1218" s="28"/>
      <c r="Y1218" s="28"/>
      <c r="Z1218" s="28"/>
    </row>
    <row r="1219" ht="14.25" customHeight="1">
      <c r="A1219" s="60"/>
      <c r="B1219" s="78"/>
      <c r="C1219" s="79"/>
      <c r="D1219" s="67"/>
      <c r="E1219" s="60"/>
      <c r="F1219" s="20" t="str">
        <f>VLOOKUP('DAOP 7 Mn'!$E1219,List!A$6:B$27,2,TRUE)</f>
        <v>#N/A</v>
      </c>
      <c r="G1219" s="61"/>
      <c r="H1219" s="75"/>
      <c r="I1219" s="60"/>
      <c r="J1219" s="67"/>
      <c r="K1219" s="72"/>
      <c r="L1219" s="31"/>
      <c r="M1219" s="28"/>
      <c r="N1219" s="28"/>
      <c r="O1219" s="28"/>
      <c r="P1219" s="28"/>
      <c r="Q1219" s="28"/>
      <c r="R1219" s="28"/>
      <c r="S1219" s="28"/>
      <c r="T1219" s="28"/>
      <c r="U1219" s="28"/>
      <c r="V1219" s="28"/>
      <c r="W1219" s="28"/>
      <c r="X1219" s="28"/>
      <c r="Y1219" s="28"/>
      <c r="Z1219" s="28"/>
    </row>
    <row r="1220" ht="14.25" customHeight="1">
      <c r="A1220" s="60"/>
      <c r="B1220" s="78"/>
      <c r="C1220" s="79"/>
      <c r="D1220" s="67"/>
      <c r="E1220" s="60"/>
      <c r="F1220" s="20" t="str">
        <f>VLOOKUP('DAOP 7 Mn'!$E1220,List!A$6:B$27,2,TRUE)</f>
        <v>#N/A</v>
      </c>
      <c r="G1220" s="61"/>
      <c r="H1220" s="75"/>
      <c r="I1220" s="60"/>
      <c r="J1220" s="67"/>
      <c r="K1220" s="72"/>
      <c r="L1220" s="31"/>
      <c r="M1220" s="28"/>
      <c r="N1220" s="28"/>
      <c r="O1220" s="28"/>
      <c r="P1220" s="28"/>
      <c r="Q1220" s="28"/>
      <c r="R1220" s="28"/>
      <c r="S1220" s="28"/>
      <c r="T1220" s="28"/>
      <c r="U1220" s="28"/>
      <c r="V1220" s="28"/>
      <c r="W1220" s="28"/>
      <c r="X1220" s="28"/>
      <c r="Y1220" s="28"/>
      <c r="Z1220" s="28"/>
    </row>
    <row r="1221" ht="14.25" customHeight="1">
      <c r="A1221" s="60"/>
      <c r="B1221" s="78"/>
      <c r="C1221" s="79"/>
      <c r="D1221" s="67"/>
      <c r="E1221" s="60"/>
      <c r="F1221" s="20" t="str">
        <f>VLOOKUP('DAOP 7 Mn'!$E1221,List!A$6:B$27,2,TRUE)</f>
        <v>#N/A</v>
      </c>
      <c r="G1221" s="61"/>
      <c r="H1221" s="75"/>
      <c r="I1221" s="60"/>
      <c r="J1221" s="67"/>
      <c r="K1221" s="72"/>
      <c r="L1221" s="31"/>
      <c r="M1221" s="28"/>
      <c r="N1221" s="28"/>
      <c r="O1221" s="28"/>
      <c r="P1221" s="28"/>
      <c r="Q1221" s="28"/>
      <c r="R1221" s="28"/>
      <c r="S1221" s="28"/>
      <c r="T1221" s="28"/>
      <c r="U1221" s="28"/>
      <c r="V1221" s="28"/>
      <c r="W1221" s="28"/>
      <c r="X1221" s="28"/>
      <c r="Y1221" s="28"/>
      <c r="Z1221" s="28"/>
    </row>
    <row r="1222" ht="14.25" customHeight="1">
      <c r="A1222" s="60"/>
      <c r="B1222" s="78"/>
      <c r="C1222" s="79"/>
      <c r="D1222" s="67"/>
      <c r="E1222" s="60"/>
      <c r="F1222" s="20" t="str">
        <f>VLOOKUP('DAOP 7 Mn'!$E1222,List!A$6:B$27,2,TRUE)</f>
        <v>#N/A</v>
      </c>
      <c r="G1222" s="61"/>
      <c r="H1222" s="75"/>
      <c r="I1222" s="60"/>
      <c r="J1222" s="67"/>
      <c r="K1222" s="72"/>
      <c r="L1222" s="31"/>
      <c r="M1222" s="28"/>
      <c r="N1222" s="28"/>
      <c r="O1222" s="28"/>
      <c r="P1222" s="28"/>
      <c r="Q1222" s="28"/>
      <c r="R1222" s="28"/>
      <c r="S1222" s="28"/>
      <c r="T1222" s="28"/>
      <c r="U1222" s="28"/>
      <c r="V1222" s="28"/>
      <c r="W1222" s="28"/>
      <c r="X1222" s="28"/>
      <c r="Y1222" s="28"/>
      <c r="Z1222" s="28"/>
    </row>
    <row r="1223" ht="14.25" customHeight="1">
      <c r="A1223" s="60"/>
      <c r="B1223" s="78"/>
      <c r="C1223" s="79"/>
      <c r="D1223" s="67"/>
      <c r="E1223" s="60"/>
      <c r="F1223" s="20" t="str">
        <f>VLOOKUP('DAOP 7 Mn'!$E1223,List!A$6:B$27,2,TRUE)</f>
        <v>#N/A</v>
      </c>
      <c r="G1223" s="61"/>
      <c r="H1223" s="75"/>
      <c r="I1223" s="60"/>
      <c r="J1223" s="67"/>
      <c r="K1223" s="72"/>
      <c r="L1223" s="31"/>
      <c r="M1223" s="28"/>
      <c r="N1223" s="28"/>
      <c r="O1223" s="28"/>
      <c r="P1223" s="28"/>
      <c r="Q1223" s="28"/>
      <c r="R1223" s="28"/>
      <c r="S1223" s="28"/>
      <c r="T1223" s="28"/>
      <c r="U1223" s="28"/>
      <c r="V1223" s="28"/>
      <c r="W1223" s="28"/>
      <c r="X1223" s="28"/>
      <c r="Y1223" s="28"/>
      <c r="Z1223" s="28"/>
    </row>
    <row r="1224" ht="14.25" customHeight="1">
      <c r="A1224" s="60"/>
      <c r="B1224" s="78"/>
      <c r="C1224" s="79"/>
      <c r="D1224" s="67"/>
      <c r="E1224" s="60"/>
      <c r="F1224" s="20" t="str">
        <f>VLOOKUP('DAOP 7 Mn'!$E1224,List!A$6:B$27,2,TRUE)</f>
        <v>#N/A</v>
      </c>
      <c r="G1224" s="61"/>
      <c r="H1224" s="75"/>
      <c r="I1224" s="60"/>
      <c r="J1224" s="67"/>
      <c r="K1224" s="72"/>
      <c r="L1224" s="31"/>
      <c r="M1224" s="28"/>
      <c r="N1224" s="28"/>
      <c r="O1224" s="28"/>
      <c r="P1224" s="28"/>
      <c r="Q1224" s="28"/>
      <c r="R1224" s="28"/>
      <c r="S1224" s="28"/>
      <c r="T1224" s="28"/>
      <c r="U1224" s="28"/>
      <c r="V1224" s="28"/>
      <c r="W1224" s="28"/>
      <c r="X1224" s="28"/>
      <c r="Y1224" s="28"/>
      <c r="Z1224" s="28"/>
    </row>
    <row r="1225" ht="14.25" customHeight="1">
      <c r="A1225" s="60"/>
      <c r="B1225" s="78"/>
      <c r="C1225" s="79"/>
      <c r="D1225" s="67"/>
      <c r="E1225" s="60"/>
      <c r="F1225" s="20" t="str">
        <f>VLOOKUP('DAOP 7 Mn'!$E1225,List!A$6:B$27,2,TRUE)</f>
        <v>#N/A</v>
      </c>
      <c r="G1225" s="61"/>
      <c r="H1225" s="75"/>
      <c r="I1225" s="60"/>
      <c r="J1225" s="67"/>
      <c r="K1225" s="72"/>
      <c r="L1225" s="31"/>
      <c r="M1225" s="28"/>
      <c r="N1225" s="28"/>
      <c r="O1225" s="28"/>
      <c r="P1225" s="28"/>
      <c r="Q1225" s="28"/>
      <c r="R1225" s="28"/>
      <c r="S1225" s="28"/>
      <c r="T1225" s="28"/>
      <c r="U1225" s="28"/>
      <c r="V1225" s="28"/>
      <c r="W1225" s="28"/>
      <c r="X1225" s="28"/>
      <c r="Y1225" s="28"/>
      <c r="Z1225" s="28"/>
    </row>
    <row r="1226" ht="14.25" customHeight="1">
      <c r="A1226" s="60"/>
      <c r="B1226" s="78"/>
      <c r="C1226" s="79"/>
      <c r="D1226" s="67"/>
      <c r="E1226" s="60"/>
      <c r="F1226" s="20" t="str">
        <f>VLOOKUP('DAOP 7 Mn'!$E1226,List!A$6:B$27,2,TRUE)</f>
        <v>#N/A</v>
      </c>
      <c r="G1226" s="61"/>
      <c r="H1226" s="75"/>
      <c r="I1226" s="60"/>
      <c r="J1226" s="67"/>
      <c r="K1226" s="72"/>
      <c r="L1226" s="31"/>
      <c r="M1226" s="28"/>
      <c r="N1226" s="28"/>
      <c r="O1226" s="28"/>
      <c r="P1226" s="28"/>
      <c r="Q1226" s="28"/>
      <c r="R1226" s="28"/>
      <c r="S1226" s="28"/>
      <c r="T1226" s="28"/>
      <c r="U1226" s="28"/>
      <c r="V1226" s="28"/>
      <c r="W1226" s="28"/>
      <c r="X1226" s="28"/>
      <c r="Y1226" s="28"/>
      <c r="Z1226" s="28"/>
    </row>
    <row r="1227" ht="14.25" customHeight="1">
      <c r="A1227" s="60"/>
      <c r="B1227" s="78"/>
      <c r="C1227" s="79"/>
      <c r="D1227" s="67"/>
      <c r="E1227" s="60"/>
      <c r="F1227" s="20" t="str">
        <f>VLOOKUP('DAOP 7 Mn'!$E1227,List!A$6:B$27,2,TRUE)</f>
        <v>#N/A</v>
      </c>
      <c r="G1227" s="61"/>
      <c r="H1227" s="75"/>
      <c r="I1227" s="60"/>
      <c r="J1227" s="67"/>
      <c r="K1227" s="72"/>
      <c r="L1227" s="31"/>
      <c r="M1227" s="28"/>
      <c r="N1227" s="28"/>
      <c r="O1227" s="28"/>
      <c r="P1227" s="28"/>
      <c r="Q1227" s="28"/>
      <c r="R1227" s="28"/>
      <c r="S1227" s="28"/>
      <c r="T1227" s="28"/>
      <c r="U1227" s="28"/>
      <c r="V1227" s="28"/>
      <c r="W1227" s="28"/>
      <c r="X1227" s="28"/>
      <c r="Y1227" s="28"/>
      <c r="Z1227" s="28"/>
    </row>
    <row r="1228" ht="14.25" customHeight="1">
      <c r="A1228" s="60"/>
      <c r="B1228" s="73"/>
      <c r="C1228" s="80"/>
      <c r="D1228" s="67"/>
      <c r="E1228" s="60"/>
      <c r="F1228" s="20" t="str">
        <f>VLOOKUP('DAOP 7 Mn'!$E1228,List!A$6:B$27,2,TRUE)</f>
        <v>#N/A</v>
      </c>
      <c r="G1228" s="61"/>
      <c r="H1228" s="81"/>
      <c r="I1228" s="60"/>
      <c r="J1228" s="67"/>
      <c r="K1228" s="72"/>
      <c r="L1228" s="31"/>
      <c r="M1228" s="28"/>
      <c r="N1228" s="28"/>
      <c r="O1228" s="28"/>
      <c r="P1228" s="28"/>
      <c r="Q1228" s="28"/>
      <c r="R1228" s="28"/>
      <c r="S1228" s="28"/>
      <c r="T1228" s="28"/>
      <c r="U1228" s="28"/>
      <c r="V1228" s="28"/>
      <c r="W1228" s="28"/>
      <c r="X1228" s="28"/>
      <c r="Y1228" s="28"/>
      <c r="Z1228" s="28"/>
    </row>
    <row r="1229" ht="14.25" customHeight="1">
      <c r="A1229" s="60"/>
      <c r="B1229" s="82"/>
      <c r="C1229" s="80"/>
      <c r="D1229" s="67"/>
      <c r="E1229" s="60"/>
      <c r="F1229" s="20" t="str">
        <f>VLOOKUP('DAOP 7 Mn'!$E1229,List!A$6:B$27,2,TRUE)</f>
        <v>#N/A</v>
      </c>
      <c r="G1229" s="61"/>
      <c r="H1229" s="81"/>
      <c r="I1229" s="60"/>
      <c r="J1229" s="67"/>
      <c r="K1229" s="72"/>
      <c r="L1229" s="31"/>
      <c r="M1229" s="28"/>
      <c r="N1229" s="28"/>
      <c r="O1229" s="28"/>
      <c r="P1229" s="28"/>
      <c r="Q1229" s="28"/>
      <c r="R1229" s="28"/>
      <c r="S1229" s="28"/>
      <c r="T1229" s="28"/>
      <c r="U1229" s="28"/>
      <c r="V1229" s="28"/>
      <c r="W1229" s="28"/>
      <c r="X1229" s="28"/>
      <c r="Y1229" s="28"/>
      <c r="Z1229" s="28"/>
    </row>
    <row r="1230" ht="14.25" customHeight="1">
      <c r="A1230" s="60"/>
      <c r="B1230" s="82"/>
      <c r="C1230" s="80"/>
      <c r="D1230" s="67"/>
      <c r="E1230" s="60"/>
      <c r="F1230" s="20" t="str">
        <f>VLOOKUP('DAOP 7 Mn'!$E1230,List!A$6:B$27,2,TRUE)</f>
        <v>#N/A</v>
      </c>
      <c r="G1230" s="61"/>
      <c r="H1230" s="81"/>
      <c r="I1230" s="60"/>
      <c r="J1230" s="67"/>
      <c r="K1230" s="72"/>
      <c r="L1230" s="31"/>
      <c r="M1230" s="28"/>
      <c r="N1230" s="28"/>
      <c r="O1230" s="28"/>
      <c r="P1230" s="28"/>
      <c r="Q1230" s="28"/>
      <c r="R1230" s="28"/>
      <c r="S1230" s="28"/>
      <c r="T1230" s="28"/>
      <c r="U1230" s="28"/>
      <c r="V1230" s="28"/>
      <c r="W1230" s="28"/>
      <c r="X1230" s="28"/>
      <c r="Y1230" s="28"/>
      <c r="Z1230" s="28"/>
    </row>
    <row r="1231" ht="14.25" customHeight="1">
      <c r="A1231" s="60"/>
      <c r="B1231" s="82"/>
      <c r="C1231" s="80"/>
      <c r="D1231" s="67"/>
      <c r="E1231" s="60"/>
      <c r="F1231" s="20" t="str">
        <f>VLOOKUP('DAOP 7 Mn'!$E1231,List!A$6:B$27,2,TRUE)</f>
        <v>#N/A</v>
      </c>
      <c r="G1231" s="61"/>
      <c r="H1231" s="81"/>
      <c r="I1231" s="60"/>
      <c r="J1231" s="67"/>
      <c r="K1231" s="72"/>
      <c r="L1231" s="31"/>
      <c r="M1231" s="28"/>
      <c r="N1231" s="28"/>
      <c r="O1231" s="28"/>
      <c r="P1231" s="28"/>
      <c r="Q1231" s="28"/>
      <c r="R1231" s="28"/>
      <c r="S1231" s="28"/>
      <c r="T1231" s="28"/>
      <c r="U1231" s="28"/>
      <c r="V1231" s="28"/>
      <c r="W1231" s="28"/>
      <c r="X1231" s="28"/>
      <c r="Y1231" s="28"/>
      <c r="Z1231" s="28"/>
    </row>
    <row r="1232" ht="14.25" customHeight="1">
      <c r="A1232" s="60"/>
      <c r="B1232" s="73"/>
      <c r="C1232" s="83"/>
      <c r="D1232" s="67"/>
      <c r="E1232" s="73"/>
      <c r="F1232" s="20" t="str">
        <f>VLOOKUP('DAOP 7 Mn'!$E1232,List!A$6:B$27,2,TRUE)</f>
        <v>#N/A</v>
      </c>
      <c r="G1232" s="61"/>
      <c r="H1232" s="67"/>
      <c r="I1232" s="60"/>
      <c r="J1232" s="67"/>
      <c r="K1232" s="72"/>
      <c r="L1232" s="31"/>
      <c r="M1232" s="28"/>
      <c r="N1232" s="28"/>
      <c r="O1232" s="28"/>
      <c r="P1232" s="28"/>
      <c r="Q1232" s="28"/>
      <c r="R1232" s="28"/>
      <c r="S1232" s="28"/>
      <c r="T1232" s="28"/>
      <c r="U1232" s="28"/>
      <c r="V1232" s="28"/>
      <c r="W1232" s="28"/>
      <c r="X1232" s="28"/>
      <c r="Y1232" s="28"/>
      <c r="Z1232" s="28"/>
    </row>
    <row r="1233" ht="14.25" customHeight="1">
      <c r="A1233" s="60"/>
      <c r="B1233" s="82"/>
      <c r="C1233" s="79"/>
      <c r="D1233" s="67"/>
      <c r="E1233" s="60"/>
      <c r="F1233" s="20" t="str">
        <f>VLOOKUP('DAOP 7 Mn'!$E1233,List!A$6:B$27,2,TRUE)</f>
        <v>#N/A</v>
      </c>
      <c r="G1233" s="61"/>
      <c r="H1233" s="75"/>
      <c r="I1233" s="60"/>
      <c r="J1233" s="67"/>
      <c r="K1233" s="72"/>
      <c r="L1233" s="31"/>
      <c r="M1233" s="28"/>
      <c r="N1233" s="28"/>
      <c r="O1233" s="28"/>
      <c r="P1233" s="28"/>
      <c r="Q1233" s="28"/>
      <c r="R1233" s="28"/>
      <c r="S1233" s="28"/>
      <c r="T1233" s="28"/>
      <c r="U1233" s="28"/>
      <c r="V1233" s="28"/>
      <c r="W1233" s="28"/>
      <c r="X1233" s="28"/>
      <c r="Y1233" s="28"/>
      <c r="Z1233" s="28"/>
    </row>
    <row r="1234" ht="14.25" customHeight="1">
      <c r="A1234" s="60"/>
      <c r="B1234" s="73"/>
      <c r="C1234" s="84"/>
      <c r="D1234" s="67"/>
      <c r="E1234" s="73"/>
      <c r="F1234" s="20" t="str">
        <f>VLOOKUP('DAOP 7 Mn'!$E1234,List!A$6:B$27,2,TRUE)</f>
        <v>#N/A</v>
      </c>
      <c r="G1234" s="61"/>
      <c r="H1234" s="67"/>
      <c r="I1234" s="60"/>
      <c r="J1234" s="67"/>
      <c r="K1234" s="72"/>
      <c r="L1234" s="31"/>
      <c r="M1234" s="28"/>
      <c r="N1234" s="28"/>
      <c r="O1234" s="28"/>
      <c r="P1234" s="28"/>
      <c r="Q1234" s="28"/>
      <c r="R1234" s="28"/>
      <c r="S1234" s="28"/>
      <c r="T1234" s="28"/>
      <c r="U1234" s="28"/>
      <c r="V1234" s="28"/>
      <c r="W1234" s="28"/>
      <c r="X1234" s="28"/>
      <c r="Y1234" s="28"/>
      <c r="Z1234" s="28"/>
    </row>
    <row r="1235" ht="14.25" customHeight="1">
      <c r="A1235" s="60"/>
      <c r="B1235" s="73"/>
      <c r="C1235" s="84"/>
      <c r="D1235" s="67"/>
      <c r="E1235" s="73"/>
      <c r="F1235" s="20" t="str">
        <f>VLOOKUP('DAOP 7 Mn'!$E1235,List!A$6:B$27,2,TRUE)</f>
        <v>#N/A</v>
      </c>
      <c r="G1235" s="61"/>
      <c r="H1235" s="67"/>
      <c r="I1235" s="60"/>
      <c r="J1235" s="67"/>
      <c r="K1235" s="72"/>
      <c r="L1235" s="31"/>
      <c r="M1235" s="28"/>
      <c r="N1235" s="28"/>
      <c r="O1235" s="28"/>
      <c r="P1235" s="28"/>
      <c r="Q1235" s="28"/>
      <c r="R1235" s="28"/>
      <c r="S1235" s="28"/>
      <c r="T1235" s="28"/>
      <c r="U1235" s="28"/>
      <c r="V1235" s="28"/>
      <c r="W1235" s="28"/>
      <c r="X1235" s="28"/>
      <c r="Y1235" s="28"/>
      <c r="Z1235" s="28"/>
    </row>
    <row r="1236" ht="14.25" customHeight="1">
      <c r="A1236" s="60"/>
      <c r="B1236" s="82"/>
      <c r="C1236" s="85"/>
      <c r="D1236" s="67"/>
      <c r="E1236" s="73"/>
      <c r="F1236" s="20" t="str">
        <f>VLOOKUP('DAOP 7 Mn'!$E1236,List!A$6:B$27,2,TRUE)</f>
        <v>#N/A</v>
      </c>
      <c r="G1236" s="61"/>
      <c r="H1236" s="75"/>
      <c r="I1236" s="60"/>
      <c r="J1236" s="67"/>
      <c r="K1236" s="72"/>
      <c r="L1236" s="31"/>
      <c r="M1236" s="28"/>
      <c r="N1236" s="28"/>
      <c r="O1236" s="28"/>
      <c r="P1236" s="28"/>
      <c r="Q1236" s="28"/>
      <c r="R1236" s="28"/>
      <c r="S1236" s="28"/>
      <c r="T1236" s="28"/>
      <c r="U1236" s="28"/>
      <c r="V1236" s="28"/>
      <c r="W1236" s="28"/>
      <c r="X1236" s="28"/>
      <c r="Y1236" s="28"/>
      <c r="Z1236" s="28"/>
    </row>
    <row r="1237" ht="14.25" customHeight="1">
      <c r="A1237" s="60"/>
      <c r="B1237" s="73"/>
      <c r="C1237" s="84"/>
      <c r="D1237" s="67"/>
      <c r="E1237" s="73"/>
      <c r="F1237" s="20" t="str">
        <f>VLOOKUP('DAOP 7 Mn'!$E1237,List!A$6:B$27,2,TRUE)</f>
        <v>#N/A</v>
      </c>
      <c r="G1237" s="61"/>
      <c r="H1237" s="67"/>
      <c r="I1237" s="60"/>
      <c r="J1237" s="67"/>
      <c r="K1237" s="72"/>
      <c r="L1237" s="31"/>
      <c r="M1237" s="28"/>
      <c r="N1237" s="28"/>
      <c r="O1237" s="28"/>
      <c r="P1237" s="28"/>
      <c r="Q1237" s="28"/>
      <c r="R1237" s="28"/>
      <c r="S1237" s="28"/>
      <c r="T1237" s="28"/>
      <c r="U1237" s="28"/>
      <c r="V1237" s="28"/>
      <c r="W1237" s="28"/>
      <c r="X1237" s="28"/>
      <c r="Y1237" s="28"/>
      <c r="Z1237" s="28"/>
    </row>
    <row r="1238" ht="14.25" customHeight="1">
      <c r="A1238" s="60"/>
      <c r="B1238" s="73"/>
      <c r="C1238" s="84"/>
      <c r="D1238" s="67"/>
      <c r="E1238" s="73"/>
      <c r="F1238" s="20" t="str">
        <f>VLOOKUP('DAOP 7 Mn'!$E1238,List!A$6:B$27,2,TRUE)</f>
        <v>#N/A</v>
      </c>
      <c r="G1238" s="61"/>
      <c r="H1238" s="67"/>
      <c r="I1238" s="60"/>
      <c r="J1238" s="67"/>
      <c r="K1238" s="72"/>
      <c r="L1238" s="31"/>
      <c r="M1238" s="28"/>
      <c r="N1238" s="28"/>
      <c r="O1238" s="28"/>
      <c r="P1238" s="28"/>
      <c r="Q1238" s="28"/>
      <c r="R1238" s="28"/>
      <c r="S1238" s="28"/>
      <c r="T1238" s="28"/>
      <c r="U1238" s="28"/>
      <c r="V1238" s="28"/>
      <c r="W1238" s="28"/>
      <c r="X1238" s="28"/>
      <c r="Y1238" s="28"/>
      <c r="Z1238" s="28"/>
    </row>
    <row r="1239" ht="14.25" customHeight="1">
      <c r="A1239" s="60"/>
      <c r="B1239" s="73"/>
      <c r="C1239" s="83"/>
      <c r="D1239" s="67"/>
      <c r="E1239" s="73"/>
      <c r="F1239" s="20" t="str">
        <f>VLOOKUP('DAOP 7 Mn'!$E1239,List!A$6:B$27,2,TRUE)</f>
        <v>#N/A</v>
      </c>
      <c r="G1239" s="61"/>
      <c r="H1239" s="75"/>
      <c r="I1239" s="60"/>
      <c r="J1239" s="67"/>
      <c r="K1239" s="72"/>
      <c r="L1239" s="31"/>
      <c r="M1239" s="28"/>
      <c r="N1239" s="28"/>
      <c r="O1239" s="28"/>
      <c r="P1239" s="28"/>
      <c r="Q1239" s="28"/>
      <c r="R1239" s="28"/>
      <c r="S1239" s="28"/>
      <c r="T1239" s="28"/>
      <c r="U1239" s="28"/>
      <c r="V1239" s="28"/>
      <c r="W1239" s="28"/>
      <c r="X1239" s="28"/>
      <c r="Y1239" s="28"/>
      <c r="Z1239" s="28"/>
    </row>
    <row r="1240" ht="14.25" customHeight="1">
      <c r="A1240" s="60"/>
      <c r="B1240" s="73"/>
      <c r="C1240" s="83"/>
      <c r="D1240" s="67"/>
      <c r="E1240" s="73"/>
      <c r="F1240" s="20" t="str">
        <f>VLOOKUP('DAOP 7 Mn'!$E1240,List!A$6:B$27,2,TRUE)</f>
        <v>#N/A</v>
      </c>
      <c r="G1240" s="61"/>
      <c r="H1240" s="67"/>
      <c r="I1240" s="60"/>
      <c r="J1240" s="67"/>
      <c r="K1240" s="72"/>
      <c r="L1240" s="31"/>
      <c r="M1240" s="28"/>
      <c r="N1240" s="28"/>
      <c r="O1240" s="28"/>
      <c r="P1240" s="28"/>
      <c r="Q1240" s="28"/>
      <c r="R1240" s="28"/>
      <c r="S1240" s="28"/>
      <c r="T1240" s="28"/>
      <c r="U1240" s="28"/>
      <c r="V1240" s="28"/>
      <c r="W1240" s="28"/>
      <c r="X1240" s="28"/>
      <c r="Y1240" s="28"/>
      <c r="Z1240" s="28"/>
    </row>
    <row r="1241" ht="14.25" customHeight="1">
      <c r="A1241" s="15"/>
      <c r="B1241" s="65"/>
      <c r="C1241" s="66"/>
      <c r="D1241" s="32"/>
      <c r="E1241" s="31"/>
      <c r="F1241" s="20" t="str">
        <f>VLOOKUP('DAOP 7 Mn'!$E1241,List!A$6:B$27,2,TRUE)</f>
        <v>#N/A</v>
      </c>
      <c r="G1241" s="59"/>
      <c r="H1241" s="20"/>
      <c r="I1241" s="31"/>
      <c r="J1241" s="56"/>
      <c r="K1241" s="67"/>
      <c r="L1241" s="31"/>
      <c r="M1241" s="28"/>
      <c r="N1241" s="28"/>
      <c r="O1241" s="28"/>
      <c r="P1241" s="28"/>
      <c r="Q1241" s="28"/>
      <c r="R1241" s="28"/>
      <c r="S1241" s="28"/>
      <c r="T1241" s="28"/>
      <c r="U1241" s="28"/>
      <c r="V1241" s="28"/>
      <c r="W1241" s="28"/>
      <c r="X1241" s="28"/>
      <c r="Y1241" s="28"/>
      <c r="Z1241" s="28"/>
    </row>
    <row r="1242" ht="14.25" customHeight="1">
      <c r="A1242" s="15"/>
      <c r="B1242" s="86"/>
      <c r="C1242" s="87"/>
      <c r="D1242" s="88"/>
      <c r="E1242" s="89"/>
      <c r="F1242" s="90" t="str">
        <f>VLOOKUP('DAOP 7 Mn'!$E1242,List!A$6:B$27,2,TRUE)</f>
        <v>#N/A</v>
      </c>
      <c r="G1242" s="91"/>
      <c r="H1242" s="88"/>
      <c r="I1242" s="89"/>
      <c r="J1242" s="88"/>
      <c r="K1242" s="89"/>
      <c r="L1242" s="31"/>
      <c r="M1242" s="28"/>
      <c r="N1242" s="28"/>
      <c r="O1242" s="28"/>
      <c r="P1242" s="28"/>
      <c r="Q1242" s="28"/>
      <c r="R1242" s="28"/>
      <c r="S1242" s="28"/>
      <c r="T1242" s="28"/>
      <c r="U1242" s="28"/>
      <c r="V1242" s="28"/>
      <c r="W1242" s="28"/>
      <c r="X1242" s="28"/>
      <c r="Y1242" s="28"/>
      <c r="Z1242" s="28"/>
    </row>
    <row r="1243" ht="14.25" customHeight="1">
      <c r="A1243" s="15"/>
      <c r="B1243" s="73"/>
      <c r="C1243" s="83"/>
      <c r="D1243" s="92"/>
      <c r="E1243" s="31"/>
      <c r="F1243" s="20" t="str">
        <f>VLOOKUP('DAOP 7 Mn'!$E1243,List!A$6:B$27,2,TRUE)</f>
        <v>#N/A</v>
      </c>
      <c r="G1243" s="59"/>
      <c r="H1243" s="67"/>
      <c r="I1243" s="31"/>
      <c r="J1243" s="56"/>
      <c r="K1243" s="72"/>
      <c r="L1243" s="31"/>
      <c r="M1243" s="28"/>
      <c r="N1243" s="28"/>
      <c r="O1243" s="28"/>
      <c r="P1243" s="28"/>
      <c r="Q1243" s="28"/>
      <c r="R1243" s="28"/>
      <c r="S1243" s="28"/>
      <c r="T1243" s="28"/>
      <c r="U1243" s="28"/>
      <c r="V1243" s="28"/>
      <c r="W1243" s="28"/>
      <c r="X1243" s="28"/>
      <c r="Y1243" s="28"/>
      <c r="Z1243" s="28"/>
    </row>
    <row r="1244" ht="14.25" customHeight="1">
      <c r="A1244" s="15"/>
      <c r="B1244" s="73"/>
      <c r="C1244" s="83"/>
      <c r="D1244" s="92"/>
      <c r="E1244" s="31"/>
      <c r="F1244" s="20" t="str">
        <f>VLOOKUP('DAOP 7 Mn'!$E1244,List!A$6:B$27,2,TRUE)</f>
        <v>#N/A</v>
      </c>
      <c r="G1244" s="59"/>
      <c r="H1244" s="67"/>
      <c r="I1244" s="31"/>
      <c r="J1244" s="56"/>
      <c r="K1244" s="72"/>
      <c r="L1244" s="31"/>
      <c r="M1244" s="28"/>
      <c r="N1244" s="28"/>
      <c r="O1244" s="28"/>
      <c r="P1244" s="28"/>
      <c r="Q1244" s="28"/>
      <c r="R1244" s="28"/>
      <c r="S1244" s="28"/>
      <c r="T1244" s="28"/>
      <c r="U1244" s="28"/>
      <c r="V1244" s="28"/>
      <c r="W1244" s="28"/>
      <c r="X1244" s="28"/>
      <c r="Y1244" s="28"/>
      <c r="Z1244" s="28"/>
    </row>
    <row r="1245" ht="14.25" customHeight="1">
      <c r="A1245" s="15"/>
      <c r="B1245" s="93"/>
      <c r="C1245" s="94"/>
      <c r="D1245" s="92"/>
      <c r="E1245" s="31"/>
      <c r="F1245" s="20" t="str">
        <f>VLOOKUP('DAOP 7 Mn'!$E1245,List!A$6:B$27,2,TRUE)</f>
        <v>#N/A</v>
      </c>
      <c r="G1245" s="59"/>
      <c r="H1245" s="20"/>
      <c r="I1245" s="31"/>
      <c r="J1245" s="56"/>
      <c r="K1245" s="72"/>
      <c r="L1245" s="31"/>
      <c r="M1245" s="28"/>
      <c r="N1245" s="28"/>
      <c r="O1245" s="28"/>
      <c r="P1245" s="28"/>
      <c r="Q1245" s="28"/>
      <c r="R1245" s="28"/>
      <c r="S1245" s="28"/>
      <c r="T1245" s="28"/>
      <c r="U1245" s="28"/>
      <c r="V1245" s="28"/>
      <c r="W1245" s="28"/>
      <c r="X1245" s="28"/>
      <c r="Y1245" s="28"/>
      <c r="Z1245" s="28"/>
    </row>
    <row r="1246" ht="14.25" customHeight="1">
      <c r="A1246" s="15"/>
      <c r="B1246" s="65"/>
      <c r="C1246" s="94"/>
      <c r="D1246" s="92"/>
      <c r="E1246" s="31"/>
      <c r="F1246" s="20" t="str">
        <f>VLOOKUP('DAOP 7 Mn'!$E1246,List!A$6:B$27,2,TRUE)</f>
        <v>#N/A</v>
      </c>
      <c r="G1246" s="59"/>
      <c r="H1246" s="20"/>
      <c r="I1246" s="31"/>
      <c r="J1246" s="56"/>
      <c r="K1246" s="72"/>
      <c r="L1246" s="31"/>
      <c r="M1246" s="28"/>
      <c r="N1246" s="28"/>
      <c r="O1246" s="28"/>
      <c r="P1246" s="28"/>
      <c r="Q1246" s="28"/>
      <c r="R1246" s="28"/>
      <c r="S1246" s="28"/>
      <c r="T1246" s="28"/>
      <c r="U1246" s="28"/>
      <c r="V1246" s="28"/>
      <c r="W1246" s="28"/>
      <c r="X1246" s="28"/>
      <c r="Y1246" s="28"/>
      <c r="Z1246" s="28"/>
    </row>
    <row r="1247" ht="14.25" customHeight="1">
      <c r="A1247" s="15"/>
      <c r="B1247" s="65"/>
      <c r="C1247" s="66"/>
      <c r="D1247" s="32"/>
      <c r="E1247" s="31"/>
      <c r="F1247" s="20" t="str">
        <f>VLOOKUP('DAOP 7 Mn'!$E1247,List!A$6:B$27,2,TRUE)</f>
        <v>#N/A</v>
      </c>
      <c r="G1247" s="59"/>
      <c r="H1247" s="20"/>
      <c r="I1247" s="31"/>
      <c r="J1247" s="56"/>
      <c r="K1247" s="72"/>
      <c r="L1247" s="31"/>
      <c r="M1247" s="28"/>
      <c r="N1247" s="28"/>
      <c r="O1247" s="28"/>
      <c r="P1247" s="28"/>
      <c r="Q1247" s="28"/>
      <c r="R1247" s="28"/>
      <c r="S1247" s="28"/>
      <c r="T1247" s="28"/>
      <c r="U1247" s="28"/>
      <c r="V1247" s="28"/>
      <c r="W1247" s="28"/>
      <c r="X1247" s="28"/>
      <c r="Y1247" s="28"/>
      <c r="Z1247" s="28"/>
    </row>
    <row r="1248" ht="14.25" customHeight="1">
      <c r="A1248" s="15"/>
      <c r="B1248" s="65"/>
      <c r="C1248" s="66"/>
      <c r="D1248" s="32"/>
      <c r="E1248" s="31"/>
      <c r="F1248" s="20" t="str">
        <f>VLOOKUP('DAOP 7 Mn'!$E1248,List!A$6:B$27,2,TRUE)</f>
        <v>#N/A</v>
      </c>
      <c r="G1248" s="59"/>
      <c r="H1248" s="20"/>
      <c r="I1248" s="31"/>
      <c r="J1248" s="56"/>
      <c r="K1248" s="72"/>
      <c r="L1248" s="31"/>
      <c r="M1248" s="28"/>
      <c r="N1248" s="28"/>
      <c r="O1248" s="28"/>
      <c r="P1248" s="28"/>
      <c r="Q1248" s="28"/>
      <c r="R1248" s="28"/>
      <c r="S1248" s="28"/>
      <c r="T1248" s="28"/>
      <c r="U1248" s="28"/>
      <c r="V1248" s="28"/>
      <c r="W1248" s="28"/>
      <c r="X1248" s="28"/>
      <c r="Y1248" s="28"/>
      <c r="Z1248" s="28"/>
    </row>
    <row r="1249" ht="14.25" customHeight="1">
      <c r="A1249" s="15"/>
      <c r="B1249" s="65"/>
      <c r="C1249" s="66"/>
      <c r="D1249" s="32"/>
      <c r="E1249" s="31"/>
      <c r="F1249" s="20" t="str">
        <f>VLOOKUP('DAOP 7 Mn'!$E1249,List!A$6:B$27,2,TRUE)</f>
        <v>#N/A</v>
      </c>
      <c r="G1249" s="59"/>
      <c r="H1249" s="20"/>
      <c r="I1249" s="31"/>
      <c r="J1249" s="56"/>
      <c r="K1249" s="72"/>
      <c r="L1249" s="31"/>
      <c r="M1249" s="28"/>
      <c r="N1249" s="28"/>
      <c r="O1249" s="28"/>
      <c r="P1249" s="28"/>
      <c r="Q1249" s="28"/>
      <c r="R1249" s="28"/>
      <c r="S1249" s="28"/>
      <c r="T1249" s="28"/>
      <c r="U1249" s="28"/>
      <c r="V1249" s="28"/>
      <c r="W1249" s="28"/>
      <c r="X1249" s="28"/>
      <c r="Y1249" s="28"/>
      <c r="Z1249" s="28"/>
    </row>
    <row r="1250" ht="14.25" customHeight="1">
      <c r="A1250" s="15"/>
      <c r="B1250" s="65"/>
      <c r="C1250" s="66"/>
      <c r="D1250" s="32"/>
      <c r="E1250" s="31"/>
      <c r="F1250" s="20" t="str">
        <f>VLOOKUP('DAOP 7 Mn'!$E1250,List!A$6:B$27,2,TRUE)</f>
        <v>#N/A</v>
      </c>
      <c r="G1250" s="59"/>
      <c r="H1250" s="20"/>
      <c r="I1250" s="31"/>
      <c r="J1250" s="56"/>
      <c r="K1250" s="72"/>
      <c r="L1250" s="31"/>
      <c r="M1250" s="28"/>
      <c r="N1250" s="28"/>
      <c r="O1250" s="28"/>
      <c r="P1250" s="28"/>
      <c r="Q1250" s="28"/>
      <c r="R1250" s="28"/>
      <c r="S1250" s="28"/>
      <c r="T1250" s="28"/>
      <c r="U1250" s="28"/>
      <c r="V1250" s="28"/>
      <c r="W1250" s="28"/>
      <c r="X1250" s="28"/>
      <c r="Y1250" s="28"/>
      <c r="Z1250" s="28"/>
    </row>
    <row r="1251" ht="14.25" customHeight="1">
      <c r="A1251" s="15"/>
      <c r="B1251" s="65"/>
      <c r="C1251" s="66"/>
      <c r="D1251" s="32"/>
      <c r="E1251" s="31"/>
      <c r="F1251" s="20"/>
      <c r="G1251" s="59"/>
      <c r="H1251" s="20"/>
      <c r="I1251" s="31"/>
      <c r="J1251" s="56"/>
      <c r="K1251" s="72"/>
      <c r="L1251" s="31"/>
      <c r="M1251" s="28"/>
      <c r="N1251" s="28"/>
      <c r="O1251" s="28"/>
      <c r="P1251" s="28"/>
      <c r="Q1251" s="28"/>
      <c r="R1251" s="28"/>
      <c r="S1251" s="28"/>
      <c r="T1251" s="28"/>
      <c r="U1251" s="28"/>
      <c r="V1251" s="28"/>
      <c r="W1251" s="28"/>
      <c r="X1251" s="28"/>
      <c r="Y1251" s="28"/>
      <c r="Z1251" s="28"/>
    </row>
    <row r="1252" ht="14.25" customHeight="1">
      <c r="A1252" s="15"/>
      <c r="B1252" s="65"/>
      <c r="C1252" s="66"/>
      <c r="D1252" s="32"/>
      <c r="E1252" s="31"/>
      <c r="F1252" s="20"/>
      <c r="G1252" s="59">
        <f>SUM(G6:G1251)</f>
        <v>2114743329</v>
      </c>
      <c r="H1252" s="20"/>
      <c r="I1252" s="31"/>
      <c r="J1252" s="56"/>
      <c r="K1252" s="72"/>
      <c r="L1252" s="31"/>
      <c r="M1252" s="28"/>
      <c r="N1252" s="28"/>
      <c r="O1252" s="28"/>
      <c r="P1252" s="28"/>
      <c r="Q1252" s="28"/>
      <c r="R1252" s="28"/>
      <c r="S1252" s="28"/>
      <c r="T1252" s="28"/>
      <c r="U1252" s="28"/>
      <c r="V1252" s="28"/>
      <c r="W1252" s="28"/>
      <c r="X1252" s="28"/>
      <c r="Y1252" s="28"/>
      <c r="Z1252" s="28"/>
    </row>
    <row r="1253" ht="14.25" customHeight="1">
      <c r="A1253" s="95"/>
      <c r="B1253" s="28"/>
      <c r="C1253" s="96"/>
      <c r="D1253" s="97"/>
      <c r="E1253" s="98"/>
      <c r="F1253" s="99"/>
      <c r="G1253" s="100"/>
      <c r="H1253" s="99"/>
      <c r="I1253" s="98"/>
      <c r="J1253" s="101"/>
      <c r="K1253" s="102"/>
      <c r="L1253" s="98"/>
      <c r="M1253" s="28"/>
      <c r="N1253" s="28"/>
      <c r="O1253" s="28"/>
      <c r="P1253" s="28"/>
      <c r="Q1253" s="28"/>
      <c r="R1253" s="28"/>
      <c r="S1253" s="28"/>
      <c r="T1253" s="28"/>
      <c r="U1253" s="28"/>
      <c r="V1253" s="28"/>
      <c r="W1253" s="28"/>
      <c r="X1253" s="28"/>
      <c r="Y1253" s="28"/>
      <c r="Z1253" s="28"/>
    </row>
    <row r="1254" ht="14.25" customHeight="1">
      <c r="A1254" s="95"/>
      <c r="B1254" s="28"/>
      <c r="C1254" s="96"/>
      <c r="D1254" s="97"/>
      <c r="E1254" s="98"/>
      <c r="F1254" s="99"/>
      <c r="G1254" s="103">
        <v>7014329.0</v>
      </c>
      <c r="H1254" s="99"/>
      <c r="I1254" s="98"/>
      <c r="J1254" s="101"/>
      <c r="K1254" s="102"/>
      <c r="L1254" s="98"/>
      <c r="M1254" s="28"/>
      <c r="N1254" s="28"/>
      <c r="O1254" s="28"/>
      <c r="P1254" s="28"/>
      <c r="Q1254" s="28"/>
      <c r="R1254" s="28"/>
      <c r="S1254" s="28"/>
      <c r="T1254" s="28"/>
      <c r="U1254" s="28"/>
      <c r="V1254" s="28"/>
      <c r="W1254" s="28"/>
      <c r="X1254" s="28"/>
      <c r="Y1254" s="28"/>
      <c r="Z1254" s="28"/>
    </row>
    <row r="1255" ht="14.25" customHeight="1">
      <c r="A1255" s="95"/>
      <c r="B1255" s="28"/>
      <c r="C1255" s="96"/>
      <c r="D1255" s="97"/>
      <c r="E1255" s="98"/>
      <c r="F1255" s="99"/>
      <c r="G1255" s="100">
        <f>G1254-G1252</f>
        <v>-2107729000</v>
      </c>
      <c r="H1255" s="99"/>
      <c r="I1255" s="98"/>
      <c r="J1255" s="101"/>
      <c r="K1255" s="102"/>
      <c r="L1255" s="98"/>
      <c r="M1255" s="28"/>
      <c r="N1255" s="28"/>
      <c r="O1255" s="28"/>
      <c r="P1255" s="28"/>
      <c r="Q1255" s="28"/>
      <c r="R1255" s="28"/>
      <c r="S1255" s="28"/>
      <c r="T1255" s="28"/>
      <c r="U1255" s="28"/>
      <c r="V1255" s="28"/>
      <c r="W1255" s="28"/>
      <c r="X1255" s="28"/>
      <c r="Y1255" s="28"/>
      <c r="Z1255" s="28"/>
    </row>
    <row r="1256" ht="14.25" customHeight="1">
      <c r="A1256" s="95"/>
      <c r="B1256" s="28"/>
      <c r="C1256" s="96"/>
      <c r="D1256" s="97"/>
      <c r="E1256" s="98"/>
      <c r="F1256" s="99"/>
      <c r="G1256" s="100"/>
      <c r="H1256" s="99"/>
      <c r="I1256" s="98"/>
      <c r="J1256" s="101"/>
      <c r="K1256" s="102"/>
      <c r="L1256" s="98"/>
      <c r="M1256" s="28"/>
      <c r="N1256" s="28"/>
      <c r="O1256" s="28"/>
      <c r="P1256" s="28"/>
      <c r="Q1256" s="28"/>
      <c r="R1256" s="28"/>
      <c r="S1256" s="28"/>
      <c r="T1256" s="28"/>
      <c r="U1256" s="28"/>
      <c r="V1256" s="28"/>
      <c r="W1256" s="28"/>
      <c r="X1256" s="28"/>
      <c r="Y1256" s="28"/>
      <c r="Z1256" s="28"/>
    </row>
    <row r="1257" ht="14.25" customHeight="1">
      <c r="A1257" s="95"/>
      <c r="B1257" s="28"/>
      <c r="C1257" s="96"/>
      <c r="D1257" s="97"/>
      <c r="E1257" s="98"/>
      <c r="F1257" s="99"/>
      <c r="G1257" s="100"/>
      <c r="H1257" s="99"/>
      <c r="I1257" s="98"/>
      <c r="J1257" s="101"/>
      <c r="K1257" s="102"/>
      <c r="L1257" s="98"/>
      <c r="M1257" s="28"/>
      <c r="N1257" s="28"/>
      <c r="O1257" s="28"/>
      <c r="P1257" s="28"/>
      <c r="Q1257" s="28"/>
      <c r="R1257" s="28"/>
      <c r="S1257" s="28"/>
      <c r="T1257" s="28"/>
      <c r="U1257" s="28"/>
      <c r="V1257" s="28"/>
      <c r="W1257" s="28"/>
      <c r="X1257" s="28"/>
      <c r="Y1257" s="28"/>
      <c r="Z1257" s="28"/>
    </row>
    <row r="1258" ht="14.25" customHeight="1">
      <c r="A1258" s="95"/>
      <c r="B1258" s="28"/>
      <c r="C1258" s="96"/>
      <c r="D1258" s="97"/>
      <c r="E1258" s="98"/>
      <c r="F1258" s="99"/>
      <c r="G1258" s="100"/>
      <c r="H1258" s="99"/>
      <c r="I1258" s="98"/>
      <c r="J1258" s="101"/>
      <c r="K1258" s="102"/>
      <c r="L1258" s="98"/>
      <c r="M1258" s="28"/>
      <c r="N1258" s="28"/>
      <c r="O1258" s="28"/>
      <c r="P1258" s="28"/>
      <c r="Q1258" s="28"/>
      <c r="R1258" s="28"/>
      <c r="S1258" s="28"/>
      <c r="T1258" s="28"/>
      <c r="U1258" s="28"/>
      <c r="V1258" s="28"/>
      <c r="W1258" s="28"/>
      <c r="X1258" s="28"/>
      <c r="Y1258" s="28"/>
      <c r="Z1258" s="28"/>
    </row>
    <row r="1259" ht="14.25" customHeight="1">
      <c r="A1259" s="95"/>
      <c r="B1259" s="28"/>
      <c r="C1259" s="96"/>
      <c r="D1259" s="97"/>
      <c r="E1259" s="98"/>
      <c r="F1259" s="99"/>
      <c r="G1259" s="100"/>
      <c r="H1259" s="99"/>
      <c r="I1259" s="98"/>
      <c r="J1259" s="101"/>
      <c r="K1259" s="102"/>
      <c r="L1259" s="98"/>
      <c r="M1259" s="28"/>
      <c r="N1259" s="28"/>
      <c r="O1259" s="28"/>
      <c r="P1259" s="28"/>
      <c r="Q1259" s="28"/>
      <c r="R1259" s="28"/>
      <c r="S1259" s="28"/>
      <c r="T1259" s="28"/>
      <c r="U1259" s="28"/>
      <c r="V1259" s="28"/>
      <c r="W1259" s="28"/>
      <c r="X1259" s="28"/>
      <c r="Y1259" s="28"/>
      <c r="Z1259" s="28"/>
    </row>
    <row r="1260" ht="14.25" customHeight="1">
      <c r="A1260" s="95"/>
      <c r="B1260" s="28"/>
      <c r="C1260" s="96"/>
      <c r="D1260" s="97"/>
      <c r="E1260" s="98"/>
      <c r="F1260" s="99"/>
      <c r="G1260" s="100"/>
      <c r="H1260" s="99"/>
      <c r="I1260" s="98"/>
      <c r="J1260" s="101"/>
      <c r="K1260" s="102"/>
      <c r="L1260" s="98"/>
      <c r="M1260" s="28"/>
      <c r="N1260" s="28"/>
      <c r="O1260" s="28"/>
      <c r="P1260" s="28"/>
      <c r="Q1260" s="28"/>
      <c r="R1260" s="28"/>
      <c r="S1260" s="28"/>
      <c r="T1260" s="28"/>
      <c r="U1260" s="28"/>
      <c r="V1260" s="28"/>
      <c r="W1260" s="28"/>
      <c r="X1260" s="28"/>
      <c r="Y1260" s="28"/>
      <c r="Z1260" s="28"/>
    </row>
    <row r="1261" ht="14.25" customHeight="1">
      <c r="A1261" s="95"/>
      <c r="B1261" s="28"/>
      <c r="C1261" s="96"/>
      <c r="D1261" s="97"/>
      <c r="E1261" s="98"/>
      <c r="F1261" s="99"/>
      <c r="G1261" s="100"/>
      <c r="H1261" s="99"/>
      <c r="I1261" s="98"/>
      <c r="J1261" s="101"/>
      <c r="K1261" s="102"/>
      <c r="L1261" s="98"/>
      <c r="M1261" s="28"/>
      <c r="N1261" s="28"/>
      <c r="O1261" s="28"/>
      <c r="P1261" s="28"/>
      <c r="Q1261" s="28"/>
      <c r="R1261" s="28"/>
      <c r="S1261" s="28"/>
      <c r="T1261" s="28"/>
      <c r="U1261" s="28"/>
      <c r="V1261" s="28"/>
      <c r="W1261" s="28"/>
      <c r="X1261" s="28"/>
      <c r="Y1261" s="28"/>
      <c r="Z1261" s="28"/>
    </row>
    <row r="1262" ht="14.25" customHeight="1">
      <c r="A1262" s="95"/>
      <c r="B1262" s="28"/>
      <c r="C1262" s="96"/>
      <c r="D1262" s="97"/>
      <c r="E1262" s="98"/>
      <c r="F1262" s="99"/>
      <c r="G1262" s="100"/>
      <c r="H1262" s="99"/>
      <c r="I1262" s="98"/>
      <c r="J1262" s="101"/>
      <c r="K1262" s="102"/>
      <c r="L1262" s="98"/>
      <c r="M1262" s="28"/>
      <c r="N1262" s="28"/>
      <c r="O1262" s="28"/>
      <c r="P1262" s="28"/>
      <c r="Q1262" s="28"/>
      <c r="R1262" s="28"/>
      <c r="S1262" s="28"/>
      <c r="T1262" s="28"/>
      <c r="U1262" s="28"/>
      <c r="V1262" s="28"/>
      <c r="W1262" s="28"/>
      <c r="X1262" s="28"/>
      <c r="Y1262" s="28"/>
      <c r="Z1262" s="28"/>
    </row>
    <row r="1263" ht="14.25" customHeight="1">
      <c r="A1263" s="95"/>
      <c r="B1263" s="28"/>
      <c r="C1263" s="96"/>
      <c r="D1263" s="97"/>
      <c r="E1263" s="98"/>
      <c r="F1263" s="99"/>
      <c r="G1263" s="100"/>
      <c r="H1263" s="99"/>
      <c r="I1263" s="98"/>
      <c r="J1263" s="101"/>
      <c r="K1263" s="102"/>
      <c r="L1263" s="98"/>
      <c r="M1263" s="28"/>
      <c r="N1263" s="28"/>
      <c r="O1263" s="28"/>
      <c r="P1263" s="28"/>
      <c r="Q1263" s="28"/>
      <c r="R1263" s="28"/>
      <c r="S1263" s="28"/>
      <c r="T1263" s="28"/>
      <c r="U1263" s="28"/>
      <c r="V1263" s="28"/>
      <c r="W1263" s="28"/>
      <c r="X1263" s="28"/>
      <c r="Y1263" s="28"/>
      <c r="Z1263" s="28"/>
    </row>
    <row r="1264" ht="14.25" customHeight="1">
      <c r="A1264" s="95"/>
      <c r="B1264" s="28"/>
      <c r="C1264" s="96"/>
      <c r="D1264" s="97"/>
      <c r="E1264" s="98"/>
      <c r="F1264" s="99"/>
      <c r="G1264" s="100"/>
      <c r="H1264" s="99"/>
      <c r="I1264" s="98"/>
      <c r="J1264" s="101"/>
      <c r="K1264" s="102"/>
      <c r="L1264" s="98"/>
      <c r="M1264" s="28"/>
      <c r="N1264" s="28"/>
      <c r="O1264" s="28"/>
      <c r="P1264" s="28"/>
      <c r="Q1264" s="28"/>
      <c r="R1264" s="28"/>
      <c r="S1264" s="28"/>
      <c r="T1264" s="28"/>
      <c r="U1264" s="28"/>
      <c r="V1264" s="28"/>
      <c r="W1264" s="28"/>
      <c r="X1264" s="28"/>
      <c r="Y1264" s="28"/>
      <c r="Z1264" s="28"/>
    </row>
    <row r="1265" ht="14.25" customHeight="1">
      <c r="A1265" s="95"/>
      <c r="B1265" s="28"/>
      <c r="C1265" s="96"/>
      <c r="D1265" s="97"/>
      <c r="E1265" s="98"/>
      <c r="F1265" s="99"/>
      <c r="G1265" s="100"/>
      <c r="H1265" s="99"/>
      <c r="I1265" s="98"/>
      <c r="J1265" s="101"/>
      <c r="K1265" s="102"/>
      <c r="L1265" s="98"/>
      <c r="M1265" s="28"/>
      <c r="N1265" s="28"/>
      <c r="O1265" s="28"/>
      <c r="P1265" s="28"/>
      <c r="Q1265" s="28"/>
      <c r="R1265" s="28"/>
      <c r="S1265" s="28"/>
      <c r="T1265" s="28"/>
      <c r="U1265" s="28"/>
      <c r="V1265" s="28"/>
      <c r="W1265" s="28"/>
      <c r="X1265" s="28"/>
      <c r="Y1265" s="28"/>
      <c r="Z1265" s="28"/>
    </row>
    <row r="1266" ht="14.25" customHeight="1">
      <c r="A1266" s="95"/>
      <c r="B1266" s="28"/>
      <c r="C1266" s="96"/>
      <c r="D1266" s="97"/>
      <c r="E1266" s="98"/>
      <c r="F1266" s="99"/>
      <c r="G1266" s="100"/>
      <c r="H1266" s="99"/>
      <c r="I1266" s="98"/>
      <c r="J1266" s="101"/>
      <c r="K1266" s="102"/>
      <c r="L1266" s="98"/>
      <c r="M1266" s="28"/>
      <c r="N1266" s="28"/>
      <c r="O1266" s="28"/>
      <c r="P1266" s="28"/>
      <c r="Q1266" s="28"/>
      <c r="R1266" s="28"/>
      <c r="S1266" s="28"/>
      <c r="T1266" s="28"/>
      <c r="U1266" s="28"/>
      <c r="V1266" s="28"/>
      <c r="W1266" s="28"/>
      <c r="X1266" s="28"/>
      <c r="Y1266" s="28"/>
      <c r="Z1266" s="28"/>
    </row>
    <row r="1267" ht="14.25" customHeight="1">
      <c r="A1267" s="95"/>
      <c r="B1267" s="28"/>
      <c r="C1267" s="96"/>
      <c r="D1267" s="97"/>
      <c r="E1267" s="98"/>
      <c r="F1267" s="99"/>
      <c r="G1267" s="100"/>
      <c r="H1267" s="99"/>
      <c r="I1267" s="98"/>
      <c r="J1267" s="101"/>
      <c r="K1267" s="102"/>
      <c r="L1267" s="98"/>
      <c r="M1267" s="28"/>
      <c r="N1267" s="28"/>
      <c r="O1267" s="28"/>
      <c r="P1267" s="28"/>
      <c r="Q1267" s="28"/>
      <c r="R1267" s="28"/>
      <c r="S1267" s="28"/>
      <c r="T1267" s="28"/>
      <c r="U1267" s="28"/>
      <c r="V1267" s="28"/>
      <c r="W1267" s="28"/>
      <c r="X1267" s="28"/>
      <c r="Y1267" s="28"/>
      <c r="Z1267" s="28"/>
    </row>
    <row r="1268" ht="14.25" customHeight="1">
      <c r="A1268" s="95"/>
      <c r="B1268" s="28"/>
      <c r="C1268" s="96"/>
      <c r="D1268" s="97"/>
      <c r="E1268" s="98"/>
      <c r="F1268" s="99"/>
      <c r="G1268" s="100"/>
      <c r="H1268" s="99"/>
      <c r="I1268" s="98"/>
      <c r="J1268" s="101"/>
      <c r="K1268" s="102"/>
      <c r="L1268" s="98"/>
      <c r="M1268" s="28"/>
      <c r="N1268" s="28"/>
      <c r="O1268" s="28"/>
      <c r="P1268" s="28"/>
      <c r="Q1268" s="28"/>
      <c r="R1268" s="28"/>
      <c r="S1268" s="28"/>
      <c r="T1268" s="28"/>
      <c r="U1268" s="28"/>
      <c r="V1268" s="28"/>
      <c r="W1268" s="28"/>
      <c r="X1268" s="28"/>
      <c r="Y1268" s="28"/>
      <c r="Z1268" s="28"/>
    </row>
    <row r="1269" ht="14.25" customHeight="1">
      <c r="A1269" s="95"/>
      <c r="B1269" s="28"/>
      <c r="C1269" s="96"/>
      <c r="D1269" s="97"/>
      <c r="E1269" s="98"/>
      <c r="F1269" s="99"/>
      <c r="G1269" s="100"/>
      <c r="H1269" s="99"/>
      <c r="I1269" s="98"/>
      <c r="J1269" s="101"/>
      <c r="K1269" s="102"/>
      <c r="L1269" s="98"/>
      <c r="M1269" s="28"/>
      <c r="N1269" s="28"/>
      <c r="O1269" s="28"/>
      <c r="P1269" s="28"/>
      <c r="Q1269" s="28"/>
      <c r="R1269" s="28"/>
      <c r="S1269" s="28"/>
      <c r="T1269" s="28"/>
      <c r="U1269" s="28"/>
      <c r="V1269" s="28"/>
      <c r="W1269" s="28"/>
      <c r="X1269" s="28"/>
      <c r="Y1269" s="28"/>
      <c r="Z1269" s="28"/>
    </row>
    <row r="1270" ht="14.25" customHeight="1">
      <c r="A1270" s="95"/>
      <c r="B1270" s="28"/>
      <c r="C1270" s="96"/>
      <c r="D1270" s="97"/>
      <c r="E1270" s="98"/>
      <c r="F1270" s="99"/>
      <c r="G1270" s="100"/>
      <c r="H1270" s="99"/>
      <c r="I1270" s="98"/>
      <c r="J1270" s="101"/>
      <c r="K1270" s="102"/>
      <c r="L1270" s="98"/>
      <c r="M1270" s="28"/>
      <c r="N1270" s="28"/>
      <c r="O1270" s="28"/>
      <c r="P1270" s="28"/>
      <c r="Q1270" s="28"/>
      <c r="R1270" s="28"/>
      <c r="S1270" s="28"/>
      <c r="T1270" s="28"/>
      <c r="U1270" s="28"/>
      <c r="V1270" s="28"/>
      <c r="W1270" s="28"/>
      <c r="X1270" s="28"/>
      <c r="Y1270" s="28"/>
      <c r="Z1270" s="28"/>
    </row>
    <row r="1271" ht="14.25" customHeight="1">
      <c r="A1271" s="95"/>
      <c r="B1271" s="28"/>
      <c r="C1271" s="96"/>
      <c r="D1271" s="97"/>
      <c r="E1271" s="98"/>
      <c r="F1271" s="99"/>
      <c r="G1271" s="100"/>
      <c r="H1271" s="99"/>
      <c r="I1271" s="98"/>
      <c r="J1271" s="101"/>
      <c r="K1271" s="102"/>
      <c r="L1271" s="98"/>
      <c r="M1271" s="28"/>
      <c r="N1271" s="28"/>
      <c r="O1271" s="28"/>
      <c r="P1271" s="28"/>
      <c r="Q1271" s="28"/>
      <c r="R1271" s="28"/>
      <c r="S1271" s="28"/>
      <c r="T1271" s="28"/>
      <c r="U1271" s="28"/>
      <c r="V1271" s="28"/>
      <c r="W1271" s="28"/>
      <c r="X1271" s="28"/>
      <c r="Y1271" s="28"/>
      <c r="Z1271" s="28"/>
    </row>
    <row r="1272" ht="14.25" customHeight="1">
      <c r="A1272" s="95"/>
      <c r="B1272" s="28"/>
      <c r="C1272" s="96"/>
      <c r="D1272" s="97"/>
      <c r="E1272" s="98"/>
      <c r="F1272" s="99"/>
      <c r="G1272" s="100"/>
      <c r="H1272" s="99"/>
      <c r="I1272" s="98"/>
      <c r="J1272" s="101"/>
      <c r="K1272" s="102"/>
      <c r="L1272" s="98"/>
      <c r="M1272" s="28"/>
      <c r="N1272" s="28"/>
      <c r="O1272" s="28"/>
      <c r="P1272" s="28"/>
      <c r="Q1272" s="28"/>
      <c r="R1272" s="28"/>
      <c r="S1272" s="28"/>
      <c r="T1272" s="28"/>
      <c r="U1272" s="28"/>
      <c r="V1272" s="28"/>
      <c r="W1272" s="28"/>
      <c r="X1272" s="28"/>
      <c r="Y1272" s="28"/>
      <c r="Z1272" s="28"/>
    </row>
    <row r="1273" ht="14.25" customHeight="1">
      <c r="A1273" s="95"/>
      <c r="B1273" s="28"/>
      <c r="C1273" s="96"/>
      <c r="D1273" s="97"/>
      <c r="E1273" s="98"/>
      <c r="F1273" s="99"/>
      <c r="G1273" s="100"/>
      <c r="H1273" s="99"/>
      <c r="I1273" s="98"/>
      <c r="J1273" s="101"/>
      <c r="K1273" s="102"/>
      <c r="L1273" s="98"/>
      <c r="M1273" s="28"/>
      <c r="N1273" s="28"/>
      <c r="O1273" s="28"/>
      <c r="P1273" s="28"/>
      <c r="Q1273" s="28"/>
      <c r="R1273" s="28"/>
      <c r="S1273" s="28"/>
      <c r="T1273" s="28"/>
      <c r="U1273" s="28"/>
      <c r="V1273" s="28"/>
      <c r="W1273" s="28"/>
      <c r="X1273" s="28"/>
      <c r="Y1273" s="28"/>
      <c r="Z1273" s="28"/>
    </row>
    <row r="1274" ht="14.25" customHeight="1">
      <c r="A1274" s="95"/>
      <c r="B1274" s="28"/>
      <c r="C1274" s="96"/>
      <c r="D1274" s="97"/>
      <c r="E1274" s="98"/>
      <c r="F1274" s="99"/>
      <c r="G1274" s="100"/>
      <c r="H1274" s="99"/>
      <c r="I1274" s="98"/>
      <c r="J1274" s="101"/>
      <c r="K1274" s="102"/>
      <c r="L1274" s="98"/>
      <c r="M1274" s="28"/>
      <c r="N1274" s="28"/>
      <c r="O1274" s="28"/>
      <c r="P1274" s="28"/>
      <c r="Q1274" s="28"/>
      <c r="R1274" s="28"/>
      <c r="S1274" s="28"/>
      <c r="T1274" s="28"/>
      <c r="U1274" s="28"/>
      <c r="V1274" s="28"/>
      <c r="W1274" s="28"/>
      <c r="X1274" s="28"/>
      <c r="Y1274" s="28"/>
      <c r="Z1274" s="28"/>
    </row>
    <row r="1275" ht="14.25" customHeight="1">
      <c r="A1275" s="95"/>
      <c r="B1275" s="28"/>
      <c r="C1275" s="96"/>
      <c r="D1275" s="97"/>
      <c r="E1275" s="98"/>
      <c r="F1275" s="99"/>
      <c r="G1275" s="100"/>
      <c r="H1275" s="99"/>
      <c r="I1275" s="98"/>
      <c r="J1275" s="101"/>
      <c r="K1275" s="102"/>
      <c r="L1275" s="98"/>
      <c r="M1275" s="28"/>
      <c r="N1275" s="28"/>
      <c r="O1275" s="28"/>
      <c r="P1275" s="28"/>
      <c r="Q1275" s="28"/>
      <c r="R1275" s="28"/>
      <c r="S1275" s="28"/>
      <c r="T1275" s="28"/>
      <c r="U1275" s="28"/>
      <c r="V1275" s="28"/>
      <c r="W1275" s="28"/>
      <c r="X1275" s="28"/>
      <c r="Y1275" s="28"/>
      <c r="Z1275" s="28"/>
    </row>
    <row r="1276" ht="14.25" customHeight="1">
      <c r="A1276" s="95"/>
      <c r="B1276" s="28"/>
      <c r="C1276" s="96"/>
      <c r="D1276" s="97"/>
      <c r="E1276" s="98"/>
      <c r="F1276" s="99"/>
      <c r="G1276" s="100"/>
      <c r="H1276" s="99"/>
      <c r="I1276" s="98"/>
      <c r="J1276" s="101"/>
      <c r="K1276" s="102"/>
      <c r="L1276" s="98"/>
      <c r="M1276" s="28"/>
      <c r="N1276" s="28"/>
      <c r="O1276" s="28"/>
      <c r="P1276" s="28"/>
      <c r="Q1276" s="28"/>
      <c r="R1276" s="28"/>
      <c r="S1276" s="28"/>
      <c r="T1276" s="28"/>
      <c r="U1276" s="28"/>
      <c r="V1276" s="28"/>
      <c r="W1276" s="28"/>
      <c r="X1276" s="28"/>
      <c r="Y1276" s="28"/>
      <c r="Z1276" s="28"/>
    </row>
    <row r="1277" ht="14.25" customHeight="1">
      <c r="A1277" s="95"/>
      <c r="B1277" s="28"/>
      <c r="C1277" s="96"/>
      <c r="D1277" s="97"/>
      <c r="E1277" s="98"/>
      <c r="F1277" s="99"/>
      <c r="G1277" s="100"/>
      <c r="H1277" s="99"/>
      <c r="I1277" s="98"/>
      <c r="J1277" s="101"/>
      <c r="K1277" s="102"/>
      <c r="L1277" s="98"/>
      <c r="M1277" s="28"/>
      <c r="N1277" s="28"/>
      <c r="O1277" s="28"/>
      <c r="P1277" s="28"/>
      <c r="Q1277" s="28"/>
      <c r="R1277" s="28"/>
      <c r="S1277" s="28"/>
      <c r="T1277" s="28"/>
      <c r="U1277" s="28"/>
      <c r="V1277" s="28"/>
      <c r="W1277" s="28"/>
      <c r="X1277" s="28"/>
      <c r="Y1277" s="28"/>
      <c r="Z1277" s="28"/>
    </row>
    <row r="1278" ht="14.25" customHeight="1">
      <c r="A1278" s="95"/>
      <c r="B1278" s="28"/>
      <c r="C1278" s="96"/>
      <c r="D1278" s="97"/>
      <c r="E1278" s="98"/>
      <c r="F1278" s="99"/>
      <c r="G1278" s="100"/>
      <c r="H1278" s="99"/>
      <c r="I1278" s="98"/>
      <c r="J1278" s="101"/>
      <c r="K1278" s="102"/>
      <c r="L1278" s="98"/>
      <c r="M1278" s="28"/>
      <c r="N1278" s="28"/>
      <c r="O1278" s="28"/>
      <c r="P1278" s="28"/>
      <c r="Q1278" s="28"/>
      <c r="R1278" s="28"/>
      <c r="S1278" s="28"/>
      <c r="T1278" s="28"/>
      <c r="U1278" s="28"/>
      <c r="V1278" s="28"/>
      <c r="W1278" s="28"/>
      <c r="X1278" s="28"/>
      <c r="Y1278" s="28"/>
      <c r="Z1278" s="28"/>
    </row>
    <row r="1279" ht="14.25" customHeight="1">
      <c r="A1279" s="95"/>
      <c r="B1279" s="28"/>
      <c r="C1279" s="96"/>
      <c r="D1279" s="97"/>
      <c r="E1279" s="98"/>
      <c r="F1279" s="99"/>
      <c r="G1279" s="100"/>
      <c r="H1279" s="99"/>
      <c r="I1279" s="98"/>
      <c r="J1279" s="101"/>
      <c r="K1279" s="102"/>
      <c r="L1279" s="98"/>
      <c r="M1279" s="28"/>
      <c r="N1279" s="28"/>
      <c r="O1279" s="28"/>
      <c r="P1279" s="28"/>
      <c r="Q1279" s="28"/>
      <c r="R1279" s="28"/>
      <c r="S1279" s="28"/>
      <c r="T1279" s="28"/>
      <c r="U1279" s="28"/>
      <c r="V1279" s="28"/>
      <c r="W1279" s="28"/>
      <c r="X1279" s="28"/>
      <c r="Y1279" s="28"/>
      <c r="Z1279" s="28"/>
    </row>
    <row r="1280" ht="14.25" customHeight="1">
      <c r="A1280" s="95"/>
      <c r="B1280" s="28"/>
      <c r="C1280" s="96"/>
      <c r="D1280" s="97"/>
      <c r="E1280" s="98"/>
      <c r="F1280" s="99"/>
      <c r="G1280" s="100"/>
      <c r="H1280" s="99"/>
      <c r="I1280" s="98"/>
      <c r="J1280" s="101"/>
      <c r="K1280" s="102"/>
      <c r="L1280" s="98"/>
      <c r="M1280" s="28"/>
      <c r="N1280" s="28"/>
      <c r="O1280" s="28"/>
      <c r="P1280" s="28"/>
      <c r="Q1280" s="28"/>
      <c r="R1280" s="28"/>
      <c r="S1280" s="28"/>
      <c r="T1280" s="28"/>
      <c r="U1280" s="28"/>
      <c r="V1280" s="28"/>
      <c r="W1280" s="28"/>
      <c r="X1280" s="28"/>
      <c r="Y1280" s="28"/>
      <c r="Z1280" s="28"/>
    </row>
    <row r="1281" ht="14.25" customHeight="1">
      <c r="A1281" s="95"/>
      <c r="B1281" s="28"/>
      <c r="C1281" s="96"/>
      <c r="D1281" s="97"/>
      <c r="E1281" s="98"/>
      <c r="F1281" s="99"/>
      <c r="G1281" s="100"/>
      <c r="H1281" s="99"/>
      <c r="I1281" s="98"/>
      <c r="J1281" s="101"/>
      <c r="K1281" s="102"/>
      <c r="L1281" s="98"/>
      <c r="M1281" s="28"/>
      <c r="N1281" s="28"/>
      <c r="O1281" s="28"/>
      <c r="P1281" s="28"/>
      <c r="Q1281" s="28"/>
      <c r="R1281" s="28"/>
      <c r="S1281" s="28"/>
      <c r="T1281" s="28"/>
      <c r="U1281" s="28"/>
      <c r="V1281" s="28"/>
      <c r="W1281" s="28"/>
      <c r="X1281" s="28"/>
      <c r="Y1281" s="28"/>
      <c r="Z1281" s="28"/>
    </row>
    <row r="1282" ht="14.25" customHeight="1">
      <c r="A1282" s="95"/>
      <c r="B1282" s="28"/>
      <c r="C1282" s="96"/>
      <c r="D1282" s="97"/>
      <c r="E1282" s="98"/>
      <c r="F1282" s="99"/>
      <c r="G1282" s="100"/>
      <c r="H1282" s="99"/>
      <c r="I1282" s="98"/>
      <c r="J1282" s="101"/>
      <c r="K1282" s="102"/>
      <c r="L1282" s="98"/>
      <c r="M1282" s="28"/>
      <c r="N1282" s="28"/>
      <c r="O1282" s="28"/>
      <c r="P1282" s="28"/>
      <c r="Q1282" s="28"/>
      <c r="R1282" s="28"/>
      <c r="S1282" s="28"/>
      <c r="T1282" s="28"/>
      <c r="U1282" s="28"/>
      <c r="V1282" s="28"/>
      <c r="W1282" s="28"/>
      <c r="X1282" s="28"/>
      <c r="Y1282" s="28"/>
      <c r="Z1282" s="28"/>
    </row>
    <row r="1283" ht="14.25" customHeight="1">
      <c r="A1283" s="95"/>
      <c r="B1283" s="28"/>
      <c r="C1283" s="96"/>
      <c r="D1283" s="97"/>
      <c r="E1283" s="98"/>
      <c r="F1283" s="99"/>
      <c r="G1283" s="100"/>
      <c r="H1283" s="99"/>
      <c r="I1283" s="98"/>
      <c r="J1283" s="101"/>
      <c r="K1283" s="102"/>
      <c r="L1283" s="98"/>
      <c r="M1283" s="28"/>
      <c r="N1283" s="28"/>
      <c r="O1283" s="28"/>
      <c r="P1283" s="28"/>
      <c r="Q1283" s="28"/>
      <c r="R1283" s="28"/>
      <c r="S1283" s="28"/>
      <c r="T1283" s="28"/>
      <c r="U1283" s="28"/>
      <c r="V1283" s="28"/>
      <c r="W1283" s="28"/>
      <c r="X1283" s="28"/>
      <c r="Y1283" s="28"/>
      <c r="Z1283" s="28"/>
    </row>
    <row r="1284" ht="14.25" customHeight="1">
      <c r="A1284" s="95"/>
      <c r="B1284" s="28"/>
      <c r="C1284" s="96"/>
      <c r="D1284" s="97"/>
      <c r="E1284" s="98"/>
      <c r="F1284" s="99"/>
      <c r="G1284" s="100"/>
      <c r="H1284" s="99"/>
      <c r="I1284" s="98"/>
      <c r="J1284" s="101"/>
      <c r="K1284" s="102"/>
      <c r="L1284" s="98"/>
      <c r="M1284" s="28"/>
      <c r="N1284" s="28"/>
      <c r="O1284" s="28"/>
      <c r="P1284" s="28"/>
      <c r="Q1284" s="28"/>
      <c r="R1284" s="28"/>
      <c r="S1284" s="28"/>
      <c r="T1284" s="28"/>
      <c r="U1284" s="28"/>
      <c r="V1284" s="28"/>
      <c r="W1284" s="28"/>
      <c r="X1284" s="28"/>
      <c r="Y1284" s="28"/>
      <c r="Z1284" s="28"/>
    </row>
    <row r="1285" ht="14.25" customHeight="1">
      <c r="A1285" s="95"/>
      <c r="B1285" s="28"/>
      <c r="C1285" s="96"/>
      <c r="D1285" s="97"/>
      <c r="E1285" s="98"/>
      <c r="F1285" s="99"/>
      <c r="G1285" s="100"/>
      <c r="H1285" s="99"/>
      <c r="I1285" s="98"/>
      <c r="J1285" s="101"/>
      <c r="K1285" s="102"/>
      <c r="L1285" s="98"/>
      <c r="M1285" s="28"/>
      <c r="N1285" s="28"/>
      <c r="O1285" s="28"/>
      <c r="P1285" s="28"/>
      <c r="Q1285" s="28"/>
      <c r="R1285" s="28"/>
      <c r="S1285" s="28"/>
      <c r="T1285" s="28"/>
      <c r="U1285" s="28"/>
      <c r="V1285" s="28"/>
      <c r="W1285" s="28"/>
      <c r="X1285" s="28"/>
      <c r="Y1285" s="28"/>
      <c r="Z1285" s="28"/>
    </row>
    <row r="1286" ht="14.25" customHeight="1">
      <c r="A1286" s="95"/>
      <c r="B1286" s="28"/>
      <c r="C1286" s="96"/>
      <c r="D1286" s="97"/>
      <c r="E1286" s="98"/>
      <c r="F1286" s="99"/>
      <c r="G1286" s="100"/>
      <c r="H1286" s="99"/>
      <c r="I1286" s="98"/>
      <c r="J1286" s="101"/>
      <c r="K1286" s="102"/>
      <c r="L1286" s="98"/>
      <c r="M1286" s="28"/>
      <c r="N1286" s="28"/>
      <c r="O1286" s="28"/>
      <c r="P1286" s="28"/>
      <c r="Q1286" s="28"/>
      <c r="R1286" s="28"/>
      <c r="S1286" s="28"/>
      <c r="T1286" s="28"/>
      <c r="U1286" s="28"/>
      <c r="V1286" s="28"/>
      <c r="W1286" s="28"/>
      <c r="X1286" s="28"/>
      <c r="Y1286" s="28"/>
      <c r="Z1286" s="28"/>
    </row>
    <row r="1287" ht="14.25" customHeight="1">
      <c r="A1287" s="95"/>
      <c r="B1287" s="28"/>
      <c r="C1287" s="96"/>
      <c r="D1287" s="97"/>
      <c r="E1287" s="98"/>
      <c r="F1287" s="99"/>
      <c r="G1287" s="100"/>
      <c r="H1287" s="99"/>
      <c r="I1287" s="98"/>
      <c r="J1287" s="101"/>
      <c r="K1287" s="102"/>
      <c r="L1287" s="98"/>
      <c r="M1287" s="28"/>
      <c r="N1287" s="28"/>
      <c r="O1287" s="28"/>
      <c r="P1287" s="28"/>
      <c r="Q1287" s="28"/>
      <c r="R1287" s="28"/>
      <c r="S1287" s="28"/>
      <c r="T1287" s="28"/>
      <c r="U1287" s="28"/>
      <c r="V1287" s="28"/>
      <c r="W1287" s="28"/>
      <c r="X1287" s="28"/>
      <c r="Y1287" s="28"/>
      <c r="Z1287" s="28"/>
    </row>
    <row r="1288" ht="14.25" customHeight="1">
      <c r="A1288" s="95"/>
      <c r="B1288" s="28"/>
      <c r="C1288" s="96"/>
      <c r="D1288" s="97"/>
      <c r="E1288" s="98"/>
      <c r="F1288" s="99"/>
      <c r="G1288" s="100"/>
      <c r="H1288" s="99"/>
      <c r="I1288" s="98"/>
      <c r="J1288" s="101"/>
      <c r="K1288" s="102"/>
      <c r="L1288" s="98"/>
      <c r="M1288" s="28"/>
      <c r="N1288" s="28"/>
      <c r="O1288" s="28"/>
      <c r="P1288" s="28"/>
      <c r="Q1288" s="28"/>
      <c r="R1288" s="28"/>
      <c r="S1288" s="28"/>
      <c r="T1288" s="28"/>
      <c r="U1288" s="28"/>
      <c r="V1288" s="28"/>
      <c r="W1288" s="28"/>
      <c r="X1288" s="28"/>
      <c r="Y1288" s="28"/>
      <c r="Z1288" s="28"/>
    </row>
    <row r="1289" ht="14.25" customHeight="1">
      <c r="A1289" s="95"/>
      <c r="B1289" s="28"/>
      <c r="C1289" s="96"/>
      <c r="D1289" s="97"/>
      <c r="E1289" s="98"/>
      <c r="F1289" s="99"/>
      <c r="G1289" s="100"/>
      <c r="H1289" s="99"/>
      <c r="I1289" s="98"/>
      <c r="J1289" s="101"/>
      <c r="K1289" s="102"/>
      <c r="L1289" s="98"/>
      <c r="M1289" s="28"/>
      <c r="N1289" s="28"/>
      <c r="O1289" s="28"/>
      <c r="P1289" s="28"/>
      <c r="Q1289" s="28"/>
      <c r="R1289" s="28"/>
      <c r="S1289" s="28"/>
      <c r="T1289" s="28"/>
      <c r="U1289" s="28"/>
      <c r="V1289" s="28"/>
      <c r="W1289" s="28"/>
      <c r="X1289" s="28"/>
      <c r="Y1289" s="28"/>
      <c r="Z1289" s="28"/>
    </row>
    <row r="1290" ht="14.25" customHeight="1">
      <c r="A1290" s="95"/>
      <c r="B1290" s="28"/>
      <c r="C1290" s="96"/>
      <c r="D1290" s="97"/>
      <c r="E1290" s="98"/>
      <c r="F1290" s="99"/>
      <c r="G1290" s="100"/>
      <c r="H1290" s="99"/>
      <c r="I1290" s="98"/>
      <c r="J1290" s="101"/>
      <c r="K1290" s="102"/>
      <c r="L1290" s="98"/>
      <c r="M1290" s="28"/>
      <c r="N1290" s="28"/>
      <c r="O1290" s="28"/>
      <c r="P1290" s="28"/>
      <c r="Q1290" s="28"/>
      <c r="R1290" s="28"/>
      <c r="S1290" s="28"/>
      <c r="T1290" s="28"/>
      <c r="U1290" s="28"/>
      <c r="V1290" s="28"/>
      <c r="W1290" s="28"/>
      <c r="X1290" s="28"/>
      <c r="Y1290" s="28"/>
      <c r="Z1290" s="28"/>
    </row>
    <row r="1291" ht="14.25" customHeight="1">
      <c r="A1291" s="95"/>
      <c r="B1291" s="28"/>
      <c r="C1291" s="96"/>
      <c r="D1291" s="97"/>
      <c r="E1291" s="98"/>
      <c r="F1291" s="99"/>
      <c r="G1291" s="100"/>
      <c r="H1291" s="99"/>
      <c r="I1291" s="98"/>
      <c r="J1291" s="101"/>
      <c r="K1291" s="102"/>
      <c r="L1291" s="98"/>
      <c r="M1291" s="28"/>
      <c r="N1291" s="28"/>
      <c r="O1291" s="28"/>
      <c r="P1291" s="28"/>
      <c r="Q1291" s="28"/>
      <c r="R1291" s="28"/>
      <c r="S1291" s="28"/>
      <c r="T1291" s="28"/>
      <c r="U1291" s="28"/>
      <c r="V1291" s="28"/>
      <c r="W1291" s="28"/>
      <c r="X1291" s="28"/>
      <c r="Y1291" s="28"/>
      <c r="Z1291" s="28"/>
    </row>
    <row r="1292" ht="14.25" customHeight="1">
      <c r="A1292" s="95"/>
      <c r="B1292" s="28"/>
      <c r="C1292" s="96"/>
      <c r="D1292" s="97"/>
      <c r="E1292" s="98"/>
      <c r="F1292" s="99"/>
      <c r="G1292" s="100"/>
      <c r="H1292" s="99"/>
      <c r="I1292" s="98"/>
      <c r="J1292" s="101"/>
      <c r="K1292" s="102"/>
      <c r="L1292" s="98"/>
      <c r="M1292" s="28"/>
      <c r="N1292" s="28"/>
      <c r="O1292" s="28"/>
      <c r="P1292" s="28"/>
      <c r="Q1292" s="28"/>
      <c r="R1292" s="28"/>
      <c r="S1292" s="28"/>
      <c r="T1292" s="28"/>
      <c r="U1292" s="28"/>
      <c r="V1292" s="28"/>
      <c r="W1292" s="28"/>
      <c r="X1292" s="28"/>
      <c r="Y1292" s="28"/>
      <c r="Z1292" s="28"/>
    </row>
    <row r="1293" ht="14.25" customHeight="1">
      <c r="A1293" s="95"/>
      <c r="B1293" s="28"/>
      <c r="C1293" s="96"/>
      <c r="D1293" s="97"/>
      <c r="E1293" s="98"/>
      <c r="F1293" s="99"/>
      <c r="G1293" s="100"/>
      <c r="H1293" s="99"/>
      <c r="I1293" s="98"/>
      <c r="J1293" s="101"/>
      <c r="K1293" s="102"/>
      <c r="L1293" s="98"/>
      <c r="M1293" s="28"/>
      <c r="N1293" s="28"/>
      <c r="O1293" s="28"/>
      <c r="P1293" s="28"/>
      <c r="Q1293" s="28"/>
      <c r="R1293" s="28"/>
      <c r="S1293" s="28"/>
      <c r="T1293" s="28"/>
      <c r="U1293" s="28"/>
      <c r="V1293" s="28"/>
      <c r="W1293" s="28"/>
      <c r="X1293" s="28"/>
      <c r="Y1293" s="28"/>
      <c r="Z1293" s="28"/>
    </row>
    <row r="1294" ht="14.25" customHeight="1">
      <c r="A1294" s="95"/>
      <c r="B1294" s="28"/>
      <c r="C1294" s="96"/>
      <c r="D1294" s="97"/>
      <c r="E1294" s="98"/>
      <c r="F1294" s="99"/>
      <c r="G1294" s="100"/>
      <c r="H1294" s="99"/>
      <c r="I1294" s="98"/>
      <c r="J1294" s="101"/>
      <c r="K1294" s="102"/>
      <c r="L1294" s="98"/>
      <c r="M1294" s="28"/>
      <c r="N1294" s="28"/>
      <c r="O1294" s="28"/>
      <c r="P1294" s="28"/>
      <c r="Q1294" s="28"/>
      <c r="R1294" s="28"/>
      <c r="S1294" s="28"/>
      <c r="T1294" s="28"/>
      <c r="U1294" s="28"/>
      <c r="V1294" s="28"/>
      <c r="W1294" s="28"/>
      <c r="X1294" s="28"/>
      <c r="Y1294" s="28"/>
      <c r="Z1294" s="28"/>
    </row>
    <row r="1295" ht="14.25" customHeight="1">
      <c r="A1295" s="95"/>
      <c r="B1295" s="28"/>
      <c r="C1295" s="96"/>
      <c r="D1295" s="97"/>
      <c r="E1295" s="98"/>
      <c r="F1295" s="99"/>
      <c r="G1295" s="100"/>
      <c r="H1295" s="99"/>
      <c r="I1295" s="98"/>
      <c r="J1295" s="101"/>
      <c r="K1295" s="102"/>
      <c r="L1295" s="98"/>
      <c r="M1295" s="28"/>
      <c r="N1295" s="28"/>
      <c r="O1295" s="28"/>
      <c r="P1295" s="28"/>
      <c r="Q1295" s="28"/>
      <c r="R1295" s="28"/>
      <c r="S1295" s="28"/>
      <c r="T1295" s="28"/>
      <c r="U1295" s="28"/>
      <c r="V1295" s="28"/>
      <c r="W1295" s="28"/>
      <c r="X1295" s="28"/>
      <c r="Y1295" s="28"/>
      <c r="Z1295" s="28"/>
    </row>
    <row r="1296" ht="14.25" customHeight="1">
      <c r="A1296" s="95"/>
      <c r="B1296" s="28"/>
      <c r="C1296" s="96"/>
      <c r="D1296" s="97"/>
      <c r="E1296" s="98"/>
      <c r="F1296" s="99"/>
      <c r="G1296" s="100"/>
      <c r="H1296" s="99"/>
      <c r="I1296" s="98"/>
      <c r="J1296" s="101"/>
      <c r="K1296" s="102"/>
      <c r="L1296" s="98"/>
      <c r="M1296" s="28"/>
      <c r="N1296" s="28"/>
      <c r="O1296" s="28"/>
      <c r="P1296" s="28"/>
      <c r="Q1296" s="28"/>
      <c r="R1296" s="28"/>
      <c r="S1296" s="28"/>
      <c r="T1296" s="28"/>
      <c r="U1296" s="28"/>
      <c r="V1296" s="28"/>
      <c r="W1296" s="28"/>
      <c r="X1296" s="28"/>
      <c r="Y1296" s="28"/>
      <c r="Z1296" s="28"/>
    </row>
    <row r="1297" ht="14.25" customHeight="1">
      <c r="A1297" s="95"/>
      <c r="B1297" s="28"/>
      <c r="C1297" s="96"/>
      <c r="D1297" s="97"/>
      <c r="E1297" s="98"/>
      <c r="F1297" s="99"/>
      <c r="G1297" s="100"/>
      <c r="H1297" s="99"/>
      <c r="I1297" s="98"/>
      <c r="J1297" s="101"/>
      <c r="K1297" s="102"/>
      <c r="L1297" s="98"/>
      <c r="M1297" s="28"/>
      <c r="N1297" s="28"/>
      <c r="O1297" s="28"/>
      <c r="P1297" s="28"/>
      <c r="Q1297" s="28"/>
      <c r="R1297" s="28"/>
      <c r="S1297" s="28"/>
      <c r="T1297" s="28"/>
      <c r="U1297" s="28"/>
      <c r="V1297" s="28"/>
      <c r="W1297" s="28"/>
      <c r="X1297" s="28"/>
      <c r="Y1297" s="28"/>
      <c r="Z1297" s="28"/>
    </row>
    <row r="1298" ht="14.25" customHeight="1">
      <c r="A1298" s="95"/>
      <c r="B1298" s="28"/>
      <c r="C1298" s="96"/>
      <c r="D1298" s="97"/>
      <c r="E1298" s="98"/>
      <c r="F1298" s="99"/>
      <c r="G1298" s="100"/>
      <c r="H1298" s="99"/>
      <c r="I1298" s="98"/>
      <c r="J1298" s="101"/>
      <c r="K1298" s="102"/>
      <c r="L1298" s="98"/>
      <c r="M1298" s="28"/>
      <c r="N1298" s="28"/>
      <c r="O1298" s="28"/>
      <c r="P1298" s="28"/>
      <c r="Q1298" s="28"/>
      <c r="R1298" s="28"/>
      <c r="S1298" s="28"/>
      <c r="T1298" s="28"/>
      <c r="U1298" s="28"/>
      <c r="V1298" s="28"/>
      <c r="W1298" s="28"/>
      <c r="X1298" s="28"/>
      <c r="Y1298" s="28"/>
      <c r="Z1298" s="28"/>
    </row>
    <row r="1299" ht="14.25" customHeight="1">
      <c r="A1299" s="95"/>
      <c r="B1299" s="28"/>
      <c r="C1299" s="96"/>
      <c r="D1299" s="97"/>
      <c r="E1299" s="98"/>
      <c r="F1299" s="99"/>
      <c r="G1299" s="100"/>
      <c r="H1299" s="99"/>
      <c r="I1299" s="98"/>
      <c r="J1299" s="101"/>
      <c r="K1299" s="102"/>
      <c r="L1299" s="98"/>
      <c r="M1299" s="28"/>
      <c r="N1299" s="28"/>
      <c r="O1299" s="28"/>
      <c r="P1299" s="28"/>
      <c r="Q1299" s="28"/>
      <c r="R1299" s="28"/>
      <c r="S1299" s="28"/>
      <c r="T1299" s="28"/>
      <c r="U1299" s="28"/>
      <c r="V1299" s="28"/>
      <c r="W1299" s="28"/>
      <c r="X1299" s="28"/>
      <c r="Y1299" s="28"/>
      <c r="Z1299" s="28"/>
    </row>
    <row r="1300" ht="14.25" customHeight="1">
      <c r="A1300" s="95"/>
      <c r="B1300" s="28"/>
      <c r="C1300" s="96"/>
      <c r="D1300" s="97"/>
      <c r="E1300" s="98"/>
      <c r="F1300" s="99"/>
      <c r="G1300" s="100"/>
      <c r="H1300" s="99"/>
      <c r="I1300" s="98"/>
      <c r="J1300" s="101"/>
      <c r="K1300" s="102"/>
      <c r="L1300" s="98"/>
      <c r="M1300" s="28"/>
      <c r="N1300" s="28"/>
      <c r="O1300" s="28"/>
      <c r="P1300" s="28"/>
      <c r="Q1300" s="28"/>
      <c r="R1300" s="28"/>
      <c r="S1300" s="28"/>
      <c r="T1300" s="28"/>
      <c r="U1300" s="28"/>
      <c r="V1300" s="28"/>
      <c r="W1300" s="28"/>
      <c r="X1300" s="28"/>
      <c r="Y1300" s="28"/>
      <c r="Z1300" s="28"/>
    </row>
    <row r="1301" ht="14.25" customHeight="1">
      <c r="A1301" s="95"/>
      <c r="B1301" s="28"/>
      <c r="C1301" s="96"/>
      <c r="D1301" s="97"/>
      <c r="E1301" s="98"/>
      <c r="F1301" s="99"/>
      <c r="G1301" s="100"/>
      <c r="H1301" s="99"/>
      <c r="I1301" s="98"/>
      <c r="J1301" s="101"/>
      <c r="K1301" s="102"/>
      <c r="L1301" s="98"/>
      <c r="M1301" s="28"/>
      <c r="N1301" s="28"/>
      <c r="O1301" s="28"/>
      <c r="P1301" s="28"/>
      <c r="Q1301" s="28"/>
      <c r="R1301" s="28"/>
      <c r="S1301" s="28"/>
      <c r="T1301" s="28"/>
      <c r="U1301" s="28"/>
      <c r="V1301" s="28"/>
      <c r="W1301" s="28"/>
      <c r="X1301" s="28"/>
      <c r="Y1301" s="28"/>
      <c r="Z1301" s="28"/>
    </row>
    <row r="1302" ht="14.25" customHeight="1">
      <c r="A1302" s="95"/>
      <c r="B1302" s="28"/>
      <c r="C1302" s="96"/>
      <c r="D1302" s="97"/>
      <c r="E1302" s="98"/>
      <c r="F1302" s="99"/>
      <c r="G1302" s="100"/>
      <c r="H1302" s="99"/>
      <c r="I1302" s="98"/>
      <c r="J1302" s="101"/>
      <c r="K1302" s="102"/>
      <c r="L1302" s="98"/>
      <c r="M1302" s="28"/>
      <c r="N1302" s="28"/>
      <c r="O1302" s="28"/>
      <c r="P1302" s="28"/>
      <c r="Q1302" s="28"/>
      <c r="R1302" s="28"/>
      <c r="S1302" s="28"/>
      <c r="T1302" s="28"/>
      <c r="U1302" s="28"/>
      <c r="V1302" s="28"/>
      <c r="W1302" s="28"/>
      <c r="X1302" s="28"/>
      <c r="Y1302" s="28"/>
      <c r="Z1302" s="28"/>
    </row>
    <row r="1303" ht="14.25" customHeight="1">
      <c r="A1303" s="95"/>
      <c r="B1303" s="28"/>
      <c r="C1303" s="96"/>
      <c r="D1303" s="97"/>
      <c r="E1303" s="98"/>
      <c r="F1303" s="99"/>
      <c r="G1303" s="100"/>
      <c r="H1303" s="99"/>
      <c r="I1303" s="98"/>
      <c r="J1303" s="101"/>
      <c r="K1303" s="102"/>
      <c r="L1303" s="98"/>
      <c r="M1303" s="28"/>
      <c r="N1303" s="28"/>
      <c r="O1303" s="28"/>
      <c r="P1303" s="28"/>
      <c r="Q1303" s="28"/>
      <c r="R1303" s="28"/>
      <c r="S1303" s="28"/>
      <c r="T1303" s="28"/>
      <c r="U1303" s="28"/>
      <c r="V1303" s="28"/>
      <c r="W1303" s="28"/>
      <c r="X1303" s="28"/>
      <c r="Y1303" s="28"/>
      <c r="Z1303" s="28"/>
    </row>
    <row r="1304" ht="14.25" customHeight="1">
      <c r="A1304" s="95"/>
      <c r="B1304" s="28"/>
      <c r="C1304" s="96"/>
      <c r="D1304" s="97"/>
      <c r="E1304" s="98"/>
      <c r="F1304" s="99"/>
      <c r="G1304" s="100"/>
      <c r="H1304" s="99"/>
      <c r="I1304" s="98"/>
      <c r="J1304" s="101"/>
      <c r="K1304" s="102"/>
      <c r="L1304" s="98"/>
      <c r="M1304" s="28"/>
      <c r="N1304" s="28"/>
      <c r="O1304" s="28"/>
      <c r="P1304" s="28"/>
      <c r="Q1304" s="28"/>
      <c r="R1304" s="28"/>
      <c r="S1304" s="28"/>
      <c r="T1304" s="28"/>
      <c r="U1304" s="28"/>
      <c r="V1304" s="28"/>
      <c r="W1304" s="28"/>
      <c r="X1304" s="28"/>
      <c r="Y1304" s="28"/>
      <c r="Z1304" s="28"/>
    </row>
    <row r="1305" ht="14.25" customHeight="1">
      <c r="A1305" s="95"/>
      <c r="B1305" s="28"/>
      <c r="C1305" s="96"/>
      <c r="D1305" s="97"/>
      <c r="E1305" s="98"/>
      <c r="F1305" s="99"/>
      <c r="G1305" s="100"/>
      <c r="H1305" s="99"/>
      <c r="I1305" s="98"/>
      <c r="J1305" s="101"/>
      <c r="K1305" s="102"/>
      <c r="L1305" s="98"/>
      <c r="M1305" s="28"/>
      <c r="N1305" s="28"/>
      <c r="O1305" s="28"/>
      <c r="P1305" s="28"/>
      <c r="Q1305" s="28"/>
      <c r="R1305" s="28"/>
      <c r="S1305" s="28"/>
      <c r="T1305" s="28"/>
      <c r="U1305" s="28"/>
      <c r="V1305" s="28"/>
      <c r="W1305" s="28"/>
      <c r="X1305" s="28"/>
      <c r="Y1305" s="28"/>
      <c r="Z1305" s="28"/>
    </row>
    <row r="1306" ht="14.25" customHeight="1">
      <c r="A1306" s="95"/>
      <c r="B1306" s="28"/>
      <c r="C1306" s="96"/>
      <c r="D1306" s="97"/>
      <c r="E1306" s="98"/>
      <c r="F1306" s="99"/>
      <c r="G1306" s="100"/>
      <c r="H1306" s="99"/>
      <c r="I1306" s="98"/>
      <c r="J1306" s="101"/>
      <c r="K1306" s="102"/>
      <c r="L1306" s="98"/>
      <c r="M1306" s="28"/>
      <c r="N1306" s="28"/>
      <c r="O1306" s="28"/>
      <c r="P1306" s="28"/>
      <c r="Q1306" s="28"/>
      <c r="R1306" s="28"/>
      <c r="S1306" s="28"/>
      <c r="T1306" s="28"/>
      <c r="U1306" s="28"/>
      <c r="V1306" s="28"/>
      <c r="W1306" s="28"/>
      <c r="X1306" s="28"/>
      <c r="Y1306" s="28"/>
      <c r="Z1306" s="28"/>
    </row>
    <row r="1307" ht="14.25" customHeight="1">
      <c r="A1307" s="95"/>
      <c r="B1307" s="28"/>
      <c r="C1307" s="96"/>
      <c r="D1307" s="97"/>
      <c r="E1307" s="98"/>
      <c r="F1307" s="99"/>
      <c r="G1307" s="100"/>
      <c r="H1307" s="99"/>
      <c r="I1307" s="98"/>
      <c r="J1307" s="101"/>
      <c r="K1307" s="102"/>
      <c r="L1307" s="98"/>
      <c r="M1307" s="28"/>
      <c r="N1307" s="28"/>
      <c r="O1307" s="28"/>
      <c r="P1307" s="28"/>
      <c r="Q1307" s="28"/>
      <c r="R1307" s="28"/>
      <c r="S1307" s="28"/>
      <c r="T1307" s="28"/>
      <c r="U1307" s="28"/>
      <c r="V1307" s="28"/>
      <c r="W1307" s="28"/>
      <c r="X1307" s="28"/>
      <c r="Y1307" s="28"/>
      <c r="Z1307" s="28"/>
    </row>
    <row r="1308" ht="14.25" customHeight="1">
      <c r="A1308" s="95"/>
      <c r="B1308" s="28"/>
      <c r="C1308" s="96"/>
      <c r="D1308" s="97"/>
      <c r="E1308" s="98"/>
      <c r="F1308" s="99"/>
      <c r="G1308" s="100"/>
      <c r="H1308" s="99"/>
      <c r="I1308" s="98"/>
      <c r="J1308" s="101"/>
      <c r="K1308" s="102"/>
      <c r="L1308" s="98"/>
      <c r="M1308" s="28"/>
      <c r="N1308" s="28"/>
      <c r="O1308" s="28"/>
      <c r="P1308" s="28"/>
      <c r="Q1308" s="28"/>
      <c r="R1308" s="28"/>
      <c r="S1308" s="28"/>
      <c r="T1308" s="28"/>
      <c r="U1308" s="28"/>
      <c r="V1308" s="28"/>
      <c r="W1308" s="28"/>
      <c r="X1308" s="28"/>
      <c r="Y1308" s="28"/>
      <c r="Z1308" s="28"/>
    </row>
    <row r="1309" ht="14.25" customHeight="1">
      <c r="A1309" s="95"/>
      <c r="B1309" s="28"/>
      <c r="C1309" s="96"/>
      <c r="D1309" s="97"/>
      <c r="E1309" s="98"/>
      <c r="F1309" s="99"/>
      <c r="G1309" s="100"/>
      <c r="H1309" s="99"/>
      <c r="I1309" s="98"/>
      <c r="J1309" s="101"/>
      <c r="K1309" s="102"/>
      <c r="L1309" s="98"/>
      <c r="M1309" s="28"/>
      <c r="N1309" s="28"/>
      <c r="O1309" s="28"/>
      <c r="P1309" s="28"/>
      <c r="Q1309" s="28"/>
      <c r="R1309" s="28"/>
      <c r="S1309" s="28"/>
      <c r="T1309" s="28"/>
      <c r="U1309" s="28"/>
      <c r="V1309" s="28"/>
      <c r="W1309" s="28"/>
      <c r="X1309" s="28"/>
      <c r="Y1309" s="28"/>
      <c r="Z1309" s="28"/>
    </row>
    <row r="1310" ht="14.25" customHeight="1">
      <c r="A1310" s="95"/>
      <c r="B1310" s="28"/>
      <c r="C1310" s="96"/>
      <c r="D1310" s="97"/>
      <c r="E1310" s="98"/>
      <c r="F1310" s="99"/>
      <c r="G1310" s="100"/>
      <c r="H1310" s="99"/>
      <c r="I1310" s="98"/>
      <c r="J1310" s="101"/>
      <c r="K1310" s="102"/>
      <c r="L1310" s="98"/>
      <c r="M1310" s="28"/>
      <c r="N1310" s="28"/>
      <c r="O1310" s="28"/>
      <c r="P1310" s="28"/>
      <c r="Q1310" s="28"/>
      <c r="R1310" s="28"/>
      <c r="S1310" s="28"/>
      <c r="T1310" s="28"/>
      <c r="U1310" s="28"/>
      <c r="V1310" s="28"/>
      <c r="W1310" s="28"/>
      <c r="X1310" s="28"/>
      <c r="Y1310" s="28"/>
      <c r="Z1310" s="28"/>
    </row>
    <row r="1311" ht="14.25" customHeight="1">
      <c r="A1311" s="95"/>
      <c r="B1311" s="28"/>
      <c r="C1311" s="96"/>
      <c r="D1311" s="97"/>
      <c r="E1311" s="98"/>
      <c r="F1311" s="99"/>
      <c r="G1311" s="100"/>
      <c r="H1311" s="99"/>
      <c r="I1311" s="98"/>
      <c r="J1311" s="101"/>
      <c r="K1311" s="102"/>
      <c r="L1311" s="98"/>
      <c r="M1311" s="28"/>
      <c r="N1311" s="28"/>
      <c r="O1311" s="28"/>
      <c r="P1311" s="28"/>
      <c r="Q1311" s="28"/>
      <c r="R1311" s="28"/>
      <c r="S1311" s="28"/>
      <c r="T1311" s="28"/>
      <c r="U1311" s="28"/>
      <c r="V1311" s="28"/>
      <c r="W1311" s="28"/>
      <c r="X1311" s="28"/>
      <c r="Y1311" s="28"/>
      <c r="Z1311" s="28"/>
    </row>
    <row r="1312" ht="14.25" customHeight="1">
      <c r="A1312" s="95"/>
      <c r="B1312" s="28"/>
      <c r="C1312" s="96"/>
      <c r="D1312" s="97"/>
      <c r="E1312" s="98"/>
      <c r="F1312" s="99"/>
      <c r="G1312" s="100"/>
      <c r="H1312" s="99"/>
      <c r="I1312" s="98"/>
      <c r="J1312" s="101"/>
      <c r="K1312" s="102"/>
      <c r="L1312" s="98"/>
      <c r="M1312" s="28"/>
      <c r="N1312" s="28"/>
      <c r="O1312" s="28"/>
      <c r="P1312" s="28"/>
      <c r="Q1312" s="28"/>
      <c r="R1312" s="28"/>
      <c r="S1312" s="28"/>
      <c r="T1312" s="28"/>
      <c r="U1312" s="28"/>
      <c r="V1312" s="28"/>
      <c r="W1312" s="28"/>
      <c r="X1312" s="28"/>
      <c r="Y1312" s="28"/>
      <c r="Z1312" s="28"/>
    </row>
    <row r="1313" ht="14.25" customHeight="1">
      <c r="A1313" s="95"/>
      <c r="B1313" s="28"/>
      <c r="C1313" s="96"/>
      <c r="D1313" s="97"/>
      <c r="E1313" s="98"/>
      <c r="F1313" s="99"/>
      <c r="G1313" s="100"/>
      <c r="H1313" s="99"/>
      <c r="I1313" s="98"/>
      <c r="J1313" s="101"/>
      <c r="K1313" s="102"/>
      <c r="L1313" s="98"/>
      <c r="M1313" s="28"/>
      <c r="N1313" s="28"/>
      <c r="O1313" s="28"/>
      <c r="P1313" s="28"/>
      <c r="Q1313" s="28"/>
      <c r="R1313" s="28"/>
      <c r="S1313" s="28"/>
      <c r="T1313" s="28"/>
      <c r="U1313" s="28"/>
      <c r="V1313" s="28"/>
      <c r="W1313" s="28"/>
      <c r="X1313" s="28"/>
      <c r="Y1313" s="28"/>
      <c r="Z1313" s="28"/>
    </row>
    <row r="1314" ht="14.25" customHeight="1">
      <c r="A1314" s="95"/>
      <c r="B1314" s="28"/>
      <c r="C1314" s="96"/>
      <c r="D1314" s="97"/>
      <c r="E1314" s="98"/>
      <c r="F1314" s="99"/>
      <c r="G1314" s="100"/>
      <c r="H1314" s="99"/>
      <c r="I1314" s="98"/>
      <c r="J1314" s="101"/>
      <c r="K1314" s="102"/>
      <c r="L1314" s="98"/>
      <c r="M1314" s="28"/>
      <c r="N1314" s="28"/>
      <c r="O1314" s="28"/>
      <c r="P1314" s="28"/>
      <c r="Q1314" s="28"/>
      <c r="R1314" s="28"/>
      <c r="S1314" s="28"/>
      <c r="T1314" s="28"/>
      <c r="U1314" s="28"/>
      <c r="V1314" s="28"/>
      <c r="W1314" s="28"/>
      <c r="X1314" s="28"/>
      <c r="Y1314" s="28"/>
      <c r="Z1314" s="28"/>
    </row>
    <row r="1315" ht="14.25" customHeight="1">
      <c r="A1315" s="95"/>
      <c r="B1315" s="28"/>
      <c r="C1315" s="96"/>
      <c r="D1315" s="97"/>
      <c r="E1315" s="98"/>
      <c r="F1315" s="99"/>
      <c r="G1315" s="100"/>
      <c r="H1315" s="99"/>
      <c r="I1315" s="98"/>
      <c r="J1315" s="101"/>
      <c r="K1315" s="102"/>
      <c r="L1315" s="98"/>
      <c r="M1315" s="28"/>
      <c r="N1315" s="28"/>
      <c r="O1315" s="28"/>
      <c r="P1315" s="28"/>
      <c r="Q1315" s="28"/>
      <c r="R1315" s="28"/>
      <c r="S1315" s="28"/>
      <c r="T1315" s="28"/>
      <c r="U1315" s="28"/>
      <c r="V1315" s="28"/>
      <c r="W1315" s="28"/>
      <c r="X1315" s="28"/>
      <c r="Y1315" s="28"/>
      <c r="Z1315" s="28"/>
    </row>
    <row r="1316" ht="14.25" customHeight="1">
      <c r="A1316" s="95"/>
      <c r="B1316" s="28"/>
      <c r="C1316" s="96"/>
      <c r="D1316" s="97"/>
      <c r="E1316" s="98"/>
      <c r="F1316" s="99"/>
      <c r="G1316" s="100"/>
      <c r="H1316" s="99"/>
      <c r="I1316" s="98"/>
      <c r="J1316" s="101"/>
      <c r="K1316" s="102"/>
      <c r="L1316" s="98"/>
      <c r="M1316" s="28"/>
      <c r="N1316" s="28"/>
      <c r="O1316" s="28"/>
      <c r="P1316" s="28"/>
      <c r="Q1316" s="28"/>
      <c r="R1316" s="28"/>
      <c r="S1316" s="28"/>
      <c r="T1316" s="28"/>
      <c r="U1316" s="28"/>
      <c r="V1316" s="28"/>
      <c r="W1316" s="28"/>
      <c r="X1316" s="28"/>
      <c r="Y1316" s="28"/>
      <c r="Z1316" s="28"/>
    </row>
    <row r="1317" ht="14.25" customHeight="1">
      <c r="A1317" s="95"/>
      <c r="B1317" s="28"/>
      <c r="C1317" s="96"/>
      <c r="D1317" s="97"/>
      <c r="E1317" s="98"/>
      <c r="F1317" s="99"/>
      <c r="G1317" s="100"/>
      <c r="H1317" s="99"/>
      <c r="I1317" s="98"/>
      <c r="J1317" s="101"/>
      <c r="K1317" s="102"/>
      <c r="L1317" s="98"/>
      <c r="M1317" s="28"/>
      <c r="N1317" s="28"/>
      <c r="O1317" s="28"/>
      <c r="P1317" s="28"/>
      <c r="Q1317" s="28"/>
      <c r="R1317" s="28"/>
      <c r="S1317" s="28"/>
      <c r="T1317" s="28"/>
      <c r="U1317" s="28"/>
      <c r="V1317" s="28"/>
      <c r="W1317" s="28"/>
      <c r="X1317" s="28"/>
      <c r="Y1317" s="28"/>
      <c r="Z1317" s="28"/>
    </row>
    <row r="1318" ht="14.25" customHeight="1">
      <c r="A1318" s="95"/>
      <c r="B1318" s="28"/>
      <c r="C1318" s="96"/>
      <c r="D1318" s="97"/>
      <c r="E1318" s="98"/>
      <c r="F1318" s="99"/>
      <c r="G1318" s="100"/>
      <c r="H1318" s="99"/>
      <c r="I1318" s="98"/>
      <c r="J1318" s="101"/>
      <c r="K1318" s="102"/>
      <c r="L1318" s="98"/>
      <c r="M1318" s="28"/>
      <c r="N1318" s="28"/>
      <c r="O1318" s="28"/>
      <c r="P1318" s="28"/>
      <c r="Q1318" s="28"/>
      <c r="R1318" s="28"/>
      <c r="S1318" s="28"/>
      <c r="T1318" s="28"/>
      <c r="U1318" s="28"/>
      <c r="V1318" s="28"/>
      <c r="W1318" s="28"/>
      <c r="X1318" s="28"/>
      <c r="Y1318" s="28"/>
      <c r="Z1318" s="28"/>
    </row>
    <row r="1319" ht="14.25" customHeight="1">
      <c r="A1319" s="95"/>
      <c r="B1319" s="28"/>
      <c r="C1319" s="96"/>
      <c r="D1319" s="97"/>
      <c r="E1319" s="98"/>
      <c r="F1319" s="99"/>
      <c r="G1319" s="100"/>
      <c r="H1319" s="99"/>
      <c r="I1319" s="98"/>
      <c r="J1319" s="101"/>
      <c r="K1319" s="102"/>
      <c r="L1319" s="98"/>
      <c r="M1319" s="28"/>
      <c r="N1319" s="28"/>
      <c r="O1319" s="28"/>
      <c r="P1319" s="28"/>
      <c r="Q1319" s="28"/>
      <c r="R1319" s="28"/>
      <c r="S1319" s="28"/>
      <c r="T1319" s="28"/>
      <c r="U1319" s="28"/>
      <c r="V1319" s="28"/>
      <c r="W1319" s="28"/>
      <c r="X1319" s="28"/>
      <c r="Y1319" s="28"/>
      <c r="Z1319" s="28"/>
    </row>
    <row r="1320" ht="14.25" customHeight="1">
      <c r="A1320" s="95"/>
      <c r="B1320" s="28"/>
      <c r="C1320" s="96"/>
      <c r="D1320" s="97"/>
      <c r="E1320" s="98"/>
      <c r="F1320" s="99"/>
      <c r="G1320" s="100"/>
      <c r="H1320" s="99"/>
      <c r="I1320" s="98"/>
      <c r="J1320" s="101"/>
      <c r="K1320" s="102"/>
      <c r="L1320" s="98"/>
      <c r="M1320" s="28"/>
      <c r="N1320" s="28"/>
      <c r="O1320" s="28"/>
      <c r="P1320" s="28"/>
      <c r="Q1320" s="28"/>
      <c r="R1320" s="28"/>
      <c r="S1320" s="28"/>
      <c r="T1320" s="28"/>
      <c r="U1320" s="28"/>
      <c r="V1320" s="28"/>
      <c r="W1320" s="28"/>
      <c r="X1320" s="28"/>
      <c r="Y1320" s="28"/>
      <c r="Z1320" s="28"/>
    </row>
    <row r="1321" ht="14.25" customHeight="1">
      <c r="A1321" s="95"/>
      <c r="B1321" s="28"/>
      <c r="C1321" s="96"/>
      <c r="D1321" s="97"/>
      <c r="E1321" s="98"/>
      <c r="F1321" s="99"/>
      <c r="G1321" s="100"/>
      <c r="H1321" s="99"/>
      <c r="I1321" s="98"/>
      <c r="J1321" s="101"/>
      <c r="K1321" s="102"/>
      <c r="L1321" s="98"/>
      <c r="M1321" s="28"/>
      <c r="N1321" s="28"/>
      <c r="O1321" s="28"/>
      <c r="P1321" s="28"/>
      <c r="Q1321" s="28"/>
      <c r="R1321" s="28"/>
      <c r="S1321" s="28"/>
      <c r="T1321" s="28"/>
      <c r="U1321" s="28"/>
      <c r="V1321" s="28"/>
      <c r="W1321" s="28"/>
      <c r="X1321" s="28"/>
      <c r="Y1321" s="28"/>
      <c r="Z1321" s="28"/>
    </row>
    <row r="1322" ht="14.25" customHeight="1">
      <c r="A1322" s="95"/>
      <c r="B1322" s="28"/>
      <c r="C1322" s="96"/>
      <c r="D1322" s="97"/>
      <c r="E1322" s="98"/>
      <c r="F1322" s="99"/>
      <c r="G1322" s="100"/>
      <c r="H1322" s="99"/>
      <c r="I1322" s="98"/>
      <c r="J1322" s="101"/>
      <c r="K1322" s="102"/>
      <c r="L1322" s="98"/>
      <c r="M1322" s="28"/>
      <c r="N1322" s="28"/>
      <c r="O1322" s="28"/>
      <c r="P1322" s="28"/>
      <c r="Q1322" s="28"/>
      <c r="R1322" s="28"/>
      <c r="S1322" s="28"/>
      <c r="T1322" s="28"/>
      <c r="U1322" s="28"/>
      <c r="V1322" s="28"/>
      <c r="W1322" s="28"/>
      <c r="X1322" s="28"/>
      <c r="Y1322" s="28"/>
      <c r="Z1322" s="28"/>
    </row>
    <row r="1323" ht="14.25" customHeight="1">
      <c r="A1323" s="95"/>
      <c r="B1323" s="28"/>
      <c r="C1323" s="96"/>
      <c r="D1323" s="97"/>
      <c r="E1323" s="98"/>
      <c r="F1323" s="99"/>
      <c r="G1323" s="100"/>
      <c r="H1323" s="99"/>
      <c r="I1323" s="98"/>
      <c r="J1323" s="101"/>
      <c r="K1323" s="102"/>
      <c r="L1323" s="98"/>
      <c r="M1323" s="28"/>
      <c r="N1323" s="28"/>
      <c r="O1323" s="28"/>
      <c r="P1323" s="28"/>
      <c r="Q1323" s="28"/>
      <c r="R1323" s="28"/>
      <c r="S1323" s="28"/>
      <c r="T1323" s="28"/>
      <c r="U1323" s="28"/>
      <c r="V1323" s="28"/>
      <c r="W1323" s="28"/>
      <c r="X1323" s="28"/>
      <c r="Y1323" s="28"/>
      <c r="Z1323" s="28"/>
    </row>
    <row r="1324" ht="14.25" customHeight="1">
      <c r="A1324" s="95"/>
      <c r="B1324" s="28"/>
      <c r="C1324" s="96"/>
      <c r="D1324" s="97"/>
      <c r="E1324" s="98"/>
      <c r="F1324" s="99"/>
      <c r="G1324" s="100"/>
      <c r="H1324" s="99"/>
      <c r="I1324" s="98"/>
      <c r="J1324" s="101"/>
      <c r="K1324" s="102"/>
      <c r="L1324" s="98"/>
      <c r="M1324" s="28"/>
      <c r="N1324" s="28"/>
      <c r="O1324" s="28"/>
      <c r="P1324" s="28"/>
      <c r="Q1324" s="28"/>
      <c r="R1324" s="28"/>
      <c r="S1324" s="28"/>
      <c r="T1324" s="28"/>
      <c r="U1324" s="28"/>
      <c r="V1324" s="28"/>
      <c r="W1324" s="28"/>
      <c r="X1324" s="28"/>
      <c r="Y1324" s="28"/>
      <c r="Z1324" s="28"/>
    </row>
    <row r="1325" ht="14.25" customHeight="1">
      <c r="A1325" s="95"/>
      <c r="B1325" s="28"/>
      <c r="C1325" s="96"/>
      <c r="D1325" s="97"/>
      <c r="E1325" s="98"/>
      <c r="F1325" s="99"/>
      <c r="G1325" s="100"/>
      <c r="H1325" s="99"/>
      <c r="I1325" s="98"/>
      <c r="J1325" s="101"/>
      <c r="K1325" s="102"/>
      <c r="L1325" s="98"/>
      <c r="M1325" s="28"/>
      <c r="N1325" s="28"/>
      <c r="O1325" s="28"/>
      <c r="P1325" s="28"/>
      <c r="Q1325" s="28"/>
      <c r="R1325" s="28"/>
      <c r="S1325" s="28"/>
      <c r="T1325" s="28"/>
      <c r="U1325" s="28"/>
      <c r="V1325" s="28"/>
      <c r="W1325" s="28"/>
      <c r="X1325" s="28"/>
      <c r="Y1325" s="28"/>
      <c r="Z1325" s="28"/>
    </row>
    <row r="1326" ht="14.25" customHeight="1">
      <c r="A1326" s="95"/>
      <c r="B1326" s="28"/>
      <c r="C1326" s="96"/>
      <c r="D1326" s="97"/>
      <c r="E1326" s="98"/>
      <c r="F1326" s="99"/>
      <c r="G1326" s="100"/>
      <c r="H1326" s="99"/>
      <c r="I1326" s="98"/>
      <c r="J1326" s="101"/>
      <c r="K1326" s="102"/>
      <c r="L1326" s="98"/>
      <c r="M1326" s="28"/>
      <c r="N1326" s="28"/>
      <c r="O1326" s="28"/>
      <c r="P1326" s="28"/>
      <c r="Q1326" s="28"/>
      <c r="R1326" s="28"/>
      <c r="S1326" s="28"/>
      <c r="T1326" s="28"/>
      <c r="U1326" s="28"/>
      <c r="V1326" s="28"/>
      <c r="W1326" s="28"/>
      <c r="X1326" s="28"/>
      <c r="Y1326" s="28"/>
      <c r="Z1326" s="28"/>
    </row>
    <row r="1327" ht="14.25" customHeight="1">
      <c r="A1327" s="95"/>
      <c r="B1327" s="28"/>
      <c r="C1327" s="96"/>
      <c r="D1327" s="97"/>
      <c r="E1327" s="98"/>
      <c r="F1327" s="99"/>
      <c r="G1327" s="100"/>
      <c r="H1327" s="99"/>
      <c r="I1327" s="98"/>
      <c r="J1327" s="101"/>
      <c r="K1327" s="102"/>
      <c r="L1327" s="98"/>
      <c r="M1327" s="28"/>
      <c r="N1327" s="28"/>
      <c r="O1327" s="28"/>
      <c r="P1327" s="28"/>
      <c r="Q1327" s="28"/>
      <c r="R1327" s="28"/>
      <c r="S1327" s="28"/>
      <c r="T1327" s="28"/>
      <c r="U1327" s="28"/>
      <c r="V1327" s="28"/>
      <c r="W1327" s="28"/>
      <c r="X1327" s="28"/>
      <c r="Y1327" s="28"/>
      <c r="Z1327" s="28"/>
    </row>
    <row r="1328" ht="14.25" customHeight="1">
      <c r="A1328" s="95"/>
      <c r="B1328" s="28"/>
      <c r="C1328" s="96"/>
      <c r="D1328" s="97"/>
      <c r="E1328" s="98"/>
      <c r="F1328" s="99"/>
      <c r="G1328" s="100"/>
      <c r="H1328" s="99"/>
      <c r="I1328" s="98"/>
      <c r="J1328" s="101"/>
      <c r="K1328" s="102"/>
      <c r="L1328" s="98"/>
      <c r="M1328" s="28"/>
      <c r="N1328" s="28"/>
      <c r="O1328" s="28"/>
      <c r="P1328" s="28"/>
      <c r="Q1328" s="28"/>
      <c r="R1328" s="28"/>
      <c r="S1328" s="28"/>
      <c r="T1328" s="28"/>
      <c r="U1328" s="28"/>
      <c r="V1328" s="28"/>
      <c r="W1328" s="28"/>
      <c r="X1328" s="28"/>
      <c r="Y1328" s="28"/>
      <c r="Z1328" s="28"/>
    </row>
    <row r="1329" ht="14.25" customHeight="1">
      <c r="A1329" s="95"/>
      <c r="B1329" s="28"/>
      <c r="C1329" s="96"/>
      <c r="D1329" s="97"/>
      <c r="E1329" s="98"/>
      <c r="F1329" s="99"/>
      <c r="G1329" s="100"/>
      <c r="H1329" s="99"/>
      <c r="I1329" s="98"/>
      <c r="J1329" s="101"/>
      <c r="K1329" s="102"/>
      <c r="L1329" s="98"/>
      <c r="M1329" s="28"/>
      <c r="N1329" s="28"/>
      <c r="O1329" s="28"/>
      <c r="P1329" s="28"/>
      <c r="Q1329" s="28"/>
      <c r="R1329" s="28"/>
      <c r="S1329" s="28"/>
      <c r="T1329" s="28"/>
      <c r="U1329" s="28"/>
      <c r="V1329" s="28"/>
      <c r="W1329" s="28"/>
      <c r="X1329" s="28"/>
      <c r="Y1329" s="28"/>
      <c r="Z1329" s="28"/>
    </row>
    <row r="1330" ht="14.25" customHeight="1">
      <c r="A1330" s="95"/>
      <c r="B1330" s="28"/>
      <c r="C1330" s="96"/>
      <c r="D1330" s="97"/>
      <c r="E1330" s="98"/>
      <c r="F1330" s="99"/>
      <c r="G1330" s="100"/>
      <c r="H1330" s="99"/>
      <c r="I1330" s="98"/>
      <c r="J1330" s="101"/>
      <c r="K1330" s="102"/>
      <c r="L1330" s="98"/>
      <c r="M1330" s="28"/>
      <c r="N1330" s="28"/>
      <c r="O1330" s="28"/>
      <c r="P1330" s="28"/>
      <c r="Q1330" s="28"/>
      <c r="R1330" s="28"/>
      <c r="S1330" s="28"/>
      <c r="T1330" s="28"/>
      <c r="U1330" s="28"/>
      <c r="V1330" s="28"/>
      <c r="W1330" s="28"/>
      <c r="X1330" s="28"/>
      <c r="Y1330" s="28"/>
      <c r="Z1330" s="28"/>
    </row>
    <row r="1331" ht="14.25" customHeight="1">
      <c r="A1331" s="95"/>
      <c r="B1331" s="28"/>
      <c r="C1331" s="96"/>
      <c r="D1331" s="97"/>
      <c r="E1331" s="98"/>
      <c r="F1331" s="99"/>
      <c r="G1331" s="100"/>
      <c r="H1331" s="99"/>
      <c r="I1331" s="98"/>
      <c r="J1331" s="101"/>
      <c r="K1331" s="102"/>
      <c r="L1331" s="98"/>
      <c r="M1331" s="28"/>
      <c r="N1331" s="28"/>
      <c r="O1331" s="28"/>
      <c r="P1331" s="28"/>
      <c r="Q1331" s="28"/>
      <c r="R1331" s="28"/>
      <c r="S1331" s="28"/>
      <c r="T1331" s="28"/>
      <c r="U1331" s="28"/>
      <c r="V1331" s="28"/>
      <c r="W1331" s="28"/>
      <c r="X1331" s="28"/>
      <c r="Y1331" s="28"/>
      <c r="Z1331" s="28"/>
    </row>
    <row r="1332" ht="14.25" customHeight="1">
      <c r="A1332" s="95"/>
      <c r="B1332" s="28"/>
      <c r="C1332" s="96"/>
      <c r="D1332" s="97"/>
      <c r="E1332" s="98"/>
      <c r="F1332" s="99"/>
      <c r="G1332" s="100"/>
      <c r="H1332" s="99"/>
      <c r="I1332" s="98"/>
      <c r="J1332" s="101"/>
      <c r="K1332" s="102"/>
      <c r="L1332" s="98"/>
      <c r="M1332" s="28"/>
      <c r="N1332" s="28"/>
      <c r="O1332" s="28"/>
      <c r="P1332" s="28"/>
      <c r="Q1332" s="28"/>
      <c r="R1332" s="28"/>
      <c r="S1332" s="28"/>
      <c r="T1332" s="28"/>
      <c r="U1332" s="28"/>
      <c r="V1332" s="28"/>
      <c r="W1332" s="28"/>
      <c r="X1332" s="28"/>
      <c r="Y1332" s="28"/>
      <c r="Z1332" s="28"/>
    </row>
    <row r="1333" ht="14.25" customHeight="1">
      <c r="A1333" s="95"/>
      <c r="B1333" s="28"/>
      <c r="C1333" s="96"/>
      <c r="D1333" s="97"/>
      <c r="E1333" s="98"/>
      <c r="F1333" s="99"/>
      <c r="G1333" s="100"/>
      <c r="H1333" s="99"/>
      <c r="I1333" s="98"/>
      <c r="J1333" s="101"/>
      <c r="K1333" s="102"/>
      <c r="L1333" s="98"/>
      <c r="M1333" s="28"/>
      <c r="N1333" s="28"/>
      <c r="O1333" s="28"/>
      <c r="P1333" s="28"/>
      <c r="Q1333" s="28"/>
      <c r="R1333" s="28"/>
      <c r="S1333" s="28"/>
      <c r="T1333" s="28"/>
      <c r="U1333" s="28"/>
      <c r="V1333" s="28"/>
      <c r="W1333" s="28"/>
      <c r="X1333" s="28"/>
      <c r="Y1333" s="28"/>
      <c r="Z1333" s="28"/>
    </row>
    <row r="1334" ht="14.25" customHeight="1">
      <c r="A1334" s="95"/>
      <c r="B1334" s="28"/>
      <c r="C1334" s="96"/>
      <c r="D1334" s="97"/>
      <c r="E1334" s="98"/>
      <c r="F1334" s="99"/>
      <c r="G1334" s="100"/>
      <c r="H1334" s="99"/>
      <c r="I1334" s="98"/>
      <c r="J1334" s="101"/>
      <c r="K1334" s="102"/>
      <c r="L1334" s="98"/>
      <c r="M1334" s="28"/>
      <c r="N1334" s="28"/>
      <c r="O1334" s="28"/>
      <c r="P1334" s="28"/>
      <c r="Q1334" s="28"/>
      <c r="R1334" s="28"/>
      <c r="S1334" s="28"/>
      <c r="T1334" s="28"/>
      <c r="U1334" s="28"/>
      <c r="V1334" s="28"/>
      <c r="W1334" s="28"/>
      <c r="X1334" s="28"/>
      <c r="Y1334" s="28"/>
      <c r="Z1334" s="28"/>
    </row>
    <row r="1335" ht="14.25" customHeight="1">
      <c r="A1335" s="95"/>
      <c r="B1335" s="28"/>
      <c r="C1335" s="96"/>
      <c r="D1335" s="97"/>
      <c r="E1335" s="98"/>
      <c r="F1335" s="99"/>
      <c r="G1335" s="100"/>
      <c r="H1335" s="99"/>
      <c r="I1335" s="98"/>
      <c r="J1335" s="101"/>
      <c r="K1335" s="102"/>
      <c r="L1335" s="98"/>
      <c r="M1335" s="28"/>
      <c r="N1335" s="28"/>
      <c r="O1335" s="28"/>
      <c r="P1335" s="28"/>
      <c r="Q1335" s="28"/>
      <c r="R1335" s="28"/>
      <c r="S1335" s="28"/>
      <c r="T1335" s="28"/>
      <c r="U1335" s="28"/>
      <c r="V1335" s="28"/>
      <c r="W1335" s="28"/>
      <c r="X1335" s="28"/>
      <c r="Y1335" s="28"/>
      <c r="Z1335" s="28"/>
    </row>
    <row r="1336" ht="14.25" customHeight="1">
      <c r="A1336" s="95"/>
      <c r="B1336" s="28"/>
      <c r="C1336" s="96"/>
      <c r="D1336" s="97"/>
      <c r="E1336" s="98"/>
      <c r="F1336" s="99"/>
      <c r="G1336" s="100"/>
      <c r="H1336" s="99"/>
      <c r="I1336" s="98"/>
      <c r="J1336" s="101"/>
      <c r="K1336" s="102"/>
      <c r="L1336" s="98"/>
      <c r="M1336" s="28"/>
      <c r="N1336" s="28"/>
      <c r="O1336" s="28"/>
      <c r="P1336" s="28"/>
      <c r="Q1336" s="28"/>
      <c r="R1336" s="28"/>
      <c r="S1336" s="28"/>
      <c r="T1336" s="28"/>
      <c r="U1336" s="28"/>
      <c r="V1336" s="28"/>
      <c r="W1336" s="28"/>
      <c r="X1336" s="28"/>
      <c r="Y1336" s="28"/>
      <c r="Z1336" s="28"/>
    </row>
    <row r="1337" ht="14.25" customHeight="1">
      <c r="A1337" s="95"/>
      <c r="B1337" s="28"/>
      <c r="C1337" s="96"/>
      <c r="D1337" s="97"/>
      <c r="E1337" s="98"/>
      <c r="F1337" s="99"/>
      <c r="G1337" s="100"/>
      <c r="H1337" s="99"/>
      <c r="I1337" s="98"/>
      <c r="J1337" s="101"/>
      <c r="K1337" s="102"/>
      <c r="L1337" s="98"/>
      <c r="M1337" s="28"/>
      <c r="N1337" s="28"/>
      <c r="O1337" s="28"/>
      <c r="P1337" s="28"/>
      <c r="Q1337" s="28"/>
      <c r="R1337" s="28"/>
      <c r="S1337" s="28"/>
      <c r="T1337" s="28"/>
      <c r="U1337" s="28"/>
      <c r="V1337" s="28"/>
      <c r="W1337" s="28"/>
      <c r="X1337" s="28"/>
      <c r="Y1337" s="28"/>
      <c r="Z1337" s="28"/>
    </row>
    <row r="1338" ht="14.25" customHeight="1">
      <c r="A1338" s="95"/>
      <c r="B1338" s="28"/>
      <c r="C1338" s="96"/>
      <c r="D1338" s="97"/>
      <c r="E1338" s="98"/>
      <c r="F1338" s="99"/>
      <c r="G1338" s="100"/>
      <c r="H1338" s="99"/>
      <c r="I1338" s="98"/>
      <c r="J1338" s="101"/>
      <c r="K1338" s="102"/>
      <c r="L1338" s="98"/>
      <c r="M1338" s="28"/>
      <c r="N1338" s="28"/>
      <c r="O1338" s="28"/>
      <c r="P1338" s="28"/>
      <c r="Q1338" s="28"/>
      <c r="R1338" s="28"/>
      <c r="S1338" s="28"/>
      <c r="T1338" s="28"/>
      <c r="U1338" s="28"/>
      <c r="V1338" s="28"/>
      <c r="W1338" s="28"/>
      <c r="X1338" s="28"/>
      <c r="Y1338" s="28"/>
      <c r="Z1338" s="28"/>
    </row>
    <row r="1339" ht="14.25" customHeight="1">
      <c r="A1339" s="95"/>
      <c r="B1339" s="28"/>
      <c r="C1339" s="96"/>
      <c r="D1339" s="97"/>
      <c r="E1339" s="98"/>
      <c r="F1339" s="99"/>
      <c r="G1339" s="100"/>
      <c r="H1339" s="99"/>
      <c r="I1339" s="98"/>
      <c r="J1339" s="101"/>
      <c r="K1339" s="102"/>
      <c r="L1339" s="98"/>
      <c r="M1339" s="28"/>
      <c r="N1339" s="28"/>
      <c r="O1339" s="28"/>
      <c r="P1339" s="28"/>
      <c r="Q1339" s="28"/>
      <c r="R1339" s="28"/>
      <c r="S1339" s="28"/>
      <c r="T1339" s="28"/>
      <c r="U1339" s="28"/>
      <c r="V1339" s="28"/>
      <c r="W1339" s="28"/>
      <c r="X1339" s="28"/>
      <c r="Y1339" s="28"/>
      <c r="Z1339" s="28"/>
    </row>
    <row r="1340" ht="14.25" customHeight="1">
      <c r="A1340" s="95"/>
      <c r="B1340" s="28"/>
      <c r="C1340" s="96"/>
      <c r="D1340" s="97"/>
      <c r="E1340" s="98"/>
      <c r="F1340" s="99"/>
      <c r="G1340" s="100"/>
      <c r="H1340" s="99"/>
      <c r="I1340" s="98"/>
      <c r="J1340" s="101"/>
      <c r="K1340" s="102"/>
      <c r="L1340" s="98"/>
      <c r="M1340" s="28"/>
      <c r="N1340" s="28"/>
      <c r="O1340" s="28"/>
      <c r="P1340" s="28"/>
      <c r="Q1340" s="28"/>
      <c r="R1340" s="28"/>
      <c r="S1340" s="28"/>
      <c r="T1340" s="28"/>
      <c r="U1340" s="28"/>
      <c r="V1340" s="28"/>
      <c r="W1340" s="28"/>
      <c r="X1340" s="28"/>
      <c r="Y1340" s="28"/>
      <c r="Z1340" s="28"/>
    </row>
    <row r="1341" ht="14.25" customHeight="1">
      <c r="A1341" s="95"/>
      <c r="B1341" s="28"/>
      <c r="C1341" s="96"/>
      <c r="D1341" s="97"/>
      <c r="E1341" s="98"/>
      <c r="F1341" s="99"/>
      <c r="G1341" s="100"/>
      <c r="H1341" s="99"/>
      <c r="I1341" s="98"/>
      <c r="J1341" s="101"/>
      <c r="K1341" s="102"/>
      <c r="L1341" s="98"/>
      <c r="M1341" s="28"/>
      <c r="N1341" s="28"/>
      <c r="O1341" s="28"/>
      <c r="P1341" s="28"/>
      <c r="Q1341" s="28"/>
      <c r="R1341" s="28"/>
      <c r="S1341" s="28"/>
      <c r="T1341" s="28"/>
      <c r="U1341" s="28"/>
      <c r="V1341" s="28"/>
      <c r="W1341" s="28"/>
      <c r="X1341" s="28"/>
      <c r="Y1341" s="28"/>
      <c r="Z1341" s="28"/>
    </row>
    <row r="1342" ht="14.25" customHeight="1">
      <c r="A1342" s="95"/>
      <c r="B1342" s="28"/>
      <c r="C1342" s="96"/>
      <c r="D1342" s="97"/>
      <c r="E1342" s="98"/>
      <c r="F1342" s="99"/>
      <c r="G1342" s="100"/>
      <c r="H1342" s="99"/>
      <c r="I1342" s="98"/>
      <c r="J1342" s="101"/>
      <c r="K1342" s="102"/>
      <c r="L1342" s="98"/>
      <c r="M1342" s="28"/>
      <c r="N1342" s="28"/>
      <c r="O1342" s="28"/>
      <c r="P1342" s="28"/>
      <c r="Q1342" s="28"/>
      <c r="R1342" s="28"/>
      <c r="S1342" s="28"/>
      <c r="T1342" s="28"/>
      <c r="U1342" s="28"/>
      <c r="V1342" s="28"/>
      <c r="W1342" s="28"/>
      <c r="X1342" s="28"/>
      <c r="Y1342" s="28"/>
      <c r="Z1342" s="28"/>
    </row>
    <row r="1343" ht="14.25" customHeight="1">
      <c r="A1343" s="95"/>
      <c r="B1343" s="28"/>
      <c r="C1343" s="96"/>
      <c r="D1343" s="97"/>
      <c r="E1343" s="98"/>
      <c r="F1343" s="99"/>
      <c r="G1343" s="100"/>
      <c r="H1343" s="99"/>
      <c r="I1343" s="98"/>
      <c r="J1343" s="101"/>
      <c r="K1343" s="102"/>
      <c r="L1343" s="98"/>
      <c r="M1343" s="28"/>
      <c r="N1343" s="28"/>
      <c r="O1343" s="28"/>
      <c r="P1343" s="28"/>
      <c r="Q1343" s="28"/>
      <c r="R1343" s="28"/>
      <c r="S1343" s="28"/>
      <c r="T1343" s="28"/>
      <c r="U1343" s="28"/>
      <c r="V1343" s="28"/>
      <c r="W1343" s="28"/>
      <c r="X1343" s="28"/>
      <c r="Y1343" s="28"/>
      <c r="Z1343" s="28"/>
    </row>
    <row r="1344" ht="14.25" customHeight="1">
      <c r="A1344" s="95"/>
      <c r="B1344" s="28"/>
      <c r="C1344" s="96"/>
      <c r="D1344" s="97"/>
      <c r="E1344" s="98"/>
      <c r="F1344" s="99"/>
      <c r="G1344" s="100"/>
      <c r="H1344" s="99"/>
      <c r="I1344" s="98"/>
      <c r="J1344" s="101"/>
      <c r="K1344" s="102"/>
      <c r="L1344" s="98"/>
      <c r="M1344" s="28"/>
      <c r="N1344" s="28"/>
      <c r="O1344" s="28"/>
      <c r="P1344" s="28"/>
      <c r="Q1344" s="28"/>
      <c r="R1344" s="28"/>
      <c r="S1344" s="28"/>
      <c r="T1344" s="28"/>
      <c r="U1344" s="28"/>
      <c r="V1344" s="28"/>
      <c r="W1344" s="28"/>
      <c r="X1344" s="28"/>
      <c r="Y1344" s="28"/>
      <c r="Z1344" s="28"/>
    </row>
    <row r="1345" ht="14.25" customHeight="1">
      <c r="A1345" s="95"/>
      <c r="B1345" s="28"/>
      <c r="C1345" s="96"/>
      <c r="D1345" s="97"/>
      <c r="E1345" s="98"/>
      <c r="F1345" s="99"/>
      <c r="G1345" s="100"/>
      <c r="H1345" s="99"/>
      <c r="I1345" s="98"/>
      <c r="J1345" s="101"/>
      <c r="K1345" s="102"/>
      <c r="L1345" s="98"/>
      <c r="M1345" s="28"/>
      <c r="N1345" s="28"/>
      <c r="O1345" s="28"/>
      <c r="P1345" s="28"/>
      <c r="Q1345" s="28"/>
      <c r="R1345" s="28"/>
      <c r="S1345" s="28"/>
      <c r="T1345" s="28"/>
      <c r="U1345" s="28"/>
      <c r="V1345" s="28"/>
      <c r="W1345" s="28"/>
      <c r="X1345" s="28"/>
      <c r="Y1345" s="28"/>
      <c r="Z1345" s="28"/>
    </row>
    <row r="1346" ht="14.25" customHeight="1">
      <c r="A1346" s="95"/>
      <c r="B1346" s="28"/>
      <c r="C1346" s="96"/>
      <c r="D1346" s="97"/>
      <c r="E1346" s="98"/>
      <c r="F1346" s="99"/>
      <c r="G1346" s="100"/>
      <c r="H1346" s="99"/>
      <c r="I1346" s="98"/>
      <c r="J1346" s="101"/>
      <c r="K1346" s="102"/>
      <c r="L1346" s="98"/>
      <c r="M1346" s="28"/>
      <c r="N1346" s="28"/>
      <c r="O1346" s="28"/>
      <c r="P1346" s="28"/>
      <c r="Q1346" s="28"/>
      <c r="R1346" s="28"/>
      <c r="S1346" s="28"/>
      <c r="T1346" s="28"/>
      <c r="U1346" s="28"/>
      <c r="V1346" s="28"/>
      <c r="W1346" s="28"/>
      <c r="X1346" s="28"/>
      <c r="Y1346" s="28"/>
      <c r="Z1346" s="28"/>
    </row>
    <row r="1347" ht="14.25" customHeight="1">
      <c r="A1347" s="95"/>
      <c r="B1347" s="28"/>
      <c r="C1347" s="96"/>
      <c r="D1347" s="97"/>
      <c r="E1347" s="98"/>
      <c r="F1347" s="99"/>
      <c r="G1347" s="100"/>
      <c r="H1347" s="99"/>
      <c r="I1347" s="98"/>
      <c r="J1347" s="101"/>
      <c r="K1347" s="102"/>
      <c r="L1347" s="98"/>
      <c r="M1347" s="28"/>
      <c r="N1347" s="28"/>
      <c r="O1347" s="28"/>
      <c r="P1347" s="28"/>
      <c r="Q1347" s="28"/>
      <c r="R1347" s="28"/>
      <c r="S1347" s="28"/>
      <c r="T1347" s="28"/>
      <c r="U1347" s="28"/>
      <c r="V1347" s="28"/>
      <c r="W1347" s="28"/>
      <c r="X1347" s="28"/>
      <c r="Y1347" s="28"/>
      <c r="Z1347" s="28"/>
    </row>
    <row r="1348" ht="14.25" customHeight="1">
      <c r="A1348" s="95"/>
      <c r="B1348" s="28"/>
      <c r="C1348" s="96"/>
      <c r="D1348" s="97"/>
      <c r="E1348" s="98"/>
      <c r="F1348" s="99"/>
      <c r="G1348" s="100"/>
      <c r="H1348" s="99"/>
      <c r="I1348" s="98"/>
      <c r="J1348" s="101"/>
      <c r="K1348" s="102"/>
      <c r="L1348" s="98"/>
      <c r="M1348" s="28"/>
      <c r="N1348" s="28"/>
      <c r="O1348" s="28"/>
      <c r="P1348" s="28"/>
      <c r="Q1348" s="28"/>
      <c r="R1348" s="28"/>
      <c r="S1348" s="28"/>
      <c r="T1348" s="28"/>
      <c r="U1348" s="28"/>
      <c r="V1348" s="28"/>
      <c r="W1348" s="28"/>
      <c r="X1348" s="28"/>
      <c r="Y1348" s="28"/>
      <c r="Z1348" s="28"/>
    </row>
    <row r="1349" ht="14.25" customHeight="1">
      <c r="A1349" s="95"/>
      <c r="B1349" s="28"/>
      <c r="C1349" s="96"/>
      <c r="D1349" s="97"/>
      <c r="E1349" s="98"/>
      <c r="F1349" s="99"/>
      <c r="G1349" s="100"/>
      <c r="H1349" s="99"/>
      <c r="I1349" s="98"/>
      <c r="J1349" s="101"/>
      <c r="K1349" s="102"/>
      <c r="L1349" s="98"/>
      <c r="M1349" s="28"/>
      <c r="N1349" s="28"/>
      <c r="O1349" s="28"/>
      <c r="P1349" s="28"/>
      <c r="Q1349" s="28"/>
      <c r="R1349" s="28"/>
      <c r="S1349" s="28"/>
      <c r="T1349" s="28"/>
      <c r="U1349" s="28"/>
      <c r="V1349" s="28"/>
      <c r="W1349" s="28"/>
      <c r="X1349" s="28"/>
      <c r="Y1349" s="28"/>
      <c r="Z1349" s="28"/>
    </row>
    <row r="1350" ht="14.25" customHeight="1">
      <c r="A1350" s="95"/>
      <c r="B1350" s="28"/>
      <c r="C1350" s="96"/>
      <c r="D1350" s="97"/>
      <c r="E1350" s="98"/>
      <c r="F1350" s="99"/>
      <c r="G1350" s="100"/>
      <c r="H1350" s="99"/>
      <c r="I1350" s="98"/>
      <c r="J1350" s="101"/>
      <c r="K1350" s="102"/>
      <c r="L1350" s="98"/>
      <c r="M1350" s="28"/>
      <c r="N1350" s="28"/>
      <c r="O1350" s="28"/>
      <c r="P1350" s="28"/>
      <c r="Q1350" s="28"/>
      <c r="R1350" s="28"/>
      <c r="S1350" s="28"/>
      <c r="T1350" s="28"/>
      <c r="U1350" s="28"/>
      <c r="V1350" s="28"/>
      <c r="W1350" s="28"/>
      <c r="X1350" s="28"/>
      <c r="Y1350" s="28"/>
      <c r="Z1350" s="28"/>
    </row>
    <row r="1351" ht="14.25" customHeight="1">
      <c r="A1351" s="95"/>
      <c r="B1351" s="28"/>
      <c r="C1351" s="96"/>
      <c r="D1351" s="97"/>
      <c r="E1351" s="98"/>
      <c r="F1351" s="99"/>
      <c r="G1351" s="100"/>
      <c r="H1351" s="99"/>
      <c r="I1351" s="98"/>
      <c r="J1351" s="101"/>
      <c r="K1351" s="102"/>
      <c r="L1351" s="98"/>
      <c r="M1351" s="28"/>
      <c r="N1351" s="28"/>
      <c r="O1351" s="28"/>
      <c r="P1351" s="28"/>
      <c r="Q1351" s="28"/>
      <c r="R1351" s="28"/>
      <c r="S1351" s="28"/>
      <c r="T1351" s="28"/>
      <c r="U1351" s="28"/>
      <c r="V1351" s="28"/>
      <c r="W1351" s="28"/>
      <c r="X1351" s="28"/>
      <c r="Y1351" s="28"/>
      <c r="Z1351" s="28"/>
    </row>
    <row r="1352" ht="14.25" customHeight="1">
      <c r="A1352" s="95"/>
      <c r="B1352" s="28"/>
      <c r="C1352" s="96"/>
      <c r="D1352" s="97"/>
      <c r="E1352" s="98"/>
      <c r="F1352" s="99"/>
      <c r="G1352" s="100"/>
      <c r="H1352" s="99"/>
      <c r="I1352" s="98"/>
      <c r="J1352" s="101"/>
      <c r="K1352" s="102"/>
      <c r="L1352" s="98"/>
      <c r="M1352" s="28"/>
      <c r="N1352" s="28"/>
      <c r="O1352" s="28"/>
      <c r="P1352" s="28"/>
      <c r="Q1352" s="28"/>
      <c r="R1352" s="28"/>
      <c r="S1352" s="28"/>
      <c r="T1352" s="28"/>
      <c r="U1352" s="28"/>
      <c r="V1352" s="28"/>
      <c r="W1352" s="28"/>
      <c r="X1352" s="28"/>
      <c r="Y1352" s="28"/>
      <c r="Z1352" s="28"/>
    </row>
    <row r="1353" ht="14.25" customHeight="1">
      <c r="A1353" s="95"/>
      <c r="B1353" s="28"/>
      <c r="C1353" s="96"/>
      <c r="D1353" s="97"/>
      <c r="E1353" s="98"/>
      <c r="F1353" s="99"/>
      <c r="G1353" s="100"/>
      <c r="H1353" s="99"/>
      <c r="I1353" s="98"/>
      <c r="J1353" s="101"/>
      <c r="K1353" s="102"/>
      <c r="L1353" s="98"/>
      <c r="M1353" s="28"/>
      <c r="N1353" s="28"/>
      <c r="O1353" s="28"/>
      <c r="P1353" s="28"/>
      <c r="Q1353" s="28"/>
      <c r="R1353" s="28"/>
      <c r="S1353" s="28"/>
      <c r="T1353" s="28"/>
      <c r="U1353" s="28"/>
      <c r="V1353" s="28"/>
      <c r="W1353" s="28"/>
      <c r="X1353" s="28"/>
      <c r="Y1353" s="28"/>
      <c r="Z1353" s="28"/>
    </row>
    <row r="1354" ht="14.25" customHeight="1">
      <c r="A1354" s="95"/>
      <c r="B1354" s="28"/>
      <c r="C1354" s="96"/>
      <c r="D1354" s="97"/>
      <c r="E1354" s="98"/>
      <c r="F1354" s="99"/>
      <c r="G1354" s="100"/>
      <c r="H1354" s="99"/>
      <c r="I1354" s="98"/>
      <c r="J1354" s="101"/>
      <c r="K1354" s="102"/>
      <c r="L1354" s="98"/>
      <c r="M1354" s="28"/>
      <c r="N1354" s="28"/>
      <c r="O1354" s="28"/>
      <c r="P1354" s="28"/>
      <c r="Q1354" s="28"/>
      <c r="R1354" s="28"/>
      <c r="S1354" s="28"/>
      <c r="T1354" s="28"/>
      <c r="U1354" s="28"/>
      <c r="V1354" s="28"/>
      <c r="W1354" s="28"/>
      <c r="X1354" s="28"/>
      <c r="Y1354" s="28"/>
      <c r="Z1354" s="28"/>
    </row>
    <row r="1355" ht="14.25" customHeight="1">
      <c r="A1355" s="95"/>
      <c r="B1355" s="28"/>
      <c r="C1355" s="96"/>
      <c r="D1355" s="97"/>
      <c r="E1355" s="98"/>
      <c r="F1355" s="99"/>
      <c r="G1355" s="100"/>
      <c r="H1355" s="99"/>
      <c r="I1355" s="98"/>
      <c r="J1355" s="101"/>
      <c r="K1355" s="102"/>
      <c r="L1355" s="98"/>
      <c r="M1355" s="28"/>
      <c r="N1355" s="28"/>
      <c r="O1355" s="28"/>
      <c r="P1355" s="28"/>
      <c r="Q1355" s="28"/>
      <c r="R1355" s="28"/>
      <c r="S1355" s="28"/>
      <c r="T1355" s="28"/>
      <c r="U1355" s="28"/>
      <c r="V1355" s="28"/>
      <c r="W1355" s="28"/>
      <c r="X1355" s="28"/>
      <c r="Y1355" s="28"/>
      <c r="Z1355" s="28"/>
    </row>
    <row r="1356" ht="14.25" customHeight="1">
      <c r="A1356" s="95"/>
      <c r="B1356" s="28"/>
      <c r="C1356" s="96"/>
      <c r="D1356" s="97"/>
      <c r="E1356" s="98"/>
      <c r="F1356" s="99"/>
      <c r="G1356" s="100"/>
      <c r="H1356" s="99"/>
      <c r="I1356" s="98"/>
      <c r="J1356" s="101"/>
      <c r="K1356" s="102"/>
      <c r="L1356" s="98"/>
      <c r="M1356" s="28"/>
      <c r="N1356" s="28"/>
      <c r="O1356" s="28"/>
      <c r="P1356" s="28"/>
      <c r="Q1356" s="28"/>
      <c r="R1356" s="28"/>
      <c r="S1356" s="28"/>
      <c r="T1356" s="28"/>
      <c r="U1356" s="28"/>
      <c r="V1356" s="28"/>
      <c r="W1356" s="28"/>
      <c r="X1356" s="28"/>
      <c r="Y1356" s="28"/>
      <c r="Z1356" s="28"/>
    </row>
    <row r="1357" ht="14.25" customHeight="1">
      <c r="A1357" s="95"/>
      <c r="B1357" s="28"/>
      <c r="C1357" s="96"/>
      <c r="D1357" s="97"/>
      <c r="E1357" s="98"/>
      <c r="F1357" s="99"/>
      <c r="G1357" s="100"/>
      <c r="H1357" s="99"/>
      <c r="I1357" s="98"/>
      <c r="J1357" s="101"/>
      <c r="K1357" s="102"/>
      <c r="L1357" s="98"/>
      <c r="M1357" s="28"/>
      <c r="N1357" s="28"/>
      <c r="O1357" s="28"/>
      <c r="P1357" s="28"/>
      <c r="Q1357" s="28"/>
      <c r="R1357" s="28"/>
      <c r="S1357" s="28"/>
      <c r="T1357" s="28"/>
      <c r="U1357" s="28"/>
      <c r="V1357" s="28"/>
      <c r="W1357" s="28"/>
      <c r="X1357" s="28"/>
      <c r="Y1357" s="28"/>
      <c r="Z1357" s="28"/>
    </row>
    <row r="1358" ht="14.25" customHeight="1">
      <c r="A1358" s="95"/>
      <c r="B1358" s="28"/>
      <c r="C1358" s="96"/>
      <c r="D1358" s="97"/>
      <c r="E1358" s="98"/>
      <c r="F1358" s="99"/>
      <c r="G1358" s="100"/>
      <c r="H1358" s="99"/>
      <c r="I1358" s="98"/>
      <c r="J1358" s="101"/>
      <c r="K1358" s="102"/>
      <c r="L1358" s="98"/>
      <c r="M1358" s="28"/>
      <c r="N1358" s="28"/>
      <c r="O1358" s="28"/>
      <c r="P1358" s="28"/>
      <c r="Q1358" s="28"/>
      <c r="R1358" s="28"/>
      <c r="S1358" s="28"/>
      <c r="T1358" s="28"/>
      <c r="U1358" s="28"/>
      <c r="V1358" s="28"/>
      <c r="W1358" s="28"/>
      <c r="X1358" s="28"/>
      <c r="Y1358" s="28"/>
      <c r="Z1358" s="28"/>
    </row>
    <row r="1359" ht="14.25" customHeight="1">
      <c r="A1359" s="95"/>
      <c r="B1359" s="28"/>
      <c r="C1359" s="96"/>
      <c r="D1359" s="97"/>
      <c r="E1359" s="98"/>
      <c r="F1359" s="99"/>
      <c r="G1359" s="100"/>
      <c r="H1359" s="99"/>
      <c r="I1359" s="98"/>
      <c r="J1359" s="101"/>
      <c r="K1359" s="102"/>
      <c r="L1359" s="98"/>
      <c r="M1359" s="28"/>
      <c r="N1359" s="28"/>
      <c r="O1359" s="28"/>
      <c r="P1359" s="28"/>
      <c r="Q1359" s="28"/>
      <c r="R1359" s="28"/>
      <c r="S1359" s="28"/>
      <c r="T1359" s="28"/>
      <c r="U1359" s="28"/>
      <c r="V1359" s="28"/>
      <c r="W1359" s="28"/>
      <c r="X1359" s="28"/>
      <c r="Y1359" s="28"/>
      <c r="Z1359" s="28"/>
    </row>
    <row r="1360" ht="14.25" customHeight="1">
      <c r="A1360" s="95"/>
      <c r="B1360" s="28"/>
      <c r="C1360" s="96"/>
      <c r="D1360" s="97"/>
      <c r="E1360" s="98"/>
      <c r="F1360" s="99"/>
      <c r="G1360" s="100"/>
      <c r="H1360" s="99"/>
      <c r="I1360" s="98"/>
      <c r="J1360" s="101"/>
      <c r="K1360" s="102"/>
      <c r="L1360" s="98"/>
      <c r="M1360" s="28"/>
      <c r="N1360" s="28"/>
      <c r="O1360" s="28"/>
      <c r="P1360" s="28"/>
      <c r="Q1360" s="28"/>
      <c r="R1360" s="28"/>
      <c r="S1360" s="28"/>
      <c r="T1360" s="28"/>
      <c r="U1360" s="28"/>
      <c r="V1360" s="28"/>
      <c r="W1360" s="28"/>
      <c r="X1360" s="28"/>
      <c r="Y1360" s="28"/>
      <c r="Z1360" s="28"/>
    </row>
    <row r="1361" ht="14.25" customHeight="1">
      <c r="A1361" s="95"/>
      <c r="B1361" s="28"/>
      <c r="C1361" s="96"/>
      <c r="D1361" s="97"/>
      <c r="E1361" s="98"/>
      <c r="F1361" s="99"/>
      <c r="G1361" s="100"/>
      <c r="H1361" s="99"/>
      <c r="I1361" s="98"/>
      <c r="J1361" s="101"/>
      <c r="K1361" s="102"/>
      <c r="L1361" s="98"/>
      <c r="M1361" s="28"/>
      <c r="N1361" s="28"/>
      <c r="O1361" s="28"/>
      <c r="P1361" s="28"/>
      <c r="Q1361" s="28"/>
      <c r="R1361" s="28"/>
      <c r="S1361" s="28"/>
      <c r="T1361" s="28"/>
      <c r="U1361" s="28"/>
      <c r="V1361" s="28"/>
      <c r="W1361" s="28"/>
      <c r="X1361" s="28"/>
      <c r="Y1361" s="28"/>
      <c r="Z1361" s="28"/>
    </row>
    <row r="1362" ht="14.25" customHeight="1">
      <c r="A1362" s="95"/>
      <c r="B1362" s="28"/>
      <c r="C1362" s="96"/>
      <c r="D1362" s="97"/>
      <c r="E1362" s="98"/>
      <c r="F1362" s="99"/>
      <c r="G1362" s="100"/>
      <c r="H1362" s="99"/>
      <c r="I1362" s="98"/>
      <c r="J1362" s="101"/>
      <c r="K1362" s="102"/>
      <c r="L1362" s="98"/>
      <c r="M1362" s="28"/>
      <c r="N1362" s="28"/>
      <c r="O1362" s="28"/>
      <c r="P1362" s="28"/>
      <c r="Q1362" s="28"/>
      <c r="R1362" s="28"/>
      <c r="S1362" s="28"/>
      <c r="T1362" s="28"/>
      <c r="U1362" s="28"/>
      <c r="V1362" s="28"/>
      <c r="W1362" s="28"/>
      <c r="X1362" s="28"/>
      <c r="Y1362" s="28"/>
      <c r="Z1362" s="28"/>
    </row>
    <row r="1363" ht="14.25" customHeight="1">
      <c r="A1363" s="95"/>
      <c r="B1363" s="28"/>
      <c r="C1363" s="96"/>
      <c r="D1363" s="97"/>
      <c r="E1363" s="98"/>
      <c r="F1363" s="99"/>
      <c r="G1363" s="100"/>
      <c r="H1363" s="99"/>
      <c r="I1363" s="98"/>
      <c r="J1363" s="101"/>
      <c r="K1363" s="102"/>
      <c r="L1363" s="98"/>
      <c r="M1363" s="28"/>
      <c r="N1363" s="28"/>
      <c r="O1363" s="28"/>
      <c r="P1363" s="28"/>
      <c r="Q1363" s="28"/>
      <c r="R1363" s="28"/>
      <c r="S1363" s="28"/>
      <c r="T1363" s="28"/>
      <c r="U1363" s="28"/>
      <c r="V1363" s="28"/>
      <c r="W1363" s="28"/>
      <c r="X1363" s="28"/>
      <c r="Y1363" s="28"/>
      <c r="Z1363" s="28"/>
    </row>
    <row r="1364" ht="14.25" customHeight="1">
      <c r="A1364" s="95"/>
      <c r="B1364" s="28"/>
      <c r="C1364" s="96"/>
      <c r="D1364" s="97"/>
      <c r="E1364" s="98"/>
      <c r="F1364" s="99"/>
      <c r="G1364" s="100"/>
      <c r="H1364" s="99"/>
      <c r="I1364" s="98"/>
      <c r="J1364" s="101"/>
      <c r="K1364" s="102"/>
      <c r="L1364" s="98"/>
      <c r="M1364" s="28"/>
      <c r="N1364" s="28"/>
      <c r="O1364" s="28"/>
      <c r="P1364" s="28"/>
      <c r="Q1364" s="28"/>
      <c r="R1364" s="28"/>
      <c r="S1364" s="28"/>
      <c r="T1364" s="28"/>
      <c r="U1364" s="28"/>
      <c r="V1364" s="28"/>
      <c r="W1364" s="28"/>
      <c r="X1364" s="28"/>
      <c r="Y1364" s="28"/>
      <c r="Z1364" s="28"/>
    </row>
    <row r="1365" ht="14.25" customHeight="1">
      <c r="A1365" s="95"/>
      <c r="B1365" s="28"/>
      <c r="C1365" s="96"/>
      <c r="D1365" s="97"/>
      <c r="E1365" s="98"/>
      <c r="F1365" s="99"/>
      <c r="G1365" s="100"/>
      <c r="H1365" s="99"/>
      <c r="I1365" s="98"/>
      <c r="J1365" s="101"/>
      <c r="K1365" s="102"/>
      <c r="L1365" s="98"/>
      <c r="M1365" s="28"/>
      <c r="N1365" s="28"/>
      <c r="O1365" s="28"/>
      <c r="P1365" s="28"/>
      <c r="Q1365" s="28"/>
      <c r="R1365" s="28"/>
      <c r="S1365" s="28"/>
      <c r="T1365" s="28"/>
      <c r="U1365" s="28"/>
      <c r="V1365" s="28"/>
      <c r="W1365" s="28"/>
      <c r="X1365" s="28"/>
      <c r="Y1365" s="28"/>
      <c r="Z1365" s="28"/>
    </row>
    <row r="1366" ht="14.25" customHeight="1">
      <c r="A1366" s="95"/>
      <c r="B1366" s="28"/>
      <c r="C1366" s="96"/>
      <c r="D1366" s="97"/>
      <c r="E1366" s="98"/>
      <c r="F1366" s="99"/>
      <c r="G1366" s="100"/>
      <c r="H1366" s="99"/>
      <c r="I1366" s="98"/>
      <c r="J1366" s="101"/>
      <c r="K1366" s="102"/>
      <c r="L1366" s="98"/>
      <c r="M1366" s="28"/>
      <c r="N1366" s="28"/>
      <c r="O1366" s="28"/>
      <c r="P1366" s="28"/>
      <c r="Q1366" s="28"/>
      <c r="R1366" s="28"/>
      <c r="S1366" s="28"/>
      <c r="T1366" s="28"/>
      <c r="U1366" s="28"/>
      <c r="V1366" s="28"/>
      <c r="W1366" s="28"/>
      <c r="X1366" s="28"/>
      <c r="Y1366" s="28"/>
      <c r="Z1366" s="28"/>
    </row>
    <row r="1367" ht="14.25" customHeight="1">
      <c r="A1367" s="95"/>
      <c r="B1367" s="28"/>
      <c r="C1367" s="96"/>
      <c r="D1367" s="97"/>
      <c r="E1367" s="98"/>
      <c r="F1367" s="99"/>
      <c r="G1367" s="100"/>
      <c r="H1367" s="99"/>
      <c r="I1367" s="98"/>
      <c r="J1367" s="101"/>
      <c r="K1367" s="102"/>
      <c r="L1367" s="98"/>
      <c r="M1367" s="28"/>
      <c r="N1367" s="28"/>
      <c r="O1367" s="28"/>
      <c r="P1367" s="28"/>
      <c r="Q1367" s="28"/>
      <c r="R1367" s="28"/>
      <c r="S1367" s="28"/>
      <c r="T1367" s="28"/>
      <c r="U1367" s="28"/>
      <c r="V1367" s="28"/>
      <c r="W1367" s="28"/>
      <c r="X1367" s="28"/>
      <c r="Y1367" s="28"/>
      <c r="Z1367" s="28"/>
    </row>
    <row r="1368" ht="14.25" customHeight="1">
      <c r="A1368" s="95"/>
      <c r="B1368" s="28"/>
      <c r="C1368" s="96"/>
      <c r="D1368" s="97"/>
      <c r="E1368" s="98"/>
      <c r="F1368" s="99"/>
      <c r="G1368" s="100"/>
      <c r="H1368" s="99"/>
      <c r="I1368" s="98"/>
      <c r="J1368" s="101"/>
      <c r="K1368" s="102"/>
      <c r="L1368" s="98"/>
      <c r="M1368" s="28"/>
      <c r="N1368" s="28"/>
      <c r="O1368" s="28"/>
      <c r="P1368" s="28"/>
      <c r="Q1368" s="28"/>
      <c r="R1368" s="28"/>
      <c r="S1368" s="28"/>
      <c r="T1368" s="28"/>
      <c r="U1368" s="28"/>
      <c r="V1368" s="28"/>
      <c r="W1368" s="28"/>
      <c r="X1368" s="28"/>
      <c r="Y1368" s="28"/>
      <c r="Z1368" s="28"/>
    </row>
    <row r="1369" ht="14.25" customHeight="1">
      <c r="A1369" s="95"/>
      <c r="B1369" s="28"/>
      <c r="C1369" s="96"/>
      <c r="D1369" s="97"/>
      <c r="E1369" s="98"/>
      <c r="F1369" s="99"/>
      <c r="G1369" s="100"/>
      <c r="H1369" s="99"/>
      <c r="I1369" s="98"/>
      <c r="J1369" s="101"/>
      <c r="K1369" s="102"/>
      <c r="L1369" s="98"/>
      <c r="M1369" s="28"/>
      <c r="N1369" s="28"/>
      <c r="O1369" s="28"/>
      <c r="P1369" s="28"/>
      <c r="Q1369" s="28"/>
      <c r="R1369" s="28"/>
      <c r="S1369" s="28"/>
      <c r="T1369" s="28"/>
      <c r="U1369" s="28"/>
      <c r="V1369" s="28"/>
      <c r="W1369" s="28"/>
      <c r="X1369" s="28"/>
      <c r="Y1369" s="28"/>
      <c r="Z1369" s="28"/>
    </row>
    <row r="1370" ht="14.25" customHeight="1">
      <c r="A1370" s="95"/>
      <c r="B1370" s="28"/>
      <c r="C1370" s="96"/>
      <c r="D1370" s="97"/>
      <c r="E1370" s="98"/>
      <c r="F1370" s="99"/>
      <c r="G1370" s="100"/>
      <c r="H1370" s="99"/>
      <c r="I1370" s="98"/>
      <c r="J1370" s="101"/>
      <c r="K1370" s="102"/>
      <c r="L1370" s="98"/>
      <c r="M1370" s="28"/>
      <c r="N1370" s="28"/>
      <c r="O1370" s="28"/>
      <c r="P1370" s="28"/>
      <c r="Q1370" s="28"/>
      <c r="R1370" s="28"/>
      <c r="S1370" s="28"/>
      <c r="T1370" s="28"/>
      <c r="U1370" s="28"/>
      <c r="V1370" s="28"/>
      <c r="W1370" s="28"/>
      <c r="X1370" s="28"/>
      <c r="Y1370" s="28"/>
      <c r="Z1370" s="28"/>
    </row>
    <row r="1371" ht="14.25" customHeight="1">
      <c r="A1371" s="95"/>
      <c r="B1371" s="28"/>
      <c r="C1371" s="96"/>
      <c r="D1371" s="97"/>
      <c r="E1371" s="98"/>
      <c r="F1371" s="99"/>
      <c r="G1371" s="100"/>
      <c r="H1371" s="99"/>
      <c r="I1371" s="98"/>
      <c r="J1371" s="101"/>
      <c r="K1371" s="102"/>
      <c r="L1371" s="98"/>
      <c r="M1371" s="28"/>
      <c r="N1371" s="28"/>
      <c r="O1371" s="28"/>
      <c r="P1371" s="28"/>
      <c r="Q1371" s="28"/>
      <c r="R1371" s="28"/>
      <c r="S1371" s="28"/>
      <c r="T1371" s="28"/>
      <c r="U1371" s="28"/>
      <c r="V1371" s="28"/>
      <c r="W1371" s="28"/>
      <c r="X1371" s="28"/>
      <c r="Y1371" s="28"/>
      <c r="Z1371" s="28"/>
    </row>
    <row r="1372" ht="14.25" customHeight="1">
      <c r="A1372" s="95"/>
      <c r="B1372" s="28"/>
      <c r="C1372" s="96"/>
      <c r="D1372" s="97"/>
      <c r="E1372" s="98"/>
      <c r="F1372" s="99"/>
      <c r="G1372" s="100"/>
      <c r="H1372" s="99"/>
      <c r="I1372" s="98"/>
      <c r="J1372" s="101"/>
      <c r="K1372" s="102"/>
      <c r="L1372" s="98"/>
      <c r="M1372" s="28"/>
      <c r="N1372" s="28"/>
      <c r="O1372" s="28"/>
      <c r="P1372" s="28"/>
      <c r="Q1372" s="28"/>
      <c r="R1372" s="28"/>
      <c r="S1372" s="28"/>
      <c r="T1372" s="28"/>
      <c r="U1372" s="28"/>
      <c r="V1372" s="28"/>
      <c r="W1372" s="28"/>
      <c r="X1372" s="28"/>
      <c r="Y1372" s="28"/>
      <c r="Z1372" s="28"/>
    </row>
    <row r="1373" ht="14.25" customHeight="1">
      <c r="A1373" s="95"/>
      <c r="B1373" s="28"/>
      <c r="C1373" s="96"/>
      <c r="D1373" s="97"/>
      <c r="E1373" s="98"/>
      <c r="F1373" s="99"/>
      <c r="G1373" s="100"/>
      <c r="H1373" s="99"/>
      <c r="I1373" s="98"/>
      <c r="J1373" s="101"/>
      <c r="K1373" s="102"/>
      <c r="L1373" s="98"/>
      <c r="M1373" s="28"/>
      <c r="N1373" s="28"/>
      <c r="O1373" s="28"/>
      <c r="P1373" s="28"/>
      <c r="Q1373" s="28"/>
      <c r="R1373" s="28"/>
      <c r="S1373" s="28"/>
      <c r="T1373" s="28"/>
      <c r="U1373" s="28"/>
      <c r="V1373" s="28"/>
      <c r="W1373" s="28"/>
      <c r="X1373" s="28"/>
      <c r="Y1373" s="28"/>
      <c r="Z1373" s="28"/>
    </row>
    <row r="1374" ht="14.25" customHeight="1">
      <c r="A1374" s="95"/>
      <c r="B1374" s="28"/>
      <c r="C1374" s="96"/>
      <c r="D1374" s="97"/>
      <c r="E1374" s="98"/>
      <c r="F1374" s="99"/>
      <c r="G1374" s="100"/>
      <c r="H1374" s="99"/>
      <c r="I1374" s="98"/>
      <c r="J1374" s="101"/>
      <c r="K1374" s="102"/>
      <c r="L1374" s="98"/>
      <c r="M1374" s="28"/>
      <c r="N1374" s="28"/>
      <c r="O1374" s="28"/>
      <c r="P1374" s="28"/>
      <c r="Q1374" s="28"/>
      <c r="R1374" s="28"/>
      <c r="S1374" s="28"/>
      <c r="T1374" s="28"/>
      <c r="U1374" s="28"/>
      <c r="V1374" s="28"/>
      <c r="W1374" s="28"/>
      <c r="X1374" s="28"/>
      <c r="Y1374" s="28"/>
      <c r="Z1374" s="28"/>
    </row>
    <row r="1375" ht="14.25" customHeight="1">
      <c r="A1375" s="95"/>
      <c r="B1375" s="28"/>
      <c r="C1375" s="96"/>
      <c r="D1375" s="97"/>
      <c r="E1375" s="98"/>
      <c r="F1375" s="99"/>
      <c r="G1375" s="100"/>
      <c r="H1375" s="99"/>
      <c r="I1375" s="98"/>
      <c r="J1375" s="101"/>
      <c r="K1375" s="102"/>
      <c r="L1375" s="98"/>
      <c r="M1375" s="28"/>
      <c r="N1375" s="28"/>
      <c r="O1375" s="28"/>
      <c r="P1375" s="28"/>
      <c r="Q1375" s="28"/>
      <c r="R1375" s="28"/>
      <c r="S1375" s="28"/>
      <c r="T1375" s="28"/>
      <c r="U1375" s="28"/>
      <c r="V1375" s="28"/>
      <c r="W1375" s="28"/>
      <c r="X1375" s="28"/>
      <c r="Y1375" s="28"/>
      <c r="Z1375" s="28"/>
    </row>
    <row r="1376" ht="14.25" customHeight="1">
      <c r="A1376" s="95"/>
      <c r="B1376" s="28"/>
      <c r="C1376" s="96"/>
      <c r="D1376" s="97"/>
      <c r="E1376" s="98"/>
      <c r="F1376" s="99"/>
      <c r="G1376" s="100"/>
      <c r="H1376" s="99"/>
      <c r="I1376" s="98"/>
      <c r="J1376" s="101"/>
      <c r="K1376" s="102"/>
      <c r="L1376" s="98"/>
      <c r="M1376" s="28"/>
      <c r="N1376" s="28"/>
      <c r="O1376" s="28"/>
      <c r="P1376" s="28"/>
      <c r="Q1376" s="28"/>
      <c r="R1376" s="28"/>
      <c r="S1376" s="28"/>
      <c r="T1376" s="28"/>
      <c r="U1376" s="28"/>
      <c r="V1376" s="28"/>
      <c r="W1376" s="28"/>
      <c r="X1376" s="28"/>
      <c r="Y1376" s="28"/>
      <c r="Z1376" s="28"/>
    </row>
    <row r="1377" ht="14.25" customHeight="1">
      <c r="A1377" s="95"/>
      <c r="B1377" s="28"/>
      <c r="C1377" s="96"/>
      <c r="D1377" s="97"/>
      <c r="E1377" s="98"/>
      <c r="F1377" s="99"/>
      <c r="G1377" s="100"/>
      <c r="H1377" s="99"/>
      <c r="I1377" s="98"/>
      <c r="J1377" s="101"/>
      <c r="K1377" s="102"/>
      <c r="L1377" s="98"/>
      <c r="M1377" s="28"/>
      <c r="N1377" s="28"/>
      <c r="O1377" s="28"/>
      <c r="P1377" s="28"/>
      <c r="Q1377" s="28"/>
      <c r="R1377" s="28"/>
      <c r="S1377" s="28"/>
      <c r="T1377" s="28"/>
      <c r="U1377" s="28"/>
      <c r="V1377" s="28"/>
      <c r="W1377" s="28"/>
      <c r="X1377" s="28"/>
      <c r="Y1377" s="28"/>
      <c r="Z1377" s="28"/>
    </row>
    <row r="1378" ht="14.25" customHeight="1">
      <c r="A1378" s="95"/>
      <c r="B1378" s="28"/>
      <c r="C1378" s="96"/>
      <c r="D1378" s="97"/>
      <c r="E1378" s="98"/>
      <c r="F1378" s="99"/>
      <c r="G1378" s="100"/>
      <c r="H1378" s="99"/>
      <c r="I1378" s="98"/>
      <c r="J1378" s="101"/>
      <c r="K1378" s="102"/>
      <c r="L1378" s="98"/>
      <c r="M1378" s="28"/>
      <c r="N1378" s="28"/>
      <c r="O1378" s="28"/>
      <c r="P1378" s="28"/>
      <c r="Q1378" s="28"/>
      <c r="R1378" s="28"/>
      <c r="S1378" s="28"/>
      <c r="T1378" s="28"/>
      <c r="U1378" s="28"/>
      <c r="V1378" s="28"/>
      <c r="W1378" s="28"/>
      <c r="X1378" s="28"/>
      <c r="Y1378" s="28"/>
      <c r="Z1378" s="28"/>
    </row>
    <row r="1379" ht="14.25" customHeight="1">
      <c r="A1379" s="95"/>
      <c r="B1379" s="28"/>
      <c r="C1379" s="96"/>
      <c r="D1379" s="97"/>
      <c r="E1379" s="98"/>
      <c r="F1379" s="99"/>
      <c r="G1379" s="100"/>
      <c r="H1379" s="99"/>
      <c r="I1379" s="98"/>
      <c r="J1379" s="101"/>
      <c r="K1379" s="102"/>
      <c r="L1379" s="98"/>
      <c r="M1379" s="28"/>
      <c r="N1379" s="28"/>
      <c r="O1379" s="28"/>
      <c r="P1379" s="28"/>
      <c r="Q1379" s="28"/>
      <c r="R1379" s="28"/>
      <c r="S1379" s="28"/>
      <c r="T1379" s="28"/>
      <c r="U1379" s="28"/>
      <c r="V1379" s="28"/>
      <c r="W1379" s="28"/>
      <c r="X1379" s="28"/>
      <c r="Y1379" s="28"/>
      <c r="Z1379" s="28"/>
    </row>
    <row r="1380" ht="14.25" customHeight="1">
      <c r="A1380" s="95"/>
      <c r="B1380" s="28"/>
      <c r="C1380" s="96"/>
      <c r="D1380" s="97"/>
      <c r="E1380" s="98"/>
      <c r="F1380" s="99"/>
      <c r="G1380" s="100"/>
      <c r="H1380" s="99"/>
      <c r="I1380" s="98"/>
      <c r="J1380" s="101"/>
      <c r="K1380" s="102"/>
      <c r="L1380" s="98"/>
      <c r="M1380" s="28"/>
      <c r="N1380" s="28"/>
      <c r="O1380" s="28"/>
      <c r="P1380" s="28"/>
      <c r="Q1380" s="28"/>
      <c r="R1380" s="28"/>
      <c r="S1380" s="28"/>
      <c r="T1380" s="28"/>
      <c r="U1380" s="28"/>
      <c r="V1380" s="28"/>
      <c r="W1380" s="28"/>
      <c r="X1380" s="28"/>
      <c r="Y1380" s="28"/>
      <c r="Z1380" s="28"/>
    </row>
    <row r="1381" ht="14.25" customHeight="1">
      <c r="A1381" s="95"/>
      <c r="B1381" s="28"/>
      <c r="C1381" s="96"/>
      <c r="D1381" s="97"/>
      <c r="E1381" s="98"/>
      <c r="F1381" s="99"/>
      <c r="G1381" s="100"/>
      <c r="H1381" s="99"/>
      <c r="I1381" s="98"/>
      <c r="J1381" s="101"/>
      <c r="K1381" s="102"/>
      <c r="L1381" s="98"/>
      <c r="M1381" s="28"/>
      <c r="N1381" s="28"/>
      <c r="O1381" s="28"/>
      <c r="P1381" s="28"/>
      <c r="Q1381" s="28"/>
      <c r="R1381" s="28"/>
      <c r="S1381" s="28"/>
      <c r="T1381" s="28"/>
      <c r="U1381" s="28"/>
      <c r="V1381" s="28"/>
      <c r="W1381" s="28"/>
      <c r="X1381" s="28"/>
      <c r="Y1381" s="28"/>
      <c r="Z1381" s="28"/>
    </row>
    <row r="1382" ht="14.25" customHeight="1">
      <c r="A1382" s="95"/>
      <c r="B1382" s="28"/>
      <c r="C1382" s="96"/>
      <c r="D1382" s="97"/>
      <c r="E1382" s="98"/>
      <c r="F1382" s="99"/>
      <c r="G1382" s="100"/>
      <c r="H1382" s="99"/>
      <c r="I1382" s="98"/>
      <c r="J1382" s="101"/>
      <c r="K1382" s="102"/>
      <c r="L1382" s="98"/>
      <c r="M1382" s="28"/>
      <c r="N1382" s="28"/>
      <c r="O1382" s="28"/>
      <c r="P1382" s="28"/>
      <c r="Q1382" s="28"/>
      <c r="R1382" s="28"/>
      <c r="S1382" s="28"/>
      <c r="T1382" s="28"/>
      <c r="U1382" s="28"/>
      <c r="V1382" s="28"/>
      <c r="W1382" s="28"/>
      <c r="X1382" s="28"/>
      <c r="Y1382" s="28"/>
      <c r="Z1382" s="28"/>
    </row>
    <row r="1383" ht="14.25" customHeight="1">
      <c r="A1383" s="95"/>
      <c r="B1383" s="28"/>
      <c r="C1383" s="96"/>
      <c r="D1383" s="97"/>
      <c r="E1383" s="98"/>
      <c r="F1383" s="99"/>
      <c r="G1383" s="100"/>
      <c r="H1383" s="99"/>
      <c r="I1383" s="98"/>
      <c r="J1383" s="101"/>
      <c r="K1383" s="102"/>
      <c r="L1383" s="98"/>
      <c r="M1383" s="28"/>
      <c r="N1383" s="28"/>
      <c r="O1383" s="28"/>
      <c r="P1383" s="28"/>
      <c r="Q1383" s="28"/>
      <c r="R1383" s="28"/>
      <c r="S1383" s="28"/>
      <c r="T1383" s="28"/>
      <c r="U1383" s="28"/>
      <c r="V1383" s="28"/>
      <c r="W1383" s="28"/>
      <c r="X1383" s="28"/>
      <c r="Y1383" s="28"/>
      <c r="Z1383" s="28"/>
    </row>
    <row r="1384" ht="14.25" customHeight="1">
      <c r="A1384" s="95"/>
      <c r="B1384" s="28"/>
      <c r="C1384" s="96"/>
      <c r="D1384" s="97"/>
      <c r="E1384" s="98"/>
      <c r="F1384" s="99"/>
      <c r="G1384" s="100"/>
      <c r="H1384" s="99"/>
      <c r="I1384" s="98"/>
      <c r="J1384" s="101"/>
      <c r="K1384" s="102"/>
      <c r="L1384" s="98"/>
      <c r="M1384" s="28"/>
      <c r="N1384" s="28"/>
      <c r="O1384" s="28"/>
      <c r="P1384" s="28"/>
      <c r="Q1384" s="28"/>
      <c r="R1384" s="28"/>
      <c r="S1384" s="28"/>
      <c r="T1384" s="28"/>
      <c r="U1384" s="28"/>
      <c r="V1384" s="28"/>
      <c r="W1384" s="28"/>
      <c r="X1384" s="28"/>
      <c r="Y1384" s="28"/>
      <c r="Z1384" s="28"/>
    </row>
    <row r="1385" ht="14.25" customHeight="1">
      <c r="A1385" s="95"/>
      <c r="B1385" s="28"/>
      <c r="C1385" s="96"/>
      <c r="D1385" s="97"/>
      <c r="E1385" s="98"/>
      <c r="F1385" s="99"/>
      <c r="G1385" s="100"/>
      <c r="H1385" s="99"/>
      <c r="I1385" s="98"/>
      <c r="J1385" s="101"/>
      <c r="K1385" s="102"/>
      <c r="L1385" s="98"/>
      <c r="M1385" s="28"/>
      <c r="N1385" s="28"/>
      <c r="O1385" s="28"/>
      <c r="P1385" s="28"/>
      <c r="Q1385" s="28"/>
      <c r="R1385" s="28"/>
      <c r="S1385" s="28"/>
      <c r="T1385" s="28"/>
      <c r="U1385" s="28"/>
      <c r="V1385" s="28"/>
      <c r="W1385" s="28"/>
      <c r="X1385" s="28"/>
      <c r="Y1385" s="28"/>
      <c r="Z1385" s="28"/>
    </row>
    <row r="1386" ht="14.25" customHeight="1">
      <c r="A1386" s="95"/>
      <c r="B1386" s="28"/>
      <c r="C1386" s="96"/>
      <c r="D1386" s="97"/>
      <c r="E1386" s="98"/>
      <c r="F1386" s="99"/>
      <c r="G1386" s="100"/>
      <c r="H1386" s="99"/>
      <c r="I1386" s="98"/>
      <c r="J1386" s="101"/>
      <c r="K1386" s="102"/>
      <c r="L1386" s="98"/>
      <c r="M1386" s="28"/>
      <c r="N1386" s="28"/>
      <c r="O1386" s="28"/>
      <c r="P1386" s="28"/>
      <c r="Q1386" s="28"/>
      <c r="R1386" s="28"/>
      <c r="S1386" s="28"/>
      <c r="T1386" s="28"/>
      <c r="U1386" s="28"/>
      <c r="V1386" s="28"/>
      <c r="W1386" s="28"/>
      <c r="X1386" s="28"/>
      <c r="Y1386" s="28"/>
      <c r="Z1386" s="28"/>
    </row>
    <row r="1387" ht="14.25" customHeight="1">
      <c r="A1387" s="95"/>
      <c r="B1387" s="28"/>
      <c r="C1387" s="96"/>
      <c r="D1387" s="97"/>
      <c r="E1387" s="98"/>
      <c r="F1387" s="99"/>
      <c r="G1387" s="100"/>
      <c r="H1387" s="99"/>
      <c r="I1387" s="98"/>
      <c r="J1387" s="101"/>
      <c r="K1387" s="102"/>
      <c r="L1387" s="98"/>
      <c r="M1387" s="28"/>
      <c r="N1387" s="28"/>
      <c r="O1387" s="28"/>
      <c r="P1387" s="28"/>
      <c r="Q1387" s="28"/>
      <c r="R1387" s="28"/>
      <c r="S1387" s="28"/>
      <c r="T1387" s="28"/>
      <c r="U1387" s="28"/>
      <c r="V1387" s="28"/>
      <c r="W1387" s="28"/>
      <c r="X1387" s="28"/>
      <c r="Y1387" s="28"/>
      <c r="Z1387" s="28"/>
    </row>
    <row r="1388" ht="14.25" customHeight="1">
      <c r="A1388" s="95"/>
      <c r="B1388" s="28"/>
      <c r="C1388" s="96"/>
      <c r="D1388" s="97"/>
      <c r="E1388" s="98"/>
      <c r="F1388" s="99"/>
      <c r="G1388" s="100"/>
      <c r="H1388" s="99"/>
      <c r="I1388" s="98"/>
      <c r="J1388" s="101"/>
      <c r="K1388" s="102"/>
      <c r="L1388" s="98"/>
      <c r="M1388" s="28"/>
      <c r="N1388" s="28"/>
      <c r="O1388" s="28"/>
      <c r="P1388" s="28"/>
      <c r="Q1388" s="28"/>
      <c r="R1388" s="28"/>
      <c r="S1388" s="28"/>
      <c r="T1388" s="28"/>
      <c r="U1388" s="28"/>
      <c r="V1388" s="28"/>
      <c r="W1388" s="28"/>
      <c r="X1388" s="28"/>
      <c r="Y1388" s="28"/>
      <c r="Z1388" s="28"/>
    </row>
    <row r="1389" ht="14.25" customHeight="1">
      <c r="A1389" s="95"/>
      <c r="B1389" s="28"/>
      <c r="C1389" s="96"/>
      <c r="D1389" s="97"/>
      <c r="E1389" s="98"/>
      <c r="F1389" s="99"/>
      <c r="G1389" s="100"/>
      <c r="H1389" s="99"/>
      <c r="I1389" s="98"/>
      <c r="J1389" s="101"/>
      <c r="K1389" s="102"/>
      <c r="L1389" s="98"/>
      <c r="M1389" s="28"/>
      <c r="N1389" s="28"/>
      <c r="O1389" s="28"/>
      <c r="P1389" s="28"/>
      <c r="Q1389" s="28"/>
      <c r="R1389" s="28"/>
      <c r="S1389" s="28"/>
      <c r="T1389" s="28"/>
      <c r="U1389" s="28"/>
      <c r="V1389" s="28"/>
      <c r="W1389" s="28"/>
      <c r="X1389" s="28"/>
      <c r="Y1389" s="28"/>
      <c r="Z1389" s="28"/>
    </row>
    <row r="1390" ht="14.25" customHeight="1">
      <c r="A1390" s="95"/>
      <c r="B1390" s="28"/>
      <c r="C1390" s="96"/>
      <c r="D1390" s="97"/>
      <c r="E1390" s="98"/>
      <c r="F1390" s="99"/>
      <c r="G1390" s="100"/>
      <c r="H1390" s="99"/>
      <c r="I1390" s="98"/>
      <c r="J1390" s="101"/>
      <c r="K1390" s="102"/>
      <c r="L1390" s="98"/>
      <c r="M1390" s="28"/>
      <c r="N1390" s="28"/>
      <c r="O1390" s="28"/>
      <c r="P1390" s="28"/>
      <c r="Q1390" s="28"/>
      <c r="R1390" s="28"/>
      <c r="S1390" s="28"/>
      <c r="T1390" s="28"/>
      <c r="U1390" s="28"/>
      <c r="V1390" s="28"/>
      <c r="W1390" s="28"/>
      <c r="X1390" s="28"/>
      <c r="Y1390" s="28"/>
      <c r="Z1390" s="28"/>
    </row>
    <row r="1391" ht="14.25" customHeight="1">
      <c r="A1391" s="95"/>
      <c r="B1391" s="28"/>
      <c r="C1391" s="96"/>
      <c r="D1391" s="97"/>
      <c r="E1391" s="98"/>
      <c r="F1391" s="99"/>
      <c r="G1391" s="100"/>
      <c r="H1391" s="99"/>
      <c r="I1391" s="98"/>
      <c r="J1391" s="101"/>
      <c r="K1391" s="102"/>
      <c r="L1391" s="98"/>
      <c r="M1391" s="28"/>
      <c r="N1391" s="28"/>
      <c r="O1391" s="28"/>
      <c r="P1391" s="28"/>
      <c r="Q1391" s="28"/>
      <c r="R1391" s="28"/>
      <c r="S1391" s="28"/>
      <c r="T1391" s="28"/>
      <c r="U1391" s="28"/>
      <c r="V1391" s="28"/>
      <c r="W1391" s="28"/>
      <c r="X1391" s="28"/>
      <c r="Y1391" s="28"/>
      <c r="Z1391" s="28"/>
    </row>
    <row r="1392" ht="14.25" customHeight="1">
      <c r="A1392" s="95"/>
      <c r="B1392" s="28"/>
      <c r="C1392" s="96"/>
      <c r="D1392" s="97"/>
      <c r="E1392" s="98"/>
      <c r="F1392" s="99"/>
      <c r="G1392" s="100"/>
      <c r="H1392" s="99"/>
      <c r="I1392" s="98"/>
      <c r="J1392" s="101"/>
      <c r="K1392" s="102"/>
      <c r="L1392" s="98"/>
      <c r="M1392" s="28"/>
      <c r="N1392" s="28"/>
      <c r="O1392" s="28"/>
      <c r="P1392" s="28"/>
      <c r="Q1392" s="28"/>
      <c r="R1392" s="28"/>
      <c r="S1392" s="28"/>
      <c r="T1392" s="28"/>
      <c r="U1392" s="28"/>
      <c r="V1392" s="28"/>
      <c r="W1392" s="28"/>
      <c r="X1392" s="28"/>
      <c r="Y1392" s="28"/>
      <c r="Z1392" s="28"/>
    </row>
    <row r="1393" ht="14.25" customHeight="1">
      <c r="A1393" s="95"/>
      <c r="B1393" s="28"/>
      <c r="C1393" s="96"/>
      <c r="D1393" s="97"/>
      <c r="E1393" s="98"/>
      <c r="F1393" s="99"/>
      <c r="G1393" s="100"/>
      <c r="H1393" s="99"/>
      <c r="I1393" s="98"/>
      <c r="J1393" s="101"/>
      <c r="K1393" s="102"/>
      <c r="L1393" s="98"/>
      <c r="M1393" s="28"/>
      <c r="N1393" s="28"/>
      <c r="O1393" s="28"/>
      <c r="P1393" s="28"/>
      <c r="Q1393" s="28"/>
      <c r="R1393" s="28"/>
      <c r="S1393" s="28"/>
      <c r="T1393" s="28"/>
      <c r="U1393" s="28"/>
      <c r="V1393" s="28"/>
      <c r="W1393" s="28"/>
      <c r="X1393" s="28"/>
      <c r="Y1393" s="28"/>
      <c r="Z1393" s="28"/>
    </row>
    <row r="1394" ht="14.25" customHeight="1">
      <c r="A1394" s="95"/>
      <c r="B1394" s="28"/>
      <c r="C1394" s="96"/>
      <c r="D1394" s="97"/>
      <c r="E1394" s="98"/>
      <c r="F1394" s="99"/>
      <c r="G1394" s="100"/>
      <c r="H1394" s="99"/>
      <c r="I1394" s="98"/>
      <c r="J1394" s="101"/>
      <c r="K1394" s="102"/>
      <c r="L1394" s="98"/>
      <c r="M1394" s="28"/>
      <c r="N1394" s="28"/>
      <c r="O1394" s="28"/>
      <c r="P1394" s="28"/>
      <c r="Q1394" s="28"/>
      <c r="R1394" s="28"/>
      <c r="S1394" s="28"/>
      <c r="T1394" s="28"/>
      <c r="U1394" s="28"/>
      <c r="V1394" s="28"/>
      <c r="W1394" s="28"/>
      <c r="X1394" s="28"/>
      <c r="Y1394" s="28"/>
      <c r="Z1394" s="28"/>
    </row>
    <row r="1395" ht="14.25" customHeight="1">
      <c r="A1395" s="95"/>
      <c r="B1395" s="28"/>
      <c r="C1395" s="96"/>
      <c r="D1395" s="97"/>
      <c r="E1395" s="98"/>
      <c r="F1395" s="99"/>
      <c r="G1395" s="100"/>
      <c r="H1395" s="99"/>
      <c r="I1395" s="98"/>
      <c r="J1395" s="101"/>
      <c r="K1395" s="102"/>
      <c r="L1395" s="98"/>
      <c r="M1395" s="28"/>
      <c r="N1395" s="28"/>
      <c r="O1395" s="28"/>
      <c r="P1395" s="28"/>
      <c r="Q1395" s="28"/>
      <c r="R1395" s="28"/>
      <c r="S1395" s="28"/>
      <c r="T1395" s="28"/>
      <c r="U1395" s="28"/>
      <c r="V1395" s="28"/>
      <c r="W1395" s="28"/>
      <c r="X1395" s="28"/>
      <c r="Y1395" s="28"/>
      <c r="Z1395" s="28"/>
    </row>
    <row r="1396" ht="14.25" customHeight="1">
      <c r="A1396" s="95"/>
      <c r="B1396" s="28"/>
      <c r="C1396" s="96"/>
      <c r="D1396" s="97"/>
      <c r="E1396" s="98"/>
      <c r="F1396" s="99"/>
      <c r="G1396" s="100"/>
      <c r="H1396" s="99"/>
      <c r="I1396" s="98"/>
      <c r="J1396" s="101"/>
      <c r="K1396" s="102"/>
      <c r="L1396" s="98"/>
      <c r="M1396" s="28"/>
      <c r="N1396" s="28"/>
      <c r="O1396" s="28"/>
      <c r="P1396" s="28"/>
      <c r="Q1396" s="28"/>
      <c r="R1396" s="28"/>
      <c r="S1396" s="28"/>
      <c r="T1396" s="28"/>
      <c r="U1396" s="28"/>
      <c r="V1396" s="28"/>
      <c r="W1396" s="28"/>
      <c r="X1396" s="28"/>
      <c r="Y1396" s="28"/>
      <c r="Z1396" s="28"/>
    </row>
    <row r="1397" ht="14.25" customHeight="1">
      <c r="A1397" s="95"/>
      <c r="B1397" s="28"/>
      <c r="C1397" s="96"/>
      <c r="D1397" s="97"/>
      <c r="E1397" s="98"/>
      <c r="F1397" s="99"/>
      <c r="G1397" s="100"/>
      <c r="H1397" s="99"/>
      <c r="I1397" s="98"/>
      <c r="J1397" s="101"/>
      <c r="K1397" s="102"/>
      <c r="L1397" s="98"/>
      <c r="M1397" s="28"/>
      <c r="N1397" s="28"/>
      <c r="O1397" s="28"/>
      <c r="P1397" s="28"/>
      <c r="Q1397" s="28"/>
      <c r="R1397" s="28"/>
      <c r="S1397" s="28"/>
      <c r="T1397" s="28"/>
      <c r="U1397" s="28"/>
      <c r="V1397" s="28"/>
      <c r="W1397" s="28"/>
      <c r="X1397" s="28"/>
      <c r="Y1397" s="28"/>
      <c r="Z1397" s="28"/>
    </row>
    <row r="1398" ht="14.25" customHeight="1">
      <c r="A1398" s="95"/>
      <c r="B1398" s="28"/>
      <c r="C1398" s="96"/>
      <c r="D1398" s="97"/>
      <c r="E1398" s="98"/>
      <c r="F1398" s="99"/>
      <c r="G1398" s="100"/>
      <c r="H1398" s="99"/>
      <c r="I1398" s="98"/>
      <c r="J1398" s="101"/>
      <c r="K1398" s="102"/>
      <c r="L1398" s="98"/>
      <c r="M1398" s="28"/>
      <c r="N1398" s="28"/>
      <c r="O1398" s="28"/>
      <c r="P1398" s="28"/>
      <c r="Q1398" s="28"/>
      <c r="R1398" s="28"/>
      <c r="S1398" s="28"/>
      <c r="T1398" s="28"/>
      <c r="U1398" s="28"/>
      <c r="V1398" s="28"/>
      <c r="W1398" s="28"/>
      <c r="X1398" s="28"/>
      <c r="Y1398" s="28"/>
      <c r="Z1398" s="28"/>
    </row>
    <row r="1399" ht="14.25" customHeight="1">
      <c r="A1399" s="95"/>
      <c r="B1399" s="28"/>
      <c r="C1399" s="96"/>
      <c r="D1399" s="97"/>
      <c r="E1399" s="98"/>
      <c r="F1399" s="99"/>
      <c r="G1399" s="100"/>
      <c r="H1399" s="99"/>
      <c r="I1399" s="98"/>
      <c r="J1399" s="101"/>
      <c r="K1399" s="102"/>
      <c r="L1399" s="98"/>
      <c r="M1399" s="28"/>
      <c r="N1399" s="28"/>
      <c r="O1399" s="28"/>
      <c r="P1399" s="28"/>
      <c r="Q1399" s="28"/>
      <c r="R1399" s="28"/>
      <c r="S1399" s="28"/>
      <c r="T1399" s="28"/>
      <c r="U1399" s="28"/>
      <c r="V1399" s="28"/>
      <c r="W1399" s="28"/>
      <c r="X1399" s="28"/>
      <c r="Y1399" s="28"/>
      <c r="Z1399" s="28"/>
    </row>
    <row r="1400" ht="14.25" customHeight="1">
      <c r="A1400" s="95"/>
      <c r="B1400" s="28"/>
      <c r="C1400" s="96"/>
      <c r="D1400" s="97"/>
      <c r="E1400" s="98"/>
      <c r="F1400" s="99"/>
      <c r="G1400" s="100"/>
      <c r="H1400" s="99"/>
      <c r="I1400" s="98"/>
      <c r="J1400" s="101"/>
      <c r="K1400" s="102"/>
      <c r="L1400" s="98"/>
      <c r="M1400" s="28"/>
      <c r="N1400" s="28"/>
      <c r="O1400" s="28"/>
      <c r="P1400" s="28"/>
      <c r="Q1400" s="28"/>
      <c r="R1400" s="28"/>
      <c r="S1400" s="28"/>
      <c r="T1400" s="28"/>
      <c r="U1400" s="28"/>
      <c r="V1400" s="28"/>
      <c r="W1400" s="28"/>
      <c r="X1400" s="28"/>
      <c r="Y1400" s="28"/>
      <c r="Z1400" s="28"/>
    </row>
    <row r="1401" ht="14.25" customHeight="1">
      <c r="A1401" s="95"/>
      <c r="B1401" s="28"/>
      <c r="C1401" s="96"/>
      <c r="D1401" s="97"/>
      <c r="E1401" s="98"/>
      <c r="F1401" s="99"/>
      <c r="G1401" s="100"/>
      <c r="H1401" s="99"/>
      <c r="I1401" s="98"/>
      <c r="J1401" s="101"/>
      <c r="K1401" s="102"/>
      <c r="L1401" s="98"/>
      <c r="M1401" s="28"/>
      <c r="N1401" s="28"/>
      <c r="O1401" s="28"/>
      <c r="P1401" s="28"/>
      <c r="Q1401" s="28"/>
      <c r="R1401" s="28"/>
      <c r="S1401" s="28"/>
      <c r="T1401" s="28"/>
      <c r="U1401" s="28"/>
      <c r="V1401" s="28"/>
      <c r="W1401" s="28"/>
      <c r="X1401" s="28"/>
      <c r="Y1401" s="28"/>
      <c r="Z1401" s="28"/>
    </row>
    <row r="1402" ht="14.25" customHeight="1">
      <c r="A1402" s="95"/>
      <c r="B1402" s="28"/>
      <c r="C1402" s="96"/>
      <c r="D1402" s="97"/>
      <c r="E1402" s="98"/>
      <c r="F1402" s="99"/>
      <c r="G1402" s="100"/>
      <c r="H1402" s="99"/>
      <c r="I1402" s="98"/>
      <c r="J1402" s="101"/>
      <c r="K1402" s="102"/>
      <c r="L1402" s="98"/>
      <c r="M1402" s="28"/>
      <c r="N1402" s="28"/>
      <c r="O1402" s="28"/>
      <c r="P1402" s="28"/>
      <c r="Q1402" s="28"/>
      <c r="R1402" s="28"/>
      <c r="S1402" s="28"/>
      <c r="T1402" s="28"/>
      <c r="U1402" s="28"/>
      <c r="V1402" s="28"/>
      <c r="W1402" s="28"/>
      <c r="X1402" s="28"/>
      <c r="Y1402" s="28"/>
      <c r="Z1402" s="28"/>
    </row>
    <row r="1403" ht="14.25" customHeight="1">
      <c r="A1403" s="95"/>
      <c r="B1403" s="28"/>
      <c r="C1403" s="96"/>
      <c r="D1403" s="97"/>
      <c r="E1403" s="98"/>
      <c r="F1403" s="99"/>
      <c r="G1403" s="100"/>
      <c r="H1403" s="99"/>
      <c r="I1403" s="98"/>
      <c r="J1403" s="101"/>
      <c r="K1403" s="102"/>
      <c r="L1403" s="98"/>
      <c r="M1403" s="28"/>
      <c r="N1403" s="28"/>
      <c r="O1403" s="28"/>
      <c r="P1403" s="28"/>
      <c r="Q1403" s="28"/>
      <c r="R1403" s="28"/>
      <c r="S1403" s="28"/>
      <c r="T1403" s="28"/>
      <c r="U1403" s="28"/>
      <c r="V1403" s="28"/>
      <c r="W1403" s="28"/>
      <c r="X1403" s="28"/>
      <c r="Y1403" s="28"/>
      <c r="Z1403" s="28"/>
    </row>
    <row r="1404" ht="14.25" customHeight="1">
      <c r="A1404" s="95"/>
      <c r="B1404" s="28"/>
      <c r="C1404" s="96"/>
      <c r="D1404" s="97"/>
      <c r="E1404" s="98"/>
      <c r="F1404" s="99"/>
      <c r="G1404" s="100"/>
      <c r="H1404" s="99"/>
      <c r="I1404" s="98"/>
      <c r="J1404" s="101"/>
      <c r="K1404" s="102"/>
      <c r="L1404" s="98"/>
      <c r="M1404" s="28"/>
      <c r="N1404" s="28"/>
      <c r="O1404" s="28"/>
      <c r="P1404" s="28"/>
      <c r="Q1404" s="28"/>
      <c r="R1404" s="28"/>
      <c r="S1404" s="28"/>
      <c r="T1404" s="28"/>
      <c r="U1404" s="28"/>
      <c r="V1404" s="28"/>
      <c r="W1404" s="28"/>
      <c r="X1404" s="28"/>
      <c r="Y1404" s="28"/>
      <c r="Z1404" s="28"/>
    </row>
    <row r="1405" ht="14.25" customHeight="1">
      <c r="A1405" s="95"/>
      <c r="B1405" s="28"/>
      <c r="C1405" s="96"/>
      <c r="D1405" s="97"/>
      <c r="E1405" s="98"/>
      <c r="F1405" s="99"/>
      <c r="G1405" s="100"/>
      <c r="H1405" s="99"/>
      <c r="I1405" s="98"/>
      <c r="J1405" s="101"/>
      <c r="K1405" s="102"/>
      <c r="L1405" s="98"/>
      <c r="M1405" s="28"/>
      <c r="N1405" s="28"/>
      <c r="O1405" s="28"/>
      <c r="P1405" s="28"/>
      <c r="Q1405" s="28"/>
      <c r="R1405" s="28"/>
      <c r="S1405" s="28"/>
      <c r="T1405" s="28"/>
      <c r="U1405" s="28"/>
      <c r="V1405" s="28"/>
      <c r="W1405" s="28"/>
      <c r="X1405" s="28"/>
      <c r="Y1405" s="28"/>
      <c r="Z1405" s="28"/>
    </row>
    <row r="1406" ht="14.25" customHeight="1">
      <c r="A1406" s="95"/>
      <c r="B1406" s="28"/>
      <c r="C1406" s="96"/>
      <c r="D1406" s="97"/>
      <c r="E1406" s="98"/>
      <c r="F1406" s="99"/>
      <c r="G1406" s="100"/>
      <c r="H1406" s="99"/>
      <c r="I1406" s="98"/>
      <c r="J1406" s="101"/>
      <c r="K1406" s="102"/>
      <c r="L1406" s="98"/>
      <c r="M1406" s="28"/>
      <c r="N1406" s="28"/>
      <c r="O1406" s="28"/>
      <c r="P1406" s="28"/>
      <c r="Q1406" s="28"/>
      <c r="R1406" s="28"/>
      <c r="S1406" s="28"/>
      <c r="T1406" s="28"/>
      <c r="U1406" s="28"/>
      <c r="V1406" s="28"/>
      <c r="W1406" s="28"/>
      <c r="X1406" s="28"/>
      <c r="Y1406" s="28"/>
      <c r="Z1406" s="28"/>
    </row>
    <row r="1407" ht="14.25" customHeight="1">
      <c r="A1407" s="95"/>
      <c r="B1407" s="28"/>
      <c r="C1407" s="96"/>
      <c r="D1407" s="97"/>
      <c r="E1407" s="98"/>
      <c r="F1407" s="99"/>
      <c r="G1407" s="100"/>
      <c r="H1407" s="99"/>
      <c r="I1407" s="98"/>
      <c r="J1407" s="101"/>
      <c r="K1407" s="102"/>
      <c r="L1407" s="98"/>
      <c r="M1407" s="28"/>
      <c r="N1407" s="28"/>
      <c r="O1407" s="28"/>
      <c r="P1407" s="28"/>
      <c r="Q1407" s="28"/>
      <c r="R1407" s="28"/>
      <c r="S1407" s="28"/>
      <c r="T1407" s="28"/>
      <c r="U1407" s="28"/>
      <c r="V1407" s="28"/>
      <c r="W1407" s="28"/>
      <c r="X1407" s="28"/>
      <c r="Y1407" s="28"/>
      <c r="Z1407" s="28"/>
    </row>
    <row r="1408" ht="14.25" customHeight="1">
      <c r="A1408" s="95"/>
      <c r="B1408" s="28"/>
      <c r="C1408" s="96"/>
      <c r="D1408" s="97"/>
      <c r="E1408" s="98"/>
      <c r="F1408" s="99"/>
      <c r="G1408" s="100"/>
      <c r="H1408" s="99"/>
      <c r="I1408" s="98"/>
      <c r="J1408" s="101"/>
      <c r="K1408" s="102"/>
      <c r="L1408" s="98"/>
      <c r="M1408" s="28"/>
      <c r="N1408" s="28"/>
      <c r="O1408" s="28"/>
      <c r="P1408" s="28"/>
      <c r="Q1408" s="28"/>
      <c r="R1408" s="28"/>
      <c r="S1408" s="28"/>
      <c r="T1408" s="28"/>
      <c r="U1408" s="28"/>
      <c r="V1408" s="28"/>
      <c r="W1408" s="28"/>
      <c r="X1408" s="28"/>
      <c r="Y1408" s="28"/>
      <c r="Z1408" s="28"/>
    </row>
    <row r="1409" ht="14.25" customHeight="1">
      <c r="A1409" s="95"/>
      <c r="B1409" s="28"/>
      <c r="C1409" s="96"/>
      <c r="D1409" s="97"/>
      <c r="E1409" s="98"/>
      <c r="F1409" s="99"/>
      <c r="G1409" s="100"/>
      <c r="H1409" s="99"/>
      <c r="I1409" s="98"/>
      <c r="J1409" s="101"/>
      <c r="K1409" s="102"/>
      <c r="L1409" s="98"/>
      <c r="M1409" s="28"/>
      <c r="N1409" s="28"/>
      <c r="O1409" s="28"/>
      <c r="P1409" s="28"/>
      <c r="Q1409" s="28"/>
      <c r="R1409" s="28"/>
      <c r="S1409" s="28"/>
      <c r="T1409" s="28"/>
      <c r="U1409" s="28"/>
      <c r="V1409" s="28"/>
      <c r="W1409" s="28"/>
      <c r="X1409" s="28"/>
      <c r="Y1409" s="28"/>
      <c r="Z1409" s="28"/>
    </row>
    <row r="1410" ht="14.25" customHeight="1">
      <c r="A1410" s="95"/>
      <c r="B1410" s="28"/>
      <c r="C1410" s="96"/>
      <c r="D1410" s="97"/>
      <c r="E1410" s="98"/>
      <c r="F1410" s="99"/>
      <c r="G1410" s="100"/>
      <c r="H1410" s="99"/>
      <c r="I1410" s="98"/>
      <c r="J1410" s="101"/>
      <c r="K1410" s="102"/>
      <c r="L1410" s="98"/>
      <c r="M1410" s="28"/>
      <c r="N1410" s="28"/>
      <c r="O1410" s="28"/>
      <c r="P1410" s="28"/>
      <c r="Q1410" s="28"/>
      <c r="R1410" s="28"/>
      <c r="S1410" s="28"/>
      <c r="T1410" s="28"/>
      <c r="U1410" s="28"/>
      <c r="V1410" s="28"/>
      <c r="W1410" s="28"/>
      <c r="X1410" s="28"/>
      <c r="Y1410" s="28"/>
      <c r="Z1410" s="28"/>
    </row>
    <row r="1411" ht="14.25" customHeight="1">
      <c r="A1411" s="95"/>
      <c r="B1411" s="28"/>
      <c r="C1411" s="96"/>
      <c r="D1411" s="97"/>
      <c r="E1411" s="98"/>
      <c r="F1411" s="99"/>
      <c r="G1411" s="100"/>
      <c r="H1411" s="99"/>
      <c r="I1411" s="98"/>
      <c r="J1411" s="101"/>
      <c r="K1411" s="102"/>
      <c r="L1411" s="98"/>
      <c r="M1411" s="28"/>
      <c r="N1411" s="28"/>
      <c r="O1411" s="28"/>
      <c r="P1411" s="28"/>
      <c r="Q1411" s="28"/>
      <c r="R1411" s="28"/>
      <c r="S1411" s="28"/>
      <c r="T1411" s="28"/>
      <c r="U1411" s="28"/>
      <c r="V1411" s="28"/>
      <c r="W1411" s="28"/>
      <c r="X1411" s="28"/>
      <c r="Y1411" s="28"/>
      <c r="Z1411" s="28"/>
    </row>
    <row r="1412" ht="14.25" customHeight="1">
      <c r="A1412" s="95"/>
      <c r="B1412" s="28"/>
      <c r="C1412" s="96"/>
      <c r="D1412" s="97"/>
      <c r="E1412" s="98"/>
      <c r="F1412" s="99"/>
      <c r="G1412" s="100"/>
      <c r="H1412" s="99"/>
      <c r="I1412" s="98"/>
      <c r="J1412" s="101"/>
      <c r="K1412" s="102"/>
      <c r="L1412" s="98"/>
      <c r="M1412" s="28"/>
      <c r="N1412" s="28"/>
      <c r="O1412" s="28"/>
      <c r="P1412" s="28"/>
      <c r="Q1412" s="28"/>
      <c r="R1412" s="28"/>
      <c r="S1412" s="28"/>
      <c r="T1412" s="28"/>
      <c r="U1412" s="28"/>
      <c r="V1412" s="28"/>
      <c r="W1412" s="28"/>
      <c r="X1412" s="28"/>
      <c r="Y1412" s="28"/>
      <c r="Z1412" s="28"/>
    </row>
    <row r="1413" ht="14.25" customHeight="1">
      <c r="A1413" s="95"/>
      <c r="B1413" s="28"/>
      <c r="C1413" s="96"/>
      <c r="D1413" s="97"/>
      <c r="E1413" s="98"/>
      <c r="F1413" s="99"/>
      <c r="G1413" s="100"/>
      <c r="H1413" s="99"/>
      <c r="I1413" s="98"/>
      <c r="J1413" s="101"/>
      <c r="K1413" s="102"/>
      <c r="L1413" s="98"/>
      <c r="M1413" s="28"/>
      <c r="N1413" s="28"/>
      <c r="O1413" s="28"/>
      <c r="P1413" s="28"/>
      <c r="Q1413" s="28"/>
      <c r="R1413" s="28"/>
      <c r="S1413" s="28"/>
      <c r="T1413" s="28"/>
      <c r="U1413" s="28"/>
      <c r="V1413" s="28"/>
      <c r="W1413" s="28"/>
      <c r="X1413" s="28"/>
      <c r="Y1413" s="28"/>
      <c r="Z1413" s="28"/>
    </row>
    <row r="1414" ht="14.25" customHeight="1">
      <c r="A1414" s="95"/>
      <c r="B1414" s="28"/>
      <c r="C1414" s="96"/>
      <c r="D1414" s="97"/>
      <c r="E1414" s="98"/>
      <c r="F1414" s="99"/>
      <c r="G1414" s="100"/>
      <c r="H1414" s="99"/>
      <c r="I1414" s="98"/>
      <c r="J1414" s="101"/>
      <c r="K1414" s="102"/>
      <c r="L1414" s="98"/>
      <c r="M1414" s="28"/>
      <c r="N1414" s="28"/>
      <c r="O1414" s="28"/>
      <c r="P1414" s="28"/>
      <c r="Q1414" s="28"/>
      <c r="R1414" s="28"/>
      <c r="S1414" s="28"/>
      <c r="T1414" s="28"/>
      <c r="U1414" s="28"/>
      <c r="V1414" s="28"/>
      <c r="W1414" s="28"/>
      <c r="X1414" s="28"/>
      <c r="Y1414" s="28"/>
      <c r="Z1414" s="28"/>
    </row>
    <row r="1415" ht="14.25" customHeight="1">
      <c r="A1415" s="95"/>
      <c r="B1415" s="28"/>
      <c r="C1415" s="96"/>
      <c r="D1415" s="97"/>
      <c r="E1415" s="98"/>
      <c r="F1415" s="99"/>
      <c r="G1415" s="100"/>
      <c r="H1415" s="99"/>
      <c r="I1415" s="98"/>
      <c r="J1415" s="101"/>
      <c r="K1415" s="102"/>
      <c r="L1415" s="98"/>
      <c r="M1415" s="28"/>
      <c r="N1415" s="28"/>
      <c r="O1415" s="28"/>
      <c r="P1415" s="28"/>
      <c r="Q1415" s="28"/>
      <c r="R1415" s="28"/>
      <c r="S1415" s="28"/>
      <c r="T1415" s="28"/>
      <c r="U1415" s="28"/>
      <c r="V1415" s="28"/>
      <c r="W1415" s="28"/>
      <c r="X1415" s="28"/>
      <c r="Y1415" s="28"/>
      <c r="Z1415" s="28"/>
    </row>
    <row r="1416" ht="14.25" customHeight="1">
      <c r="A1416" s="95"/>
      <c r="B1416" s="28"/>
      <c r="C1416" s="96"/>
      <c r="D1416" s="97"/>
      <c r="E1416" s="98"/>
      <c r="F1416" s="99"/>
      <c r="G1416" s="100"/>
      <c r="H1416" s="99"/>
      <c r="I1416" s="98"/>
      <c r="J1416" s="101"/>
      <c r="K1416" s="102"/>
      <c r="L1416" s="98"/>
      <c r="M1416" s="28"/>
      <c r="N1416" s="28"/>
      <c r="O1416" s="28"/>
      <c r="P1416" s="28"/>
      <c r="Q1416" s="28"/>
      <c r="R1416" s="28"/>
      <c r="S1416" s="28"/>
      <c r="T1416" s="28"/>
      <c r="U1416" s="28"/>
      <c r="V1416" s="28"/>
      <c r="W1416" s="28"/>
      <c r="X1416" s="28"/>
      <c r="Y1416" s="28"/>
      <c r="Z1416" s="28"/>
    </row>
    <row r="1417" ht="14.25" customHeight="1">
      <c r="A1417" s="95"/>
      <c r="B1417" s="28"/>
      <c r="C1417" s="96"/>
      <c r="D1417" s="97"/>
      <c r="E1417" s="98"/>
      <c r="F1417" s="99"/>
      <c r="G1417" s="100"/>
      <c r="H1417" s="99"/>
      <c r="I1417" s="98"/>
      <c r="J1417" s="101"/>
      <c r="K1417" s="102"/>
      <c r="L1417" s="98"/>
      <c r="M1417" s="28"/>
      <c r="N1417" s="28"/>
      <c r="O1417" s="28"/>
      <c r="P1417" s="28"/>
      <c r="Q1417" s="28"/>
      <c r="R1417" s="28"/>
      <c r="S1417" s="28"/>
      <c r="T1417" s="28"/>
      <c r="U1417" s="28"/>
      <c r="V1417" s="28"/>
      <c r="W1417" s="28"/>
      <c r="X1417" s="28"/>
      <c r="Y1417" s="28"/>
      <c r="Z1417" s="28"/>
    </row>
    <row r="1418" ht="14.25" customHeight="1">
      <c r="A1418" s="95"/>
      <c r="B1418" s="28"/>
      <c r="C1418" s="96"/>
      <c r="D1418" s="97"/>
      <c r="E1418" s="98"/>
      <c r="F1418" s="99"/>
      <c r="G1418" s="100"/>
      <c r="H1418" s="99"/>
      <c r="I1418" s="98"/>
      <c r="J1418" s="101"/>
      <c r="K1418" s="102"/>
      <c r="L1418" s="98"/>
      <c r="M1418" s="28"/>
      <c r="N1418" s="28"/>
      <c r="O1418" s="28"/>
      <c r="P1418" s="28"/>
      <c r="Q1418" s="28"/>
      <c r="R1418" s="28"/>
      <c r="S1418" s="28"/>
      <c r="T1418" s="28"/>
      <c r="U1418" s="28"/>
      <c r="V1418" s="28"/>
      <c r="W1418" s="28"/>
      <c r="X1418" s="28"/>
      <c r="Y1418" s="28"/>
      <c r="Z1418" s="28"/>
    </row>
    <row r="1419" ht="14.25" customHeight="1">
      <c r="A1419" s="95"/>
      <c r="B1419" s="28"/>
      <c r="C1419" s="96"/>
      <c r="D1419" s="97"/>
      <c r="E1419" s="98"/>
      <c r="F1419" s="99"/>
      <c r="G1419" s="100"/>
      <c r="H1419" s="99"/>
      <c r="I1419" s="98"/>
      <c r="J1419" s="101"/>
      <c r="K1419" s="102"/>
      <c r="L1419" s="98"/>
      <c r="M1419" s="28"/>
      <c r="N1419" s="28"/>
      <c r="O1419" s="28"/>
      <c r="P1419" s="28"/>
      <c r="Q1419" s="28"/>
      <c r="R1419" s="28"/>
      <c r="S1419" s="28"/>
      <c r="T1419" s="28"/>
      <c r="U1419" s="28"/>
      <c r="V1419" s="28"/>
      <c r="W1419" s="28"/>
      <c r="X1419" s="28"/>
      <c r="Y1419" s="28"/>
      <c r="Z1419" s="28"/>
    </row>
    <row r="1420" ht="14.25" customHeight="1">
      <c r="A1420" s="95"/>
      <c r="B1420" s="28"/>
      <c r="C1420" s="96"/>
      <c r="D1420" s="97"/>
      <c r="E1420" s="98"/>
      <c r="F1420" s="99"/>
      <c r="G1420" s="100"/>
      <c r="H1420" s="99"/>
      <c r="I1420" s="98"/>
      <c r="J1420" s="101"/>
      <c r="K1420" s="102"/>
      <c r="L1420" s="98"/>
      <c r="M1420" s="28"/>
      <c r="N1420" s="28"/>
      <c r="O1420" s="28"/>
      <c r="P1420" s="28"/>
      <c r="Q1420" s="28"/>
      <c r="R1420" s="28"/>
      <c r="S1420" s="28"/>
      <c r="T1420" s="28"/>
      <c r="U1420" s="28"/>
      <c r="V1420" s="28"/>
      <c r="W1420" s="28"/>
      <c r="X1420" s="28"/>
      <c r="Y1420" s="28"/>
      <c r="Z1420" s="28"/>
    </row>
    <row r="1421" ht="14.25" customHeight="1">
      <c r="A1421" s="95"/>
      <c r="B1421" s="28"/>
      <c r="C1421" s="96"/>
      <c r="D1421" s="97"/>
      <c r="E1421" s="98"/>
      <c r="F1421" s="99"/>
      <c r="G1421" s="100"/>
      <c r="H1421" s="99"/>
      <c r="I1421" s="98"/>
      <c r="J1421" s="101"/>
      <c r="K1421" s="102"/>
      <c r="L1421" s="98"/>
      <c r="M1421" s="28"/>
      <c r="N1421" s="28"/>
      <c r="O1421" s="28"/>
      <c r="P1421" s="28"/>
      <c r="Q1421" s="28"/>
      <c r="R1421" s="28"/>
      <c r="S1421" s="28"/>
      <c r="T1421" s="28"/>
      <c r="U1421" s="28"/>
      <c r="V1421" s="28"/>
      <c r="W1421" s="28"/>
      <c r="X1421" s="28"/>
      <c r="Y1421" s="28"/>
      <c r="Z1421" s="28"/>
    </row>
    <row r="1422" ht="14.25" customHeight="1">
      <c r="A1422" s="95"/>
      <c r="B1422" s="28"/>
      <c r="C1422" s="96"/>
      <c r="D1422" s="97"/>
      <c r="E1422" s="98"/>
      <c r="F1422" s="99"/>
      <c r="G1422" s="100"/>
      <c r="H1422" s="99"/>
      <c r="I1422" s="98"/>
      <c r="J1422" s="101"/>
      <c r="K1422" s="102"/>
      <c r="L1422" s="98"/>
      <c r="M1422" s="28"/>
      <c r="N1422" s="28"/>
      <c r="O1422" s="28"/>
      <c r="P1422" s="28"/>
      <c r="Q1422" s="28"/>
      <c r="R1422" s="28"/>
      <c r="S1422" s="28"/>
      <c r="T1422" s="28"/>
      <c r="U1422" s="28"/>
      <c r="V1422" s="28"/>
      <c r="W1422" s="28"/>
      <c r="X1422" s="28"/>
      <c r="Y1422" s="28"/>
      <c r="Z1422" s="28"/>
    </row>
    <row r="1423" ht="14.25" customHeight="1">
      <c r="A1423" s="95"/>
      <c r="B1423" s="28"/>
      <c r="C1423" s="96"/>
      <c r="D1423" s="97"/>
      <c r="E1423" s="98"/>
      <c r="F1423" s="99"/>
      <c r="G1423" s="100"/>
      <c r="H1423" s="99"/>
      <c r="I1423" s="98"/>
      <c r="J1423" s="101"/>
      <c r="K1423" s="102"/>
      <c r="L1423" s="98"/>
      <c r="M1423" s="28"/>
      <c r="N1423" s="28"/>
      <c r="O1423" s="28"/>
      <c r="P1423" s="28"/>
      <c r="Q1423" s="28"/>
      <c r="R1423" s="28"/>
      <c r="S1423" s="28"/>
      <c r="T1423" s="28"/>
      <c r="U1423" s="28"/>
      <c r="V1423" s="28"/>
      <c r="W1423" s="28"/>
      <c r="X1423" s="28"/>
      <c r="Y1423" s="28"/>
      <c r="Z1423" s="28"/>
    </row>
    <row r="1424" ht="14.25" customHeight="1">
      <c r="A1424" s="95"/>
      <c r="B1424" s="28"/>
      <c r="C1424" s="96"/>
      <c r="D1424" s="97"/>
      <c r="E1424" s="98"/>
      <c r="F1424" s="99"/>
      <c r="G1424" s="100"/>
      <c r="H1424" s="99"/>
      <c r="I1424" s="98"/>
      <c r="J1424" s="101"/>
      <c r="K1424" s="102"/>
      <c r="L1424" s="98"/>
      <c r="M1424" s="28"/>
      <c r="N1424" s="28"/>
      <c r="O1424" s="28"/>
      <c r="P1424" s="28"/>
      <c r="Q1424" s="28"/>
      <c r="R1424" s="28"/>
      <c r="S1424" s="28"/>
      <c r="T1424" s="28"/>
      <c r="U1424" s="28"/>
      <c r="V1424" s="28"/>
      <c r="W1424" s="28"/>
      <c r="X1424" s="28"/>
      <c r="Y1424" s="28"/>
      <c r="Z1424" s="28"/>
    </row>
    <row r="1425" ht="14.25" customHeight="1">
      <c r="A1425" s="95"/>
      <c r="B1425" s="28"/>
      <c r="C1425" s="96"/>
      <c r="D1425" s="97"/>
      <c r="E1425" s="98"/>
      <c r="F1425" s="99"/>
      <c r="G1425" s="100"/>
      <c r="H1425" s="99"/>
      <c r="I1425" s="98"/>
      <c r="J1425" s="101"/>
      <c r="K1425" s="102"/>
      <c r="L1425" s="98"/>
      <c r="M1425" s="28"/>
      <c r="N1425" s="28"/>
      <c r="O1425" s="28"/>
      <c r="P1425" s="28"/>
      <c r="Q1425" s="28"/>
      <c r="R1425" s="28"/>
      <c r="S1425" s="28"/>
      <c r="T1425" s="28"/>
      <c r="U1425" s="28"/>
      <c r="V1425" s="28"/>
      <c r="W1425" s="28"/>
      <c r="X1425" s="28"/>
      <c r="Y1425" s="28"/>
      <c r="Z1425" s="28"/>
    </row>
    <row r="1426" ht="14.25" customHeight="1">
      <c r="A1426" s="95"/>
      <c r="B1426" s="28"/>
      <c r="C1426" s="96"/>
      <c r="D1426" s="97"/>
      <c r="E1426" s="98"/>
      <c r="F1426" s="99"/>
      <c r="G1426" s="100"/>
      <c r="H1426" s="99"/>
      <c r="I1426" s="98"/>
      <c r="J1426" s="101"/>
      <c r="K1426" s="102"/>
      <c r="L1426" s="98"/>
      <c r="M1426" s="28"/>
      <c r="N1426" s="28"/>
      <c r="O1426" s="28"/>
      <c r="P1426" s="28"/>
      <c r="Q1426" s="28"/>
      <c r="R1426" s="28"/>
      <c r="S1426" s="28"/>
      <c r="T1426" s="28"/>
      <c r="U1426" s="28"/>
      <c r="V1426" s="28"/>
      <c r="W1426" s="28"/>
      <c r="X1426" s="28"/>
      <c r="Y1426" s="28"/>
      <c r="Z1426" s="28"/>
    </row>
    <row r="1427" ht="14.25" customHeight="1">
      <c r="A1427" s="95"/>
      <c r="B1427" s="28"/>
      <c r="C1427" s="96"/>
      <c r="D1427" s="97"/>
      <c r="E1427" s="98"/>
      <c r="F1427" s="99"/>
      <c r="G1427" s="100"/>
      <c r="H1427" s="99"/>
      <c r="I1427" s="98"/>
      <c r="J1427" s="101"/>
      <c r="K1427" s="102"/>
      <c r="L1427" s="98"/>
      <c r="M1427" s="28"/>
      <c r="N1427" s="28"/>
      <c r="O1427" s="28"/>
      <c r="P1427" s="28"/>
      <c r="Q1427" s="28"/>
      <c r="R1427" s="28"/>
      <c r="S1427" s="28"/>
      <c r="T1427" s="28"/>
      <c r="U1427" s="28"/>
      <c r="V1427" s="28"/>
      <c r="W1427" s="28"/>
      <c r="X1427" s="28"/>
      <c r="Y1427" s="28"/>
      <c r="Z1427" s="28"/>
    </row>
    <row r="1428" ht="14.25" customHeight="1">
      <c r="A1428" s="95"/>
      <c r="B1428" s="28"/>
      <c r="C1428" s="96"/>
      <c r="D1428" s="97"/>
      <c r="E1428" s="98"/>
      <c r="F1428" s="99"/>
      <c r="G1428" s="100"/>
      <c r="H1428" s="99"/>
      <c r="I1428" s="98"/>
      <c r="J1428" s="101"/>
      <c r="K1428" s="102"/>
      <c r="L1428" s="98"/>
      <c r="M1428" s="28"/>
      <c r="N1428" s="28"/>
      <c r="O1428" s="28"/>
      <c r="P1428" s="28"/>
      <c r="Q1428" s="28"/>
      <c r="R1428" s="28"/>
      <c r="S1428" s="28"/>
      <c r="T1428" s="28"/>
      <c r="U1428" s="28"/>
      <c r="V1428" s="28"/>
      <c r="W1428" s="28"/>
      <c r="X1428" s="28"/>
      <c r="Y1428" s="28"/>
      <c r="Z1428" s="28"/>
    </row>
    <row r="1429" ht="14.25" customHeight="1">
      <c r="A1429" s="95"/>
      <c r="B1429" s="28"/>
      <c r="C1429" s="96"/>
      <c r="D1429" s="97"/>
      <c r="E1429" s="98"/>
      <c r="F1429" s="99"/>
      <c r="G1429" s="100"/>
      <c r="H1429" s="99"/>
      <c r="I1429" s="98"/>
      <c r="J1429" s="101"/>
      <c r="K1429" s="102"/>
      <c r="L1429" s="98"/>
      <c r="M1429" s="28"/>
      <c r="N1429" s="28"/>
      <c r="O1429" s="28"/>
      <c r="P1429" s="28"/>
      <c r="Q1429" s="28"/>
      <c r="R1429" s="28"/>
      <c r="S1429" s="28"/>
      <c r="T1429" s="28"/>
      <c r="U1429" s="28"/>
      <c r="V1429" s="28"/>
      <c r="W1429" s="28"/>
      <c r="X1429" s="28"/>
      <c r="Y1429" s="28"/>
      <c r="Z1429" s="28"/>
    </row>
    <row r="1430" ht="14.25" customHeight="1">
      <c r="A1430" s="95"/>
      <c r="B1430" s="28"/>
      <c r="C1430" s="96"/>
      <c r="D1430" s="97"/>
      <c r="E1430" s="98"/>
      <c r="F1430" s="99"/>
      <c r="G1430" s="100"/>
      <c r="H1430" s="99"/>
      <c r="I1430" s="98"/>
      <c r="J1430" s="101"/>
      <c r="K1430" s="102"/>
      <c r="L1430" s="98"/>
      <c r="M1430" s="28"/>
      <c r="N1430" s="28"/>
      <c r="O1430" s="28"/>
      <c r="P1430" s="28"/>
      <c r="Q1430" s="28"/>
      <c r="R1430" s="28"/>
      <c r="S1430" s="28"/>
      <c r="T1430" s="28"/>
      <c r="U1430" s="28"/>
      <c r="V1430" s="28"/>
      <c r="W1430" s="28"/>
      <c r="X1430" s="28"/>
      <c r="Y1430" s="28"/>
      <c r="Z1430" s="28"/>
    </row>
    <row r="1431" ht="14.25" customHeight="1">
      <c r="A1431" s="95"/>
      <c r="B1431" s="28"/>
      <c r="C1431" s="96"/>
      <c r="D1431" s="97"/>
      <c r="E1431" s="98"/>
      <c r="F1431" s="99"/>
      <c r="G1431" s="100"/>
      <c r="H1431" s="99"/>
      <c r="I1431" s="98"/>
      <c r="J1431" s="101"/>
      <c r="K1431" s="102"/>
      <c r="L1431" s="98"/>
      <c r="M1431" s="28"/>
      <c r="N1431" s="28"/>
      <c r="O1431" s="28"/>
      <c r="P1431" s="28"/>
      <c r="Q1431" s="28"/>
      <c r="R1431" s="28"/>
      <c r="S1431" s="28"/>
      <c r="T1431" s="28"/>
      <c r="U1431" s="28"/>
      <c r="V1431" s="28"/>
      <c r="W1431" s="28"/>
      <c r="X1431" s="28"/>
      <c r="Y1431" s="28"/>
      <c r="Z1431" s="28"/>
    </row>
    <row r="1432" ht="14.25" customHeight="1">
      <c r="A1432" s="95"/>
      <c r="B1432" s="28"/>
      <c r="C1432" s="96"/>
      <c r="D1432" s="97"/>
      <c r="E1432" s="98"/>
      <c r="F1432" s="99"/>
      <c r="G1432" s="100"/>
      <c r="H1432" s="99"/>
      <c r="I1432" s="98"/>
      <c r="J1432" s="101"/>
      <c r="K1432" s="102"/>
      <c r="L1432" s="98"/>
      <c r="M1432" s="28"/>
      <c r="N1432" s="28"/>
      <c r="O1432" s="28"/>
      <c r="P1432" s="28"/>
      <c r="Q1432" s="28"/>
      <c r="R1432" s="28"/>
      <c r="S1432" s="28"/>
      <c r="T1432" s="28"/>
      <c r="U1432" s="28"/>
      <c r="V1432" s="28"/>
      <c r="W1432" s="28"/>
      <c r="X1432" s="28"/>
      <c r="Y1432" s="28"/>
      <c r="Z1432" s="28"/>
    </row>
    <row r="1433" ht="14.25" customHeight="1">
      <c r="A1433" s="95"/>
      <c r="B1433" s="28"/>
      <c r="C1433" s="96"/>
      <c r="D1433" s="97"/>
      <c r="E1433" s="98"/>
      <c r="F1433" s="99"/>
      <c r="G1433" s="100"/>
      <c r="H1433" s="99"/>
      <c r="I1433" s="98"/>
      <c r="J1433" s="101"/>
      <c r="K1433" s="102"/>
      <c r="L1433" s="98"/>
      <c r="M1433" s="28"/>
      <c r="N1433" s="28"/>
      <c r="O1433" s="28"/>
      <c r="P1433" s="28"/>
      <c r="Q1433" s="28"/>
      <c r="R1433" s="28"/>
      <c r="S1433" s="28"/>
      <c r="T1433" s="28"/>
      <c r="U1433" s="28"/>
      <c r="V1433" s="28"/>
      <c r="W1433" s="28"/>
      <c r="X1433" s="28"/>
      <c r="Y1433" s="28"/>
      <c r="Z1433" s="28"/>
    </row>
    <row r="1434" ht="14.25" customHeight="1">
      <c r="A1434" s="95"/>
      <c r="B1434" s="28"/>
      <c r="C1434" s="96"/>
      <c r="D1434" s="97"/>
      <c r="E1434" s="98"/>
      <c r="F1434" s="99"/>
      <c r="G1434" s="100"/>
      <c r="H1434" s="99"/>
      <c r="I1434" s="98"/>
      <c r="J1434" s="101"/>
      <c r="K1434" s="102"/>
      <c r="L1434" s="98"/>
      <c r="M1434" s="28"/>
      <c r="N1434" s="28"/>
      <c r="O1434" s="28"/>
      <c r="P1434" s="28"/>
      <c r="Q1434" s="28"/>
      <c r="R1434" s="28"/>
      <c r="S1434" s="28"/>
      <c r="T1434" s="28"/>
      <c r="U1434" s="28"/>
      <c r="V1434" s="28"/>
      <c r="W1434" s="28"/>
      <c r="X1434" s="28"/>
      <c r="Y1434" s="28"/>
      <c r="Z1434" s="28"/>
    </row>
    <row r="1435" ht="14.25" customHeight="1">
      <c r="A1435" s="95"/>
      <c r="B1435" s="28"/>
      <c r="C1435" s="96"/>
      <c r="D1435" s="97"/>
      <c r="E1435" s="98"/>
      <c r="F1435" s="99"/>
      <c r="G1435" s="100"/>
      <c r="H1435" s="99"/>
      <c r="I1435" s="98"/>
      <c r="J1435" s="101"/>
      <c r="K1435" s="102"/>
      <c r="L1435" s="98"/>
      <c r="M1435" s="28"/>
      <c r="N1435" s="28"/>
      <c r="O1435" s="28"/>
      <c r="P1435" s="28"/>
      <c r="Q1435" s="28"/>
      <c r="R1435" s="28"/>
      <c r="S1435" s="28"/>
      <c r="T1435" s="28"/>
      <c r="U1435" s="28"/>
      <c r="V1435" s="28"/>
      <c r="W1435" s="28"/>
      <c r="X1435" s="28"/>
      <c r="Y1435" s="28"/>
      <c r="Z1435" s="28"/>
    </row>
    <row r="1436" ht="14.25" customHeight="1">
      <c r="A1436" s="95"/>
      <c r="B1436" s="28"/>
      <c r="C1436" s="96"/>
      <c r="D1436" s="97"/>
      <c r="E1436" s="98"/>
      <c r="F1436" s="99"/>
      <c r="G1436" s="100"/>
      <c r="H1436" s="99"/>
      <c r="I1436" s="98"/>
      <c r="J1436" s="101"/>
      <c r="K1436" s="102"/>
      <c r="L1436" s="98"/>
      <c r="M1436" s="28"/>
      <c r="N1436" s="28"/>
      <c r="O1436" s="28"/>
      <c r="P1436" s="28"/>
      <c r="Q1436" s="28"/>
      <c r="R1436" s="28"/>
      <c r="S1436" s="28"/>
      <c r="T1436" s="28"/>
      <c r="U1436" s="28"/>
      <c r="V1436" s="28"/>
      <c r="W1436" s="28"/>
      <c r="X1436" s="28"/>
      <c r="Y1436" s="28"/>
      <c r="Z1436" s="28"/>
    </row>
    <row r="1437" ht="14.25" customHeight="1">
      <c r="A1437" s="95"/>
      <c r="B1437" s="28"/>
      <c r="C1437" s="96"/>
      <c r="D1437" s="97"/>
      <c r="E1437" s="98"/>
      <c r="F1437" s="99"/>
      <c r="G1437" s="100"/>
      <c r="H1437" s="99"/>
      <c r="I1437" s="98"/>
      <c r="J1437" s="101"/>
      <c r="K1437" s="102"/>
      <c r="L1437" s="98"/>
      <c r="M1437" s="28"/>
      <c r="N1437" s="28"/>
      <c r="O1437" s="28"/>
      <c r="P1437" s="28"/>
      <c r="Q1437" s="28"/>
      <c r="R1437" s="28"/>
      <c r="S1437" s="28"/>
      <c r="T1437" s="28"/>
      <c r="U1437" s="28"/>
      <c r="V1437" s="28"/>
      <c r="W1437" s="28"/>
      <c r="X1437" s="28"/>
      <c r="Y1437" s="28"/>
      <c r="Z1437" s="28"/>
    </row>
    <row r="1438" ht="14.25" customHeight="1">
      <c r="A1438" s="95"/>
      <c r="B1438" s="28"/>
      <c r="C1438" s="96"/>
      <c r="D1438" s="97"/>
      <c r="E1438" s="98"/>
      <c r="F1438" s="99"/>
      <c r="G1438" s="100"/>
      <c r="H1438" s="99"/>
      <c r="I1438" s="98"/>
      <c r="J1438" s="101"/>
      <c r="K1438" s="102"/>
      <c r="L1438" s="98"/>
      <c r="M1438" s="28"/>
      <c r="N1438" s="28"/>
      <c r="O1438" s="28"/>
      <c r="P1438" s="28"/>
      <c r="Q1438" s="28"/>
      <c r="R1438" s="28"/>
      <c r="S1438" s="28"/>
      <c r="T1438" s="28"/>
      <c r="U1438" s="28"/>
      <c r="V1438" s="28"/>
      <c r="W1438" s="28"/>
      <c r="X1438" s="28"/>
      <c r="Y1438" s="28"/>
      <c r="Z1438" s="28"/>
    </row>
    <row r="1439" ht="14.25" customHeight="1">
      <c r="A1439" s="95"/>
      <c r="B1439" s="28"/>
      <c r="C1439" s="96"/>
      <c r="D1439" s="97"/>
      <c r="E1439" s="98"/>
      <c r="F1439" s="99"/>
      <c r="G1439" s="100"/>
      <c r="H1439" s="99"/>
      <c r="I1439" s="98"/>
      <c r="J1439" s="101"/>
      <c r="K1439" s="102"/>
      <c r="L1439" s="98"/>
      <c r="M1439" s="28"/>
      <c r="N1439" s="28"/>
      <c r="O1439" s="28"/>
      <c r="P1439" s="28"/>
      <c r="Q1439" s="28"/>
      <c r="R1439" s="28"/>
      <c r="S1439" s="28"/>
      <c r="T1439" s="28"/>
      <c r="U1439" s="28"/>
      <c r="V1439" s="28"/>
      <c r="W1439" s="28"/>
      <c r="X1439" s="28"/>
      <c r="Y1439" s="28"/>
      <c r="Z1439" s="28"/>
    </row>
    <row r="1440" ht="14.25" customHeight="1">
      <c r="A1440" s="95"/>
      <c r="B1440" s="28"/>
      <c r="C1440" s="96"/>
      <c r="D1440" s="97"/>
      <c r="E1440" s="98"/>
      <c r="F1440" s="99"/>
      <c r="G1440" s="100"/>
      <c r="H1440" s="99"/>
      <c r="I1440" s="98"/>
      <c r="J1440" s="101"/>
      <c r="K1440" s="102"/>
      <c r="L1440" s="98"/>
      <c r="M1440" s="28"/>
      <c r="N1440" s="28"/>
      <c r="O1440" s="28"/>
      <c r="P1440" s="28"/>
      <c r="Q1440" s="28"/>
      <c r="R1440" s="28"/>
      <c r="S1440" s="28"/>
      <c r="T1440" s="28"/>
      <c r="U1440" s="28"/>
      <c r="V1440" s="28"/>
      <c r="W1440" s="28"/>
      <c r="X1440" s="28"/>
      <c r="Y1440" s="28"/>
      <c r="Z1440" s="28"/>
    </row>
    <row r="1441" ht="14.25" customHeight="1">
      <c r="A1441" s="95"/>
      <c r="B1441" s="28"/>
      <c r="C1441" s="96"/>
      <c r="D1441" s="97"/>
      <c r="E1441" s="98"/>
      <c r="F1441" s="99"/>
      <c r="G1441" s="100"/>
      <c r="H1441" s="99"/>
      <c r="I1441" s="98"/>
      <c r="J1441" s="101"/>
      <c r="K1441" s="102"/>
      <c r="L1441" s="98"/>
      <c r="M1441" s="28"/>
      <c r="N1441" s="28"/>
      <c r="O1441" s="28"/>
      <c r="P1441" s="28"/>
      <c r="Q1441" s="28"/>
      <c r="R1441" s="28"/>
      <c r="S1441" s="28"/>
      <c r="T1441" s="28"/>
      <c r="U1441" s="28"/>
      <c r="V1441" s="28"/>
      <c r="W1441" s="28"/>
      <c r="X1441" s="28"/>
      <c r="Y1441" s="28"/>
      <c r="Z1441" s="28"/>
    </row>
    <row r="1442" ht="14.25" customHeight="1">
      <c r="A1442" s="95"/>
      <c r="B1442" s="28"/>
      <c r="C1442" s="96"/>
      <c r="D1442" s="97"/>
      <c r="E1442" s="98"/>
      <c r="F1442" s="99"/>
      <c r="G1442" s="100"/>
      <c r="H1442" s="99"/>
      <c r="I1442" s="98"/>
      <c r="J1442" s="101"/>
      <c r="K1442" s="102"/>
      <c r="L1442" s="98"/>
      <c r="M1442" s="28"/>
      <c r="N1442" s="28"/>
      <c r="O1442" s="28"/>
      <c r="P1442" s="28"/>
      <c r="Q1442" s="28"/>
      <c r="R1442" s="28"/>
      <c r="S1442" s="28"/>
      <c r="T1442" s="28"/>
      <c r="U1442" s="28"/>
      <c r="V1442" s="28"/>
      <c r="W1442" s="28"/>
      <c r="X1442" s="28"/>
      <c r="Y1442" s="28"/>
      <c r="Z1442" s="28"/>
    </row>
    <row r="1443" ht="14.25" customHeight="1">
      <c r="A1443" s="95"/>
      <c r="B1443" s="28"/>
      <c r="C1443" s="96"/>
      <c r="D1443" s="97"/>
      <c r="E1443" s="98"/>
      <c r="F1443" s="99"/>
      <c r="G1443" s="100"/>
      <c r="H1443" s="99"/>
      <c r="I1443" s="98"/>
      <c r="J1443" s="101"/>
      <c r="K1443" s="102"/>
      <c r="L1443" s="98"/>
      <c r="M1443" s="28"/>
      <c r="N1443" s="28"/>
      <c r="O1443" s="28"/>
      <c r="P1443" s="28"/>
      <c r="Q1443" s="28"/>
      <c r="R1443" s="28"/>
      <c r="S1443" s="28"/>
      <c r="T1443" s="28"/>
      <c r="U1443" s="28"/>
      <c r="V1443" s="28"/>
      <c r="W1443" s="28"/>
      <c r="X1443" s="28"/>
      <c r="Y1443" s="28"/>
      <c r="Z1443" s="28"/>
    </row>
    <row r="1444" ht="14.25" customHeight="1">
      <c r="A1444" s="95"/>
      <c r="B1444" s="28"/>
      <c r="C1444" s="96"/>
      <c r="D1444" s="97"/>
      <c r="E1444" s="98"/>
      <c r="F1444" s="99"/>
      <c r="G1444" s="100"/>
      <c r="H1444" s="99"/>
      <c r="I1444" s="98"/>
      <c r="J1444" s="101"/>
      <c r="K1444" s="102"/>
      <c r="L1444" s="98"/>
      <c r="M1444" s="28"/>
      <c r="N1444" s="28"/>
      <c r="O1444" s="28"/>
      <c r="P1444" s="28"/>
      <c r="Q1444" s="28"/>
      <c r="R1444" s="28"/>
      <c r="S1444" s="28"/>
      <c r="T1444" s="28"/>
      <c r="U1444" s="28"/>
      <c r="V1444" s="28"/>
      <c r="W1444" s="28"/>
      <c r="X1444" s="28"/>
      <c r="Y1444" s="28"/>
      <c r="Z1444" s="28"/>
    </row>
    <row r="1445" ht="14.25" customHeight="1">
      <c r="A1445" s="95"/>
      <c r="B1445" s="28"/>
      <c r="C1445" s="96"/>
      <c r="D1445" s="97"/>
      <c r="E1445" s="98"/>
      <c r="F1445" s="99"/>
      <c r="G1445" s="100"/>
      <c r="H1445" s="99"/>
      <c r="I1445" s="98"/>
      <c r="J1445" s="101"/>
      <c r="K1445" s="102"/>
      <c r="L1445" s="98"/>
      <c r="M1445" s="28"/>
      <c r="N1445" s="28"/>
      <c r="O1445" s="28"/>
      <c r="P1445" s="28"/>
      <c r="Q1445" s="28"/>
      <c r="R1445" s="28"/>
      <c r="S1445" s="28"/>
      <c r="T1445" s="28"/>
      <c r="U1445" s="28"/>
      <c r="V1445" s="28"/>
      <c r="W1445" s="28"/>
      <c r="X1445" s="28"/>
      <c r="Y1445" s="28"/>
      <c r="Z1445" s="28"/>
    </row>
    <row r="1446" ht="14.25" customHeight="1">
      <c r="A1446" s="95"/>
      <c r="B1446" s="28"/>
      <c r="C1446" s="96"/>
      <c r="D1446" s="97"/>
      <c r="E1446" s="98"/>
      <c r="F1446" s="99"/>
      <c r="G1446" s="100"/>
      <c r="H1446" s="99"/>
      <c r="I1446" s="98"/>
      <c r="J1446" s="101"/>
      <c r="K1446" s="102"/>
      <c r="L1446" s="98"/>
      <c r="M1446" s="28"/>
      <c r="N1446" s="28"/>
      <c r="O1446" s="28"/>
      <c r="P1446" s="28"/>
      <c r="Q1446" s="28"/>
      <c r="R1446" s="28"/>
      <c r="S1446" s="28"/>
      <c r="T1446" s="28"/>
      <c r="U1446" s="28"/>
      <c r="V1446" s="28"/>
      <c r="W1446" s="28"/>
      <c r="X1446" s="28"/>
      <c r="Y1446" s="28"/>
      <c r="Z1446" s="28"/>
    </row>
    <row r="1447" ht="14.25" customHeight="1">
      <c r="A1447" s="95"/>
      <c r="B1447" s="28"/>
      <c r="C1447" s="96"/>
      <c r="D1447" s="97"/>
      <c r="E1447" s="98"/>
      <c r="F1447" s="99"/>
      <c r="G1447" s="100"/>
      <c r="H1447" s="99"/>
      <c r="I1447" s="98"/>
      <c r="J1447" s="101"/>
      <c r="K1447" s="102"/>
      <c r="L1447" s="98"/>
      <c r="M1447" s="28"/>
      <c r="N1447" s="28"/>
      <c r="O1447" s="28"/>
      <c r="P1447" s="28"/>
      <c r="Q1447" s="28"/>
      <c r="R1447" s="28"/>
      <c r="S1447" s="28"/>
      <c r="T1447" s="28"/>
      <c r="U1447" s="28"/>
      <c r="V1447" s="28"/>
      <c r="W1447" s="28"/>
      <c r="X1447" s="28"/>
      <c r="Y1447" s="28"/>
      <c r="Z1447" s="28"/>
    </row>
    <row r="1448" ht="14.25" customHeight="1">
      <c r="A1448" s="95"/>
      <c r="B1448" s="28"/>
      <c r="C1448" s="96"/>
      <c r="D1448" s="97"/>
      <c r="E1448" s="98"/>
      <c r="F1448" s="99"/>
      <c r="G1448" s="100"/>
      <c r="H1448" s="99"/>
      <c r="I1448" s="98"/>
      <c r="J1448" s="101"/>
      <c r="K1448" s="102"/>
      <c r="L1448" s="98"/>
      <c r="M1448" s="28"/>
      <c r="N1448" s="28"/>
      <c r="O1448" s="28"/>
      <c r="P1448" s="28"/>
      <c r="Q1448" s="28"/>
      <c r="R1448" s="28"/>
      <c r="S1448" s="28"/>
      <c r="T1448" s="28"/>
      <c r="U1448" s="28"/>
      <c r="V1448" s="28"/>
      <c r="W1448" s="28"/>
      <c r="X1448" s="28"/>
      <c r="Y1448" s="28"/>
      <c r="Z1448" s="28"/>
    </row>
    <row r="1449" ht="14.25" customHeight="1">
      <c r="A1449" s="95"/>
      <c r="B1449" s="28"/>
      <c r="C1449" s="96"/>
      <c r="D1449" s="97"/>
      <c r="E1449" s="98"/>
      <c r="F1449" s="99"/>
      <c r="G1449" s="100"/>
      <c r="H1449" s="99"/>
      <c r="I1449" s="98"/>
      <c r="J1449" s="101"/>
      <c r="K1449" s="102"/>
      <c r="L1449" s="98"/>
      <c r="M1449" s="28"/>
      <c r="N1449" s="28"/>
      <c r="O1449" s="28"/>
      <c r="P1449" s="28"/>
      <c r="Q1449" s="28"/>
      <c r="R1449" s="28"/>
      <c r="S1449" s="28"/>
      <c r="T1449" s="28"/>
      <c r="U1449" s="28"/>
      <c r="V1449" s="28"/>
      <c r="W1449" s="28"/>
      <c r="X1449" s="28"/>
      <c r="Y1449" s="28"/>
      <c r="Z1449" s="28"/>
    </row>
    <row r="1450" ht="14.25" customHeight="1">
      <c r="A1450" s="95"/>
      <c r="B1450" s="28"/>
      <c r="C1450" s="96"/>
      <c r="D1450" s="97"/>
      <c r="E1450" s="98"/>
      <c r="F1450" s="99"/>
      <c r="G1450" s="100"/>
      <c r="H1450" s="99"/>
      <c r="I1450" s="98"/>
      <c r="J1450" s="101"/>
      <c r="K1450" s="102"/>
      <c r="L1450" s="98"/>
      <c r="M1450" s="28"/>
      <c r="N1450" s="28"/>
      <c r="O1450" s="28"/>
      <c r="P1450" s="28"/>
      <c r="Q1450" s="28"/>
      <c r="R1450" s="28"/>
      <c r="S1450" s="28"/>
      <c r="T1450" s="28"/>
      <c r="U1450" s="28"/>
      <c r="V1450" s="28"/>
      <c r="W1450" s="28"/>
      <c r="X1450" s="28"/>
      <c r="Y1450" s="28"/>
      <c r="Z1450" s="28"/>
    </row>
  </sheetData>
  <autoFilter ref="$A$5:$Z$1018"/>
  <customSheetViews>
    <customSheetView guid="{0D676E8F-6E04-42A3-9577-98B0E32B6D19}" filter="1" showAutoFilter="1">
      <autoFilter ref="$A$5:$L$542"/>
    </customSheetView>
  </customSheetViews>
  <conditionalFormatting sqref="G6:G54">
    <cfRule type="notContainsBlanks" dxfId="0" priority="1">
      <formula>LEN(TRIM(G6))&gt;0</formula>
    </cfRule>
  </conditionalFormatting>
  <dataValidations>
    <dataValidation type="list" allowBlank="1" showErrorMessage="1" sqref="J6:J1450">
      <formula1>List!$G$5:$G$50</formula1>
    </dataValidation>
    <dataValidation type="list" allowBlank="1" showErrorMessage="1" sqref="E6:E1450">
      <formula1>List!$A$6:$A$27</formula1>
    </dataValidation>
    <dataValidation type="list" allowBlank="1" showErrorMessage="1" sqref="I6:I1450">
      <formula1>List!$E$5:$E$16</formula1>
    </dataValidation>
  </dataValidations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75"/>
    <col customWidth="1" min="2" max="2" width="46.0"/>
    <col customWidth="1" min="3" max="7" width="7.75"/>
    <col customWidth="1" min="8" max="26" width="12.75"/>
  </cols>
  <sheetData>
    <row r="1" ht="14.25" customHeight="1"/>
    <row r="2" ht="14.25" customHeight="1"/>
    <row r="3" ht="14.25" customHeight="1"/>
    <row r="4" ht="14.25" customHeight="1"/>
    <row r="5" ht="14.25" customHeight="1">
      <c r="A5" s="104" t="s">
        <v>248</v>
      </c>
      <c r="B5" s="105" t="s">
        <v>249</v>
      </c>
      <c r="E5" s="106" t="s">
        <v>15</v>
      </c>
      <c r="G5" s="106" t="s">
        <v>95</v>
      </c>
    </row>
    <row r="6" ht="14.25" customHeight="1">
      <c r="A6" s="107">
        <v>4.11222196E9</v>
      </c>
      <c r="B6" s="108" t="s">
        <v>250</v>
      </c>
      <c r="E6" s="106" t="s">
        <v>64</v>
      </c>
      <c r="G6" s="106" t="s">
        <v>16</v>
      </c>
    </row>
    <row r="7" ht="14.25" customHeight="1">
      <c r="A7" s="107">
        <v>4.11222296E9</v>
      </c>
      <c r="B7" s="108" t="s">
        <v>251</v>
      </c>
      <c r="E7" s="106" t="s">
        <v>147</v>
      </c>
      <c r="G7" s="106" t="s">
        <v>252</v>
      </c>
    </row>
    <row r="8" ht="14.25" customHeight="1">
      <c r="A8" s="107">
        <v>4.12316E9</v>
      </c>
      <c r="B8" s="108" t="s">
        <v>253</v>
      </c>
      <c r="E8" s="106" t="s">
        <v>254</v>
      </c>
      <c r="G8" s="106" t="s">
        <v>255</v>
      </c>
    </row>
    <row r="9" ht="14.25" customHeight="1">
      <c r="A9" s="107">
        <v>4.12326E9</v>
      </c>
      <c r="B9" s="108" t="s">
        <v>256</v>
      </c>
      <c r="E9" s="106" t="s">
        <v>257</v>
      </c>
      <c r="G9" s="106" t="s">
        <v>258</v>
      </c>
    </row>
    <row r="10" ht="14.25" customHeight="1">
      <c r="A10" s="107">
        <v>4.12336E9</v>
      </c>
      <c r="B10" s="108" t="s">
        <v>259</v>
      </c>
      <c r="E10" s="106" t="s">
        <v>260</v>
      </c>
      <c r="G10" s="106" t="s">
        <v>261</v>
      </c>
    </row>
    <row r="11" ht="14.25" customHeight="1">
      <c r="A11" s="107">
        <v>4.242926E9</v>
      </c>
      <c r="B11" s="108" t="s">
        <v>262</v>
      </c>
      <c r="E11" s="106" t="s">
        <v>263</v>
      </c>
      <c r="G11" s="106" t="s">
        <v>150</v>
      </c>
    </row>
    <row r="12" ht="14.25" customHeight="1">
      <c r="A12" s="107">
        <v>4.2716E9</v>
      </c>
      <c r="B12" s="108" t="s">
        <v>264</v>
      </c>
      <c r="E12" s="106" t="s">
        <v>265</v>
      </c>
      <c r="G12" s="106" t="s">
        <v>266</v>
      </c>
    </row>
    <row r="13" ht="14.25" customHeight="1">
      <c r="A13" s="107">
        <v>4.2726E9</v>
      </c>
      <c r="B13" s="108" t="s">
        <v>267</v>
      </c>
      <c r="E13" s="106" t="s">
        <v>268</v>
      </c>
      <c r="G13" s="106" t="s">
        <v>185</v>
      </c>
    </row>
    <row r="14" ht="14.25" customHeight="1">
      <c r="A14" s="107">
        <v>4.2736E9</v>
      </c>
      <c r="B14" s="108" t="s">
        <v>269</v>
      </c>
      <c r="E14" s="106" t="s">
        <v>270</v>
      </c>
      <c r="G14" s="106" t="s">
        <v>271</v>
      </c>
    </row>
    <row r="15" ht="14.25" customHeight="1">
      <c r="A15" s="107">
        <v>4.336E9</v>
      </c>
      <c r="B15" s="108" t="s">
        <v>272</v>
      </c>
      <c r="E15" s="106" t="s">
        <v>273</v>
      </c>
      <c r="G15" s="106" t="s">
        <v>190</v>
      </c>
    </row>
    <row r="16" ht="14.25" customHeight="1">
      <c r="A16" s="107">
        <v>5.16E9</v>
      </c>
      <c r="B16" s="108" t="s">
        <v>274</v>
      </c>
      <c r="E16" s="106" t="s">
        <v>275</v>
      </c>
      <c r="G16" s="106" t="s">
        <v>276</v>
      </c>
    </row>
    <row r="17" ht="14.25" customHeight="1">
      <c r="A17" s="107">
        <v>5.311E9</v>
      </c>
      <c r="B17" s="108" t="s">
        <v>277</v>
      </c>
      <c r="G17" s="109" t="s">
        <v>278</v>
      </c>
    </row>
    <row r="18" ht="14.25" customHeight="1">
      <c r="A18" s="107">
        <v>5.312E9</v>
      </c>
      <c r="B18" s="108" t="s">
        <v>279</v>
      </c>
      <c r="G18" s="109" t="s">
        <v>280</v>
      </c>
    </row>
    <row r="19" ht="14.25" customHeight="1">
      <c r="A19" s="107">
        <v>5.314E9</v>
      </c>
      <c r="B19" s="108" t="s">
        <v>281</v>
      </c>
      <c r="G19" s="106" t="s">
        <v>282</v>
      </c>
    </row>
    <row r="20" ht="14.25" customHeight="1">
      <c r="A20" s="107">
        <v>5.315E9</v>
      </c>
      <c r="B20" s="108" t="s">
        <v>283</v>
      </c>
      <c r="G20" s="106" t="s">
        <v>284</v>
      </c>
    </row>
    <row r="21" ht="14.25" customHeight="1">
      <c r="A21" s="107">
        <v>5.31519001E9</v>
      </c>
      <c r="B21" s="108" t="s">
        <v>285</v>
      </c>
      <c r="G21" s="106" t="s">
        <v>45</v>
      </c>
    </row>
    <row r="22" ht="14.25" customHeight="1">
      <c r="A22" s="107">
        <v>5.31531001E9</v>
      </c>
      <c r="B22" s="108" t="s">
        <v>286</v>
      </c>
      <c r="G22" s="106" t="s">
        <v>287</v>
      </c>
    </row>
    <row r="23" ht="14.25" customHeight="1">
      <c r="A23" s="107">
        <v>5.316E9</v>
      </c>
      <c r="B23" s="108" t="s">
        <v>31</v>
      </c>
      <c r="G23" s="106" t="s">
        <v>42</v>
      </c>
    </row>
    <row r="24" ht="14.25" customHeight="1">
      <c r="A24" s="107">
        <v>5.317E9</v>
      </c>
      <c r="B24" s="108" t="s">
        <v>288</v>
      </c>
      <c r="G24" s="106" t="s">
        <v>289</v>
      </c>
    </row>
    <row r="25" ht="14.25" customHeight="1">
      <c r="A25" s="107">
        <v>5.319E9</v>
      </c>
      <c r="B25" s="108" t="s">
        <v>290</v>
      </c>
      <c r="G25" s="106" t="s">
        <v>291</v>
      </c>
    </row>
    <row r="26" ht="14.25" customHeight="1">
      <c r="A26" s="107">
        <v>5.32547E9</v>
      </c>
      <c r="B26" s="108" t="s">
        <v>292</v>
      </c>
      <c r="G26" s="106" t="s">
        <v>136</v>
      </c>
    </row>
    <row r="27" ht="14.25" customHeight="1">
      <c r="A27" s="107">
        <v>5.32549001E9</v>
      </c>
      <c r="B27" s="108" t="s">
        <v>293</v>
      </c>
      <c r="G27" s="106" t="s">
        <v>294</v>
      </c>
    </row>
    <row r="28" ht="14.25" customHeight="1">
      <c r="G28" s="106" t="s">
        <v>295</v>
      </c>
    </row>
    <row r="29" ht="14.25" customHeight="1">
      <c r="G29" s="106" t="s">
        <v>121</v>
      </c>
    </row>
    <row r="30" ht="14.25" customHeight="1">
      <c r="G30" s="106" t="s">
        <v>26</v>
      </c>
    </row>
    <row r="31" ht="14.25" customHeight="1">
      <c r="G31" s="106" t="s">
        <v>296</v>
      </c>
    </row>
    <row r="32" ht="14.25" customHeight="1">
      <c r="G32" s="106" t="s">
        <v>297</v>
      </c>
    </row>
    <row r="33" ht="14.25" customHeight="1">
      <c r="G33" s="106" t="s">
        <v>298</v>
      </c>
    </row>
    <row r="34" ht="14.25" customHeight="1">
      <c r="G34" s="106" t="s">
        <v>299</v>
      </c>
    </row>
    <row r="35" ht="14.25" customHeight="1">
      <c r="G35" s="106" t="s">
        <v>300</v>
      </c>
    </row>
    <row r="36" ht="14.25" customHeight="1">
      <c r="G36" s="106" t="s">
        <v>301</v>
      </c>
    </row>
    <row r="37" ht="14.25" customHeight="1">
      <c r="G37" s="106" t="s">
        <v>302</v>
      </c>
    </row>
    <row r="38" ht="14.25" customHeight="1">
      <c r="G38" s="110" t="s">
        <v>31</v>
      </c>
    </row>
    <row r="39" ht="14.25" customHeight="1">
      <c r="G39" s="106" t="s">
        <v>303</v>
      </c>
    </row>
    <row r="40" ht="14.25" customHeight="1">
      <c r="G40" s="106" t="s">
        <v>290</v>
      </c>
    </row>
    <row r="41" ht="14.25" customHeight="1">
      <c r="G41" s="106" t="s">
        <v>98</v>
      </c>
    </row>
    <row r="42" ht="14.25" customHeight="1">
      <c r="G42" s="106" t="s">
        <v>155</v>
      </c>
    </row>
    <row r="43" ht="14.25" customHeight="1">
      <c r="G43" s="106" t="s">
        <v>79</v>
      </c>
    </row>
    <row r="44" ht="14.25" customHeight="1">
      <c r="G44" s="106" t="s">
        <v>174</v>
      </c>
    </row>
    <row r="45" ht="14.25" customHeight="1">
      <c r="G45" s="106" t="s">
        <v>304</v>
      </c>
    </row>
    <row r="46" ht="14.25" customHeight="1">
      <c r="G46" s="106" t="s">
        <v>305</v>
      </c>
    </row>
    <row r="47" ht="14.25" customHeight="1">
      <c r="G47" s="106" t="s">
        <v>306</v>
      </c>
    </row>
    <row r="48" ht="14.25" customHeight="1">
      <c r="G48" s="106" t="s">
        <v>307</v>
      </c>
    </row>
    <row r="49" ht="14.25" customHeight="1">
      <c r="G49" s="106" t="s">
        <v>308</v>
      </c>
    </row>
    <row r="50" ht="14.25" customHeight="1">
      <c r="G50" s="106" t="s">
        <v>293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6.0" topLeftCell="E7" activePane="bottomRight" state="frozen"/>
      <selection activeCell="E1" sqref="E1" pane="topRight"/>
      <selection activeCell="A7" sqref="A7" pane="bottomLeft"/>
      <selection activeCell="E7" sqref="E7" pane="bottomRight"/>
    </sheetView>
  </sheetViews>
  <sheetFormatPr customHeight="1" defaultColWidth="12.63" defaultRowHeight="15.0"/>
  <cols>
    <col customWidth="1" min="1" max="1" width="3.25"/>
    <col customWidth="1" min="2" max="2" width="8.25"/>
    <col customWidth="1" min="3" max="3" width="4.5"/>
    <col customWidth="1" min="4" max="4" width="53.75"/>
    <col customWidth="1" min="5" max="5" width="13.5"/>
    <col customWidth="1" min="6" max="6" width="11.0"/>
    <col customWidth="1" min="7" max="9" width="12.5"/>
    <col customWidth="1" min="10" max="10" width="11.0"/>
    <col customWidth="1" min="11" max="11" width="12.5"/>
    <col customWidth="1" min="12" max="12" width="11.0"/>
    <col customWidth="1" min="13" max="13" width="12.5"/>
    <col customWidth="1" min="14" max="15" width="11.0"/>
    <col customWidth="1" min="16" max="16" width="11.25"/>
    <col customWidth="1" min="17" max="18" width="11.0"/>
    <col customWidth="1" min="19" max="19" width="12.5"/>
    <col customWidth="1" min="20" max="21" width="11.0"/>
    <col customWidth="1" min="22" max="38" width="7.75"/>
  </cols>
  <sheetData>
    <row r="1" ht="14.25" customHeight="1">
      <c r="A1" s="111" t="s">
        <v>309</v>
      </c>
      <c r="F1" s="111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</row>
    <row r="2" ht="14.25" customHeight="1">
      <c r="A2" s="111" t="s">
        <v>1</v>
      </c>
      <c r="E2" s="111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</row>
    <row r="3" ht="14.25" customHeight="1">
      <c r="A3" s="111"/>
      <c r="B3" s="111"/>
      <c r="C3" s="111"/>
      <c r="D3" s="111"/>
      <c r="E3" s="111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</row>
    <row r="4" ht="14.25" customHeight="1">
      <c r="A4" s="113" t="s">
        <v>2</v>
      </c>
      <c r="B4" s="114" t="s">
        <v>310</v>
      </c>
      <c r="C4" s="115"/>
      <c r="D4" s="116"/>
      <c r="E4" s="113" t="s">
        <v>311</v>
      </c>
      <c r="F4" s="117" t="s">
        <v>312</v>
      </c>
      <c r="G4" s="118"/>
      <c r="H4" s="118"/>
      <c r="I4" s="119"/>
      <c r="J4" s="117" t="s">
        <v>313</v>
      </c>
      <c r="K4" s="118"/>
      <c r="L4" s="118"/>
      <c r="M4" s="119"/>
      <c r="N4" s="117" t="s">
        <v>314</v>
      </c>
      <c r="O4" s="118"/>
      <c r="P4" s="118"/>
      <c r="Q4" s="119"/>
      <c r="R4" s="117" t="s">
        <v>315</v>
      </c>
      <c r="S4" s="118"/>
      <c r="T4" s="118"/>
      <c r="U4" s="119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</row>
    <row r="5" ht="14.25" customHeight="1">
      <c r="A5" s="121"/>
      <c r="B5" s="122"/>
      <c r="D5" s="123"/>
      <c r="E5" s="121"/>
      <c r="F5" s="124" t="s">
        <v>316</v>
      </c>
      <c r="G5" s="124" t="s">
        <v>64</v>
      </c>
      <c r="H5" s="124" t="s">
        <v>147</v>
      </c>
      <c r="I5" s="124" t="s">
        <v>317</v>
      </c>
      <c r="J5" s="124" t="s">
        <v>254</v>
      </c>
      <c r="K5" s="124" t="s">
        <v>257</v>
      </c>
      <c r="L5" s="124" t="s">
        <v>260</v>
      </c>
      <c r="M5" s="124" t="s">
        <v>317</v>
      </c>
      <c r="N5" s="124" t="s">
        <v>318</v>
      </c>
      <c r="O5" s="124" t="s">
        <v>265</v>
      </c>
      <c r="P5" s="124" t="s">
        <v>268</v>
      </c>
      <c r="Q5" s="124" t="s">
        <v>317</v>
      </c>
      <c r="R5" s="124" t="s">
        <v>270</v>
      </c>
      <c r="S5" s="124" t="s">
        <v>273</v>
      </c>
      <c r="T5" s="124" t="s">
        <v>275</v>
      </c>
      <c r="U5" s="124" t="s">
        <v>317</v>
      </c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</row>
    <row r="6" ht="14.25" customHeight="1">
      <c r="A6" s="125"/>
      <c r="B6" s="126"/>
      <c r="C6" s="127"/>
      <c r="D6" s="128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</row>
    <row r="7" ht="14.25" customHeight="1">
      <c r="A7" s="129" t="s">
        <v>319</v>
      </c>
      <c r="B7" s="130" t="s">
        <v>320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</row>
    <row r="8" ht="14.25" customHeight="1">
      <c r="A8" s="129"/>
      <c r="B8" s="131">
        <v>1.0</v>
      </c>
      <c r="C8" s="132" t="s">
        <v>321</v>
      </c>
      <c r="D8" s="119"/>
      <c r="E8" s="133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</row>
    <row r="9" ht="14.25" customHeight="1">
      <c r="A9" s="134"/>
      <c r="B9" s="135"/>
      <c r="C9" s="135" t="s">
        <v>322</v>
      </c>
      <c r="D9" s="135" t="s">
        <v>323</v>
      </c>
      <c r="E9" s="136"/>
      <c r="F9" s="136"/>
      <c r="G9" s="137"/>
      <c r="H9" s="137"/>
      <c r="I9" s="137"/>
      <c r="J9" s="136"/>
      <c r="K9" s="137"/>
      <c r="L9" s="137"/>
      <c r="M9" s="137"/>
      <c r="N9" s="136"/>
      <c r="O9" s="137"/>
      <c r="P9" s="137"/>
      <c r="Q9" s="137"/>
      <c r="R9" s="136"/>
      <c r="S9" s="137"/>
      <c r="T9" s="136"/>
      <c r="U9" s="136"/>
      <c r="V9" s="138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</row>
    <row r="10" ht="14.25" customHeight="1">
      <c r="A10" s="134"/>
      <c r="B10" s="135"/>
      <c r="C10" s="139" t="s">
        <v>95</v>
      </c>
      <c r="D10" s="135" t="s">
        <v>95</v>
      </c>
      <c r="E10" s="140">
        <f>5870000*8</f>
        <v>46960000</v>
      </c>
      <c r="F10" s="140">
        <v>1.5653333E7</v>
      </c>
      <c r="G10" s="140">
        <v>1.5653333E7</v>
      </c>
      <c r="H10" s="140">
        <v>1.5653334E7</v>
      </c>
      <c r="I10" s="136">
        <f t="shared" ref="I10:I13" si="1">SUM(F10:H10)</f>
        <v>46960000</v>
      </c>
      <c r="J10" s="136"/>
      <c r="K10" s="136"/>
      <c r="L10" s="136"/>
      <c r="M10" s="136">
        <f t="shared" ref="M10:M13" si="2">SUM(J10:L10)</f>
        <v>0</v>
      </c>
      <c r="N10" s="136"/>
      <c r="O10" s="136"/>
      <c r="P10" s="136"/>
      <c r="Q10" s="136">
        <f t="shared" ref="Q10:Q13" si="3">SUM(N10:P10)</f>
        <v>0</v>
      </c>
      <c r="R10" s="136"/>
      <c r="S10" s="136"/>
      <c r="T10" s="136"/>
      <c r="U10" s="136">
        <f t="shared" ref="U10:U13" si="4">SUM(R10:T10)</f>
        <v>0</v>
      </c>
      <c r="V10" s="138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</row>
    <row r="11" ht="14.25" customHeight="1">
      <c r="A11" s="134"/>
      <c r="B11" s="135"/>
      <c r="C11" s="139" t="s">
        <v>16</v>
      </c>
      <c r="D11" s="135" t="s">
        <v>16</v>
      </c>
      <c r="E11" s="136"/>
      <c r="F11" s="136"/>
      <c r="G11" s="136"/>
      <c r="H11" s="136"/>
      <c r="I11" s="136">
        <f t="shared" si="1"/>
        <v>0</v>
      </c>
      <c r="J11" s="136"/>
      <c r="K11" s="136"/>
      <c r="L11" s="136"/>
      <c r="M11" s="136">
        <f t="shared" si="2"/>
        <v>0</v>
      </c>
      <c r="N11" s="136"/>
      <c r="O11" s="136"/>
      <c r="P11" s="136"/>
      <c r="Q11" s="136">
        <f t="shared" si="3"/>
        <v>0</v>
      </c>
      <c r="R11" s="136"/>
      <c r="S11" s="136"/>
      <c r="T11" s="136"/>
      <c r="U11" s="136">
        <f t="shared" si="4"/>
        <v>0</v>
      </c>
      <c r="V11" s="138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</row>
    <row r="12" ht="14.25" customHeight="1">
      <c r="A12" s="134"/>
      <c r="B12" s="135"/>
      <c r="C12" s="139" t="s">
        <v>252</v>
      </c>
      <c r="D12" s="135" t="s">
        <v>252</v>
      </c>
      <c r="E12" s="136"/>
      <c r="F12" s="136"/>
      <c r="G12" s="136"/>
      <c r="H12" s="136"/>
      <c r="I12" s="136">
        <f t="shared" si="1"/>
        <v>0</v>
      </c>
      <c r="J12" s="136"/>
      <c r="K12" s="136"/>
      <c r="L12" s="136"/>
      <c r="M12" s="136">
        <f t="shared" si="2"/>
        <v>0</v>
      </c>
      <c r="N12" s="136"/>
      <c r="O12" s="136"/>
      <c r="P12" s="136"/>
      <c r="Q12" s="136">
        <f t="shared" si="3"/>
        <v>0</v>
      </c>
      <c r="R12" s="136"/>
      <c r="S12" s="136"/>
      <c r="T12" s="137"/>
      <c r="U12" s="136">
        <f t="shared" si="4"/>
        <v>0</v>
      </c>
      <c r="V12" s="138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</row>
    <row r="13" ht="14.25" customHeight="1">
      <c r="A13" s="134"/>
      <c r="B13" s="135"/>
      <c r="C13" s="139"/>
      <c r="D13" s="135" t="s">
        <v>255</v>
      </c>
      <c r="E13" s="136"/>
      <c r="F13" s="136"/>
      <c r="G13" s="136"/>
      <c r="H13" s="136"/>
      <c r="I13" s="136">
        <f t="shared" si="1"/>
        <v>0</v>
      </c>
      <c r="J13" s="136"/>
      <c r="K13" s="136"/>
      <c r="L13" s="136"/>
      <c r="M13" s="136">
        <f t="shared" si="2"/>
        <v>0</v>
      </c>
      <c r="N13" s="136"/>
      <c r="O13" s="136"/>
      <c r="P13" s="136"/>
      <c r="Q13" s="136">
        <f t="shared" si="3"/>
        <v>0</v>
      </c>
      <c r="R13" s="136"/>
      <c r="S13" s="136"/>
      <c r="T13" s="137"/>
      <c r="U13" s="136">
        <f t="shared" si="4"/>
        <v>0</v>
      </c>
      <c r="V13" s="138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</row>
    <row r="14" ht="14.25" customHeight="1">
      <c r="A14" s="134"/>
      <c r="B14" s="135"/>
      <c r="C14" s="135" t="s">
        <v>324</v>
      </c>
      <c r="D14" s="135" t="s">
        <v>325</v>
      </c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7"/>
      <c r="U14" s="136"/>
      <c r="V14" s="138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</row>
    <row r="15" ht="14.25" customHeight="1">
      <c r="A15" s="134"/>
      <c r="B15" s="135"/>
      <c r="C15" s="139" t="s">
        <v>258</v>
      </c>
      <c r="D15" s="135" t="s">
        <v>258</v>
      </c>
      <c r="E15" s="140">
        <v>8000000.0</v>
      </c>
      <c r="F15" s="140">
        <v>4000000.0</v>
      </c>
      <c r="G15" s="140">
        <v>4000000.0</v>
      </c>
      <c r="H15" s="136"/>
      <c r="I15" s="136">
        <f t="shared" ref="I15:I18" si="5">SUM(F15:H15)</f>
        <v>8000000</v>
      </c>
      <c r="J15" s="136"/>
      <c r="K15" s="136"/>
      <c r="L15" s="136"/>
      <c r="M15" s="136">
        <f t="shared" ref="M15:M18" si="6">SUM(J15:L15)</f>
        <v>0</v>
      </c>
      <c r="N15" s="136"/>
      <c r="O15" s="136"/>
      <c r="P15" s="136"/>
      <c r="Q15" s="136">
        <f t="shared" ref="Q15:Q18" si="7">SUM(N15:P15)</f>
        <v>0</v>
      </c>
      <c r="R15" s="136"/>
      <c r="S15" s="136"/>
      <c r="T15" s="136"/>
      <c r="U15" s="136">
        <f t="shared" ref="U15:U18" si="8">SUM(R15:T15)</f>
        <v>0</v>
      </c>
      <c r="V15" s="138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</row>
    <row r="16" ht="14.25" customHeight="1">
      <c r="A16" s="134"/>
      <c r="B16" s="135"/>
      <c r="C16" s="139" t="s">
        <v>261</v>
      </c>
      <c r="D16" s="135" t="s">
        <v>261</v>
      </c>
      <c r="E16" s="136"/>
      <c r="F16" s="136"/>
      <c r="G16" s="136"/>
      <c r="H16" s="136"/>
      <c r="I16" s="136">
        <f t="shared" si="5"/>
        <v>0</v>
      </c>
      <c r="J16" s="136"/>
      <c r="K16" s="136"/>
      <c r="L16" s="136"/>
      <c r="M16" s="136">
        <f t="shared" si="6"/>
        <v>0</v>
      </c>
      <c r="N16" s="136"/>
      <c r="O16" s="136"/>
      <c r="P16" s="136"/>
      <c r="Q16" s="136">
        <f t="shared" si="7"/>
        <v>0</v>
      </c>
      <c r="R16" s="136"/>
      <c r="S16" s="136"/>
      <c r="T16" s="137"/>
      <c r="U16" s="136">
        <f t="shared" si="8"/>
        <v>0</v>
      </c>
      <c r="V16" s="138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</row>
    <row r="17" ht="14.25" customHeight="1">
      <c r="A17" s="134"/>
      <c r="B17" s="135"/>
      <c r="C17" s="139" t="s">
        <v>326</v>
      </c>
      <c r="D17" s="135" t="s">
        <v>150</v>
      </c>
      <c r="E17" s="140">
        <v>6.0E7</v>
      </c>
      <c r="F17" s="140">
        <v>2.0E7</v>
      </c>
      <c r="G17" s="140">
        <v>2.0E7</v>
      </c>
      <c r="H17" s="140">
        <v>2.0E7</v>
      </c>
      <c r="I17" s="136">
        <f t="shared" si="5"/>
        <v>60000000</v>
      </c>
      <c r="J17" s="136"/>
      <c r="K17" s="136"/>
      <c r="L17" s="136"/>
      <c r="M17" s="136">
        <f t="shared" si="6"/>
        <v>0</v>
      </c>
      <c r="N17" s="136"/>
      <c r="O17" s="136"/>
      <c r="P17" s="136"/>
      <c r="Q17" s="136">
        <f t="shared" si="7"/>
        <v>0</v>
      </c>
      <c r="R17" s="136"/>
      <c r="S17" s="136"/>
      <c r="T17" s="137"/>
      <c r="U17" s="136">
        <f t="shared" si="8"/>
        <v>0</v>
      </c>
      <c r="V17" s="138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</row>
    <row r="18" ht="14.25" customHeight="1">
      <c r="A18" s="134"/>
      <c r="B18" s="135"/>
      <c r="C18" s="139" t="s">
        <v>266</v>
      </c>
      <c r="D18" s="135" t="s">
        <v>266</v>
      </c>
      <c r="E18" s="140">
        <v>3.5E7</v>
      </c>
      <c r="F18" s="140">
        <v>1.0E7</v>
      </c>
      <c r="G18" s="140">
        <v>1.0E7</v>
      </c>
      <c r="H18" s="140">
        <v>1.5E7</v>
      </c>
      <c r="I18" s="136">
        <f t="shared" si="5"/>
        <v>35000000</v>
      </c>
      <c r="J18" s="136"/>
      <c r="K18" s="136"/>
      <c r="L18" s="136"/>
      <c r="M18" s="136">
        <f t="shared" si="6"/>
        <v>0</v>
      </c>
      <c r="N18" s="136"/>
      <c r="O18" s="136"/>
      <c r="P18" s="136"/>
      <c r="Q18" s="136">
        <f t="shared" si="7"/>
        <v>0</v>
      </c>
      <c r="R18" s="136"/>
      <c r="S18" s="136"/>
      <c r="T18" s="137"/>
      <c r="U18" s="136">
        <f t="shared" si="8"/>
        <v>0</v>
      </c>
      <c r="V18" s="138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</row>
    <row r="19" ht="14.25" customHeight="1">
      <c r="A19" s="129"/>
      <c r="B19" s="142" t="s">
        <v>327</v>
      </c>
      <c r="C19" s="118"/>
      <c r="D19" s="119"/>
      <c r="E19" s="143">
        <f t="shared" ref="E19:U19" si="9">SUM(E10:E18)</f>
        <v>149960000</v>
      </c>
      <c r="F19" s="143">
        <f t="shared" si="9"/>
        <v>49653333</v>
      </c>
      <c r="G19" s="143">
        <f t="shared" si="9"/>
        <v>49653333</v>
      </c>
      <c r="H19" s="143">
        <f t="shared" si="9"/>
        <v>50653334</v>
      </c>
      <c r="I19" s="143">
        <f t="shared" si="9"/>
        <v>149960000</v>
      </c>
      <c r="J19" s="143">
        <f t="shared" si="9"/>
        <v>0</v>
      </c>
      <c r="K19" s="143">
        <f t="shared" si="9"/>
        <v>0</v>
      </c>
      <c r="L19" s="143">
        <f t="shared" si="9"/>
        <v>0</v>
      </c>
      <c r="M19" s="143">
        <f t="shared" si="9"/>
        <v>0</v>
      </c>
      <c r="N19" s="143">
        <f t="shared" si="9"/>
        <v>0</v>
      </c>
      <c r="O19" s="143">
        <f t="shared" si="9"/>
        <v>0</v>
      </c>
      <c r="P19" s="143">
        <f t="shared" si="9"/>
        <v>0</v>
      </c>
      <c r="Q19" s="143">
        <f t="shared" si="9"/>
        <v>0</v>
      </c>
      <c r="R19" s="143">
        <f t="shared" si="9"/>
        <v>0</v>
      </c>
      <c r="S19" s="143">
        <f t="shared" si="9"/>
        <v>0</v>
      </c>
      <c r="T19" s="143">
        <f t="shared" si="9"/>
        <v>0</v>
      </c>
      <c r="U19" s="143">
        <f t="shared" si="9"/>
        <v>0</v>
      </c>
      <c r="V19" s="138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</row>
    <row r="20" ht="14.25" customHeight="1">
      <c r="A20" s="129"/>
      <c r="B20" s="131">
        <v>2.0</v>
      </c>
      <c r="C20" s="132" t="s">
        <v>328</v>
      </c>
      <c r="D20" s="119"/>
      <c r="E20" s="144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8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</row>
    <row r="21" ht="14.25" customHeight="1">
      <c r="A21" s="134"/>
      <c r="B21" s="135"/>
      <c r="C21" s="135" t="s">
        <v>322</v>
      </c>
      <c r="D21" s="135" t="s">
        <v>329</v>
      </c>
      <c r="E21" s="136"/>
      <c r="F21" s="136"/>
      <c r="G21" s="137"/>
      <c r="H21" s="137"/>
      <c r="I21" s="137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8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</row>
    <row r="22" ht="14.25" customHeight="1">
      <c r="A22" s="134"/>
      <c r="B22" s="135"/>
      <c r="C22" s="139" t="s">
        <v>330</v>
      </c>
      <c r="D22" s="135" t="s">
        <v>185</v>
      </c>
      <c r="E22" s="136">
        <f>610000*1230</f>
        <v>750300000</v>
      </c>
      <c r="F22" s="136"/>
      <c r="G22" s="140">
        <v>7.503E8</v>
      </c>
      <c r="H22" s="136"/>
      <c r="I22" s="136">
        <f t="shared" ref="I22:I31" si="10">SUM(F22:H22)</f>
        <v>750300000</v>
      </c>
      <c r="J22" s="136"/>
      <c r="K22" s="136"/>
      <c r="L22" s="136"/>
      <c r="M22" s="136">
        <f t="shared" ref="M22:M31" si="11">SUM(J22:L22)</f>
        <v>0</v>
      </c>
      <c r="N22" s="136"/>
      <c r="O22" s="136"/>
      <c r="P22" s="136"/>
      <c r="Q22" s="136">
        <f t="shared" ref="Q22:Q31" si="12">SUM(N22:P22)</f>
        <v>0</v>
      </c>
      <c r="R22" s="136"/>
      <c r="S22" s="136"/>
      <c r="T22" s="136"/>
      <c r="U22" s="136">
        <f t="shared" ref="U22:U31" si="13">SUM(R22:T22)</f>
        <v>0</v>
      </c>
      <c r="V22" s="138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</row>
    <row r="23" ht="14.25" customHeight="1">
      <c r="A23" s="134"/>
      <c r="B23" s="135"/>
      <c r="C23" s="139" t="s">
        <v>331</v>
      </c>
      <c r="D23" s="135" t="s">
        <v>271</v>
      </c>
      <c r="E23" s="136">
        <f>1080000*2</f>
        <v>2160000</v>
      </c>
      <c r="F23" s="136"/>
      <c r="G23" s="140">
        <v>2160000.0</v>
      </c>
      <c r="H23" s="136"/>
      <c r="I23" s="136">
        <f t="shared" si="10"/>
        <v>2160000</v>
      </c>
      <c r="J23" s="136"/>
      <c r="K23" s="136"/>
      <c r="L23" s="136"/>
      <c r="M23" s="136">
        <f t="shared" si="11"/>
        <v>0</v>
      </c>
      <c r="N23" s="136"/>
      <c r="O23" s="136"/>
      <c r="P23" s="136"/>
      <c r="Q23" s="136">
        <f t="shared" si="12"/>
        <v>0</v>
      </c>
      <c r="R23" s="136"/>
      <c r="S23" s="136"/>
      <c r="T23" s="136"/>
      <c r="U23" s="136">
        <f t="shared" si="13"/>
        <v>0</v>
      </c>
      <c r="V23" s="138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</row>
    <row r="24" ht="14.25" customHeight="1">
      <c r="A24" s="134"/>
      <c r="B24" s="135"/>
      <c r="C24" s="139" t="s">
        <v>190</v>
      </c>
      <c r="D24" s="135" t="s">
        <v>190</v>
      </c>
      <c r="E24" s="136"/>
      <c r="F24" s="136"/>
      <c r="G24" s="136"/>
      <c r="H24" s="136"/>
      <c r="I24" s="136">
        <f t="shared" si="10"/>
        <v>0</v>
      </c>
      <c r="J24" s="136"/>
      <c r="K24" s="136"/>
      <c r="L24" s="136"/>
      <c r="M24" s="136">
        <f t="shared" si="11"/>
        <v>0</v>
      </c>
      <c r="N24" s="136"/>
      <c r="O24" s="136"/>
      <c r="P24" s="136"/>
      <c r="Q24" s="136">
        <f t="shared" si="12"/>
        <v>0</v>
      </c>
      <c r="R24" s="136"/>
      <c r="S24" s="136"/>
      <c r="T24" s="136"/>
      <c r="U24" s="136">
        <f t="shared" si="13"/>
        <v>0</v>
      </c>
      <c r="V24" s="138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</row>
    <row r="25" ht="14.25" customHeight="1">
      <c r="A25" s="134"/>
      <c r="B25" s="135"/>
      <c r="C25" s="135"/>
      <c r="D25" s="135" t="s">
        <v>276</v>
      </c>
      <c r="E25" s="140">
        <v>5.7006083E7</v>
      </c>
      <c r="F25" s="136"/>
      <c r="G25" s="140">
        <v>5.7006083E7</v>
      </c>
      <c r="H25" s="136"/>
      <c r="I25" s="136">
        <f t="shared" si="10"/>
        <v>57006083</v>
      </c>
      <c r="J25" s="136"/>
      <c r="K25" s="136"/>
      <c r="L25" s="136"/>
      <c r="M25" s="136">
        <f t="shared" si="11"/>
        <v>0</v>
      </c>
      <c r="N25" s="136"/>
      <c r="O25" s="136"/>
      <c r="P25" s="136"/>
      <c r="Q25" s="136">
        <f t="shared" si="12"/>
        <v>0</v>
      </c>
      <c r="R25" s="136"/>
      <c r="S25" s="136"/>
      <c r="T25" s="136"/>
      <c r="U25" s="136">
        <f t="shared" si="13"/>
        <v>0</v>
      </c>
      <c r="V25" s="138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</row>
    <row r="26" ht="14.25" customHeight="1">
      <c r="A26" s="134"/>
      <c r="B26" s="135"/>
      <c r="C26" s="135"/>
      <c r="D26" s="145" t="s">
        <v>278</v>
      </c>
      <c r="E26" s="140"/>
      <c r="F26" s="136"/>
      <c r="G26" s="136"/>
      <c r="H26" s="136"/>
      <c r="I26" s="136">
        <f t="shared" si="10"/>
        <v>0</v>
      </c>
      <c r="J26" s="136"/>
      <c r="K26" s="136"/>
      <c r="L26" s="136"/>
      <c r="M26" s="136">
        <f t="shared" si="11"/>
        <v>0</v>
      </c>
      <c r="N26" s="136"/>
      <c r="O26" s="136"/>
      <c r="P26" s="136"/>
      <c r="Q26" s="136">
        <f t="shared" si="12"/>
        <v>0</v>
      </c>
      <c r="R26" s="136"/>
      <c r="S26" s="136"/>
      <c r="T26" s="136"/>
      <c r="U26" s="136">
        <f t="shared" si="13"/>
        <v>0</v>
      </c>
      <c r="V26" s="138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</row>
    <row r="27" ht="14.25" customHeight="1">
      <c r="A27" s="134"/>
      <c r="B27" s="135"/>
      <c r="C27" s="135"/>
      <c r="D27" s="145" t="s">
        <v>280</v>
      </c>
      <c r="E27" s="136"/>
      <c r="F27" s="136"/>
      <c r="G27" s="136"/>
      <c r="H27" s="136"/>
      <c r="I27" s="136">
        <f t="shared" si="10"/>
        <v>0</v>
      </c>
      <c r="J27" s="136"/>
      <c r="K27" s="136"/>
      <c r="L27" s="136"/>
      <c r="M27" s="136">
        <f t="shared" si="11"/>
        <v>0</v>
      </c>
      <c r="N27" s="136"/>
      <c r="O27" s="136"/>
      <c r="P27" s="136"/>
      <c r="Q27" s="136">
        <f t="shared" si="12"/>
        <v>0</v>
      </c>
      <c r="R27" s="136"/>
      <c r="S27" s="136"/>
      <c r="T27" s="136"/>
      <c r="U27" s="136">
        <f t="shared" si="13"/>
        <v>0</v>
      </c>
      <c r="V27" s="138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</row>
    <row r="28" ht="14.25" customHeight="1">
      <c r="A28" s="134"/>
      <c r="B28" s="135"/>
      <c r="C28" s="135" t="s">
        <v>324</v>
      </c>
      <c r="D28" s="135" t="s">
        <v>282</v>
      </c>
      <c r="E28" s="136"/>
      <c r="F28" s="136"/>
      <c r="G28" s="136"/>
      <c r="H28" s="136"/>
      <c r="I28" s="136">
        <f t="shared" si="10"/>
        <v>0</v>
      </c>
      <c r="J28" s="136"/>
      <c r="K28" s="136"/>
      <c r="L28" s="136"/>
      <c r="M28" s="136">
        <f t="shared" si="11"/>
        <v>0</v>
      </c>
      <c r="N28" s="136"/>
      <c r="O28" s="136"/>
      <c r="P28" s="136"/>
      <c r="Q28" s="136">
        <f t="shared" si="12"/>
        <v>0</v>
      </c>
      <c r="R28" s="136"/>
      <c r="S28" s="136"/>
      <c r="T28" s="136"/>
      <c r="U28" s="136">
        <f t="shared" si="13"/>
        <v>0</v>
      </c>
      <c r="V28" s="138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</row>
    <row r="29" ht="14.25" customHeight="1">
      <c r="A29" s="134"/>
      <c r="B29" s="135"/>
      <c r="C29" s="135" t="s">
        <v>332</v>
      </c>
      <c r="D29" s="135" t="s">
        <v>284</v>
      </c>
      <c r="E29" s="136"/>
      <c r="F29" s="136"/>
      <c r="G29" s="136"/>
      <c r="H29" s="136"/>
      <c r="I29" s="136">
        <f t="shared" si="10"/>
        <v>0</v>
      </c>
      <c r="J29" s="136"/>
      <c r="K29" s="136"/>
      <c r="L29" s="136"/>
      <c r="M29" s="136">
        <f t="shared" si="11"/>
        <v>0</v>
      </c>
      <c r="N29" s="136"/>
      <c r="O29" s="136"/>
      <c r="P29" s="136"/>
      <c r="Q29" s="136">
        <f t="shared" si="12"/>
        <v>0</v>
      </c>
      <c r="R29" s="136"/>
      <c r="S29" s="136"/>
      <c r="T29" s="136"/>
      <c r="U29" s="136">
        <f t="shared" si="13"/>
        <v>0</v>
      </c>
      <c r="V29" s="138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</row>
    <row r="30" ht="14.25" customHeight="1">
      <c r="A30" s="134"/>
      <c r="B30" s="135"/>
      <c r="C30" s="135" t="s">
        <v>333</v>
      </c>
      <c r="D30" s="135" t="s">
        <v>45</v>
      </c>
      <c r="E30" s="146"/>
      <c r="F30" s="136"/>
      <c r="G30" s="136"/>
      <c r="H30" s="136"/>
      <c r="I30" s="136">
        <f t="shared" si="10"/>
        <v>0</v>
      </c>
      <c r="J30" s="136"/>
      <c r="K30" s="136"/>
      <c r="L30" s="136"/>
      <c r="M30" s="136">
        <f t="shared" si="11"/>
        <v>0</v>
      </c>
      <c r="N30" s="136"/>
      <c r="O30" s="136"/>
      <c r="P30" s="136"/>
      <c r="Q30" s="136">
        <f t="shared" si="12"/>
        <v>0</v>
      </c>
      <c r="R30" s="136"/>
      <c r="S30" s="136"/>
      <c r="T30" s="136"/>
      <c r="U30" s="136">
        <f t="shared" si="13"/>
        <v>0</v>
      </c>
      <c r="V30" s="138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</row>
    <row r="31" ht="14.25" customHeight="1">
      <c r="A31" s="129"/>
      <c r="B31" s="131"/>
      <c r="C31" s="135" t="s">
        <v>334</v>
      </c>
      <c r="D31" s="135" t="s">
        <v>287</v>
      </c>
      <c r="E31" s="143"/>
      <c r="F31" s="143"/>
      <c r="G31" s="143"/>
      <c r="H31" s="143"/>
      <c r="I31" s="136">
        <f t="shared" si="10"/>
        <v>0</v>
      </c>
      <c r="J31" s="143"/>
      <c r="K31" s="143"/>
      <c r="L31" s="143"/>
      <c r="M31" s="136">
        <f t="shared" si="11"/>
        <v>0</v>
      </c>
      <c r="N31" s="143"/>
      <c r="O31" s="143"/>
      <c r="P31" s="143"/>
      <c r="Q31" s="136">
        <f t="shared" si="12"/>
        <v>0</v>
      </c>
      <c r="R31" s="143"/>
      <c r="S31" s="143"/>
      <c r="T31" s="143"/>
      <c r="U31" s="136">
        <f t="shared" si="13"/>
        <v>0</v>
      </c>
      <c r="V31" s="138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</row>
    <row r="32" ht="14.25" customHeight="1">
      <c r="A32" s="129"/>
      <c r="B32" s="142" t="s">
        <v>335</v>
      </c>
      <c r="C32" s="118"/>
      <c r="D32" s="119"/>
      <c r="E32" s="143">
        <f t="shared" ref="E32:U32" si="14">SUM(E22:E31)</f>
        <v>809466083</v>
      </c>
      <c r="F32" s="143">
        <f t="shared" si="14"/>
        <v>0</v>
      </c>
      <c r="G32" s="143">
        <f t="shared" si="14"/>
        <v>809466083</v>
      </c>
      <c r="H32" s="143">
        <f t="shared" si="14"/>
        <v>0</v>
      </c>
      <c r="I32" s="143">
        <f t="shared" si="14"/>
        <v>809466083</v>
      </c>
      <c r="J32" s="143">
        <f t="shared" si="14"/>
        <v>0</v>
      </c>
      <c r="K32" s="143">
        <f t="shared" si="14"/>
        <v>0</v>
      </c>
      <c r="L32" s="143">
        <f t="shared" si="14"/>
        <v>0</v>
      </c>
      <c r="M32" s="143">
        <f t="shared" si="14"/>
        <v>0</v>
      </c>
      <c r="N32" s="143">
        <f t="shared" si="14"/>
        <v>0</v>
      </c>
      <c r="O32" s="143">
        <f t="shared" si="14"/>
        <v>0</v>
      </c>
      <c r="P32" s="143">
        <f t="shared" si="14"/>
        <v>0</v>
      </c>
      <c r="Q32" s="143">
        <f t="shared" si="14"/>
        <v>0</v>
      </c>
      <c r="R32" s="143">
        <f t="shared" si="14"/>
        <v>0</v>
      </c>
      <c r="S32" s="143">
        <f t="shared" si="14"/>
        <v>0</v>
      </c>
      <c r="T32" s="143">
        <f t="shared" si="14"/>
        <v>0</v>
      </c>
      <c r="U32" s="143">
        <f t="shared" si="14"/>
        <v>0</v>
      </c>
      <c r="V32" s="138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</row>
    <row r="33" ht="14.25" customHeight="1">
      <c r="A33" s="129"/>
      <c r="B33" s="142" t="s">
        <v>336</v>
      </c>
      <c r="C33" s="118"/>
      <c r="D33" s="119"/>
      <c r="E33" s="137">
        <f t="shared" ref="E33:U33" si="15">E19+E32</f>
        <v>959426083</v>
      </c>
      <c r="F33" s="137">
        <f t="shared" si="15"/>
        <v>49653333</v>
      </c>
      <c r="G33" s="137">
        <f t="shared" si="15"/>
        <v>859119416</v>
      </c>
      <c r="H33" s="137">
        <f t="shared" si="15"/>
        <v>50653334</v>
      </c>
      <c r="I33" s="137">
        <f t="shared" si="15"/>
        <v>959426083</v>
      </c>
      <c r="J33" s="137">
        <f t="shared" si="15"/>
        <v>0</v>
      </c>
      <c r="K33" s="137">
        <f t="shared" si="15"/>
        <v>0</v>
      </c>
      <c r="L33" s="137">
        <f t="shared" si="15"/>
        <v>0</v>
      </c>
      <c r="M33" s="137">
        <f t="shared" si="15"/>
        <v>0</v>
      </c>
      <c r="N33" s="137">
        <f t="shared" si="15"/>
        <v>0</v>
      </c>
      <c r="O33" s="137">
        <f t="shared" si="15"/>
        <v>0</v>
      </c>
      <c r="P33" s="137">
        <f t="shared" si="15"/>
        <v>0</v>
      </c>
      <c r="Q33" s="137">
        <f t="shared" si="15"/>
        <v>0</v>
      </c>
      <c r="R33" s="137">
        <f t="shared" si="15"/>
        <v>0</v>
      </c>
      <c r="S33" s="137">
        <f t="shared" si="15"/>
        <v>0</v>
      </c>
      <c r="T33" s="137">
        <f t="shared" si="15"/>
        <v>0</v>
      </c>
      <c r="U33" s="137">
        <f t="shared" si="15"/>
        <v>0</v>
      </c>
      <c r="V33" s="138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</row>
    <row r="34" ht="14.25" customHeight="1">
      <c r="A34" s="129" t="s">
        <v>337</v>
      </c>
      <c r="B34" s="130" t="s">
        <v>338</v>
      </c>
      <c r="C34" s="130"/>
      <c r="D34" s="130"/>
      <c r="E34" s="137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8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</row>
    <row r="35" ht="14.25" customHeight="1">
      <c r="A35" s="129"/>
      <c r="B35" s="131">
        <v>1.0</v>
      </c>
      <c r="C35" s="130" t="s">
        <v>42</v>
      </c>
      <c r="D35" s="130"/>
      <c r="E35" s="147">
        <v>5987250.0</v>
      </c>
      <c r="F35" s="140">
        <v>1995750.0</v>
      </c>
      <c r="G35" s="140">
        <v>1995750.0</v>
      </c>
      <c r="H35" s="140">
        <v>1995750.0</v>
      </c>
      <c r="I35" s="136">
        <f>SUM(F35:H35)</f>
        <v>5987250</v>
      </c>
      <c r="J35" s="137"/>
      <c r="K35" s="136"/>
      <c r="L35" s="136"/>
      <c r="M35" s="136">
        <f>SUM(J35:L35)</f>
        <v>0</v>
      </c>
      <c r="N35" s="137"/>
      <c r="O35" s="136"/>
      <c r="P35" s="136"/>
      <c r="Q35" s="136">
        <f>SUM(N35:P35)</f>
        <v>0</v>
      </c>
      <c r="R35" s="137"/>
      <c r="S35" s="136"/>
      <c r="T35" s="137"/>
      <c r="U35" s="136">
        <f>SUM(R35:T35)</f>
        <v>0</v>
      </c>
      <c r="V35" s="138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</row>
    <row r="36" ht="14.25" customHeight="1">
      <c r="A36" s="129"/>
      <c r="B36" s="131">
        <v>2.0</v>
      </c>
      <c r="C36" s="132" t="s">
        <v>339</v>
      </c>
      <c r="D36" s="119"/>
      <c r="E36" s="144"/>
      <c r="F36" s="137"/>
      <c r="G36" s="137"/>
      <c r="H36" s="137"/>
      <c r="I36" s="137"/>
      <c r="J36" s="137"/>
      <c r="K36" s="137"/>
      <c r="L36" s="137"/>
      <c r="M36" s="136"/>
      <c r="N36" s="137"/>
      <c r="O36" s="137"/>
      <c r="P36" s="137"/>
      <c r="Q36" s="137"/>
      <c r="R36" s="137"/>
      <c r="S36" s="137"/>
      <c r="T36" s="137"/>
      <c r="U36" s="136"/>
      <c r="V36" s="138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</row>
    <row r="37" ht="14.25" customHeight="1">
      <c r="A37" s="134"/>
      <c r="B37" s="135"/>
      <c r="C37" s="139" t="s">
        <v>340</v>
      </c>
      <c r="D37" s="135" t="s">
        <v>289</v>
      </c>
      <c r="E37" s="140">
        <v>7780000.0</v>
      </c>
      <c r="F37" s="140">
        <v>2593333.0</v>
      </c>
      <c r="G37" s="140">
        <v>2593333.0</v>
      </c>
      <c r="H37" s="140">
        <v>2593334.0</v>
      </c>
      <c r="I37" s="136">
        <f t="shared" ref="I37:I38" si="16">SUM(F37:H37)</f>
        <v>7780000</v>
      </c>
      <c r="J37" s="136"/>
      <c r="K37" s="136"/>
      <c r="L37" s="136"/>
      <c r="M37" s="136">
        <f t="shared" ref="M37:M38" si="17">SUM(J37:L37)</f>
        <v>0</v>
      </c>
      <c r="N37" s="136"/>
      <c r="O37" s="136"/>
      <c r="P37" s="136"/>
      <c r="Q37" s="136">
        <f t="shared" ref="Q37:Q38" si="18">SUM(N37:P37)</f>
        <v>0</v>
      </c>
      <c r="R37" s="136"/>
      <c r="S37" s="136"/>
      <c r="T37" s="136"/>
      <c r="U37" s="136">
        <f t="shared" ref="U37:U38" si="19">SUM(R37:T37)</f>
        <v>0</v>
      </c>
      <c r="V37" s="138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</row>
    <row r="38" ht="14.25" customHeight="1">
      <c r="A38" s="134"/>
      <c r="B38" s="135"/>
      <c r="C38" s="139" t="s">
        <v>341</v>
      </c>
      <c r="D38" s="135" t="s">
        <v>291</v>
      </c>
      <c r="E38" s="136"/>
      <c r="F38" s="136"/>
      <c r="G38" s="136"/>
      <c r="H38" s="136"/>
      <c r="I38" s="136">
        <f t="shared" si="16"/>
        <v>0</v>
      </c>
      <c r="J38" s="136"/>
      <c r="K38" s="136"/>
      <c r="L38" s="136"/>
      <c r="M38" s="136">
        <f t="shared" si="17"/>
        <v>0</v>
      </c>
      <c r="N38" s="136"/>
      <c r="O38" s="136"/>
      <c r="P38" s="136"/>
      <c r="Q38" s="136">
        <f t="shared" si="18"/>
        <v>0</v>
      </c>
      <c r="R38" s="136"/>
      <c r="S38" s="136"/>
      <c r="T38" s="137"/>
      <c r="U38" s="136">
        <f t="shared" si="19"/>
        <v>0</v>
      </c>
      <c r="V38" s="138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</row>
    <row r="39" ht="14.25" customHeight="1">
      <c r="A39" s="129"/>
      <c r="B39" s="142" t="s">
        <v>342</v>
      </c>
      <c r="C39" s="118"/>
      <c r="D39" s="119"/>
      <c r="E39" s="143">
        <f t="shared" ref="E39:U39" si="20">SUM(E37:E38)</f>
        <v>7780000</v>
      </c>
      <c r="F39" s="143">
        <f t="shared" si="20"/>
        <v>2593333</v>
      </c>
      <c r="G39" s="143">
        <f t="shared" si="20"/>
        <v>2593333</v>
      </c>
      <c r="H39" s="143">
        <f t="shared" si="20"/>
        <v>2593334</v>
      </c>
      <c r="I39" s="143">
        <f t="shared" si="20"/>
        <v>7780000</v>
      </c>
      <c r="J39" s="143">
        <f t="shared" si="20"/>
        <v>0</v>
      </c>
      <c r="K39" s="143">
        <f t="shared" si="20"/>
        <v>0</v>
      </c>
      <c r="L39" s="143">
        <f t="shared" si="20"/>
        <v>0</v>
      </c>
      <c r="M39" s="143">
        <f t="shared" si="20"/>
        <v>0</v>
      </c>
      <c r="N39" s="143">
        <f t="shared" si="20"/>
        <v>0</v>
      </c>
      <c r="O39" s="143">
        <f t="shared" si="20"/>
        <v>0</v>
      </c>
      <c r="P39" s="143">
        <f t="shared" si="20"/>
        <v>0</v>
      </c>
      <c r="Q39" s="143">
        <f t="shared" si="20"/>
        <v>0</v>
      </c>
      <c r="R39" s="143">
        <f t="shared" si="20"/>
        <v>0</v>
      </c>
      <c r="S39" s="143">
        <f t="shared" si="20"/>
        <v>0</v>
      </c>
      <c r="T39" s="143">
        <f t="shared" si="20"/>
        <v>0</v>
      </c>
      <c r="U39" s="143">
        <f t="shared" si="20"/>
        <v>0</v>
      </c>
      <c r="V39" s="138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</row>
    <row r="40" ht="14.25" customHeight="1">
      <c r="A40" s="129"/>
      <c r="B40" s="131">
        <v>3.0</v>
      </c>
      <c r="C40" s="130" t="s">
        <v>343</v>
      </c>
      <c r="D40" s="130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6"/>
      <c r="V40" s="138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</row>
    <row r="41" ht="14.25" customHeight="1">
      <c r="A41" s="134"/>
      <c r="B41" s="135"/>
      <c r="C41" s="139" t="s">
        <v>344</v>
      </c>
      <c r="D41" s="135" t="s">
        <v>136</v>
      </c>
      <c r="E41" s="140">
        <v>4725000.0</v>
      </c>
      <c r="F41" s="136"/>
      <c r="G41" s="140">
        <v>4725000.0</v>
      </c>
      <c r="H41" s="136"/>
      <c r="I41" s="136">
        <f t="shared" ref="I41:I42" si="21">SUM(F41:H41)</f>
        <v>4725000</v>
      </c>
      <c r="J41" s="137"/>
      <c r="K41" s="136"/>
      <c r="L41" s="136"/>
      <c r="M41" s="136">
        <f t="shared" ref="M41:M42" si="22">SUM(J41:L41)</f>
        <v>0</v>
      </c>
      <c r="N41" s="137"/>
      <c r="O41" s="136"/>
      <c r="P41" s="136"/>
      <c r="Q41" s="136">
        <f t="shared" ref="Q41:Q42" si="23">SUM(N41:P41)</f>
        <v>0</v>
      </c>
      <c r="R41" s="137"/>
      <c r="S41" s="136"/>
      <c r="T41" s="136"/>
      <c r="U41" s="136">
        <f t="shared" ref="U41:U42" si="24">SUM(R41:T41)</f>
        <v>0</v>
      </c>
      <c r="V41" s="138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</row>
    <row r="42" ht="14.25" customHeight="1">
      <c r="A42" s="134"/>
      <c r="B42" s="135"/>
      <c r="C42" s="139" t="s">
        <v>345</v>
      </c>
      <c r="D42" s="135" t="s">
        <v>294</v>
      </c>
      <c r="E42" s="136"/>
      <c r="F42" s="136"/>
      <c r="G42" s="136"/>
      <c r="H42" s="136"/>
      <c r="I42" s="136">
        <f t="shared" si="21"/>
        <v>0</v>
      </c>
      <c r="J42" s="137"/>
      <c r="K42" s="136"/>
      <c r="L42" s="136"/>
      <c r="M42" s="136">
        <f t="shared" si="22"/>
        <v>0</v>
      </c>
      <c r="N42" s="137"/>
      <c r="O42" s="136"/>
      <c r="P42" s="136"/>
      <c r="Q42" s="136">
        <f t="shared" si="23"/>
        <v>0</v>
      </c>
      <c r="R42" s="137"/>
      <c r="S42" s="136"/>
      <c r="T42" s="136"/>
      <c r="U42" s="136">
        <f t="shared" si="24"/>
        <v>0</v>
      </c>
      <c r="V42" s="138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</row>
    <row r="43" ht="14.25" customHeight="1">
      <c r="A43" s="129"/>
      <c r="B43" s="142" t="s">
        <v>346</v>
      </c>
      <c r="C43" s="118"/>
      <c r="D43" s="119"/>
      <c r="E43" s="137">
        <f t="shared" ref="E43:U43" si="25">SUM(E41:E42)</f>
        <v>4725000</v>
      </c>
      <c r="F43" s="137">
        <f t="shared" si="25"/>
        <v>0</v>
      </c>
      <c r="G43" s="137">
        <f t="shared" si="25"/>
        <v>4725000</v>
      </c>
      <c r="H43" s="137">
        <f t="shared" si="25"/>
        <v>0</v>
      </c>
      <c r="I43" s="137">
        <f t="shared" si="25"/>
        <v>4725000</v>
      </c>
      <c r="J43" s="137">
        <f t="shared" si="25"/>
        <v>0</v>
      </c>
      <c r="K43" s="137">
        <f t="shared" si="25"/>
        <v>0</v>
      </c>
      <c r="L43" s="137">
        <f t="shared" si="25"/>
        <v>0</v>
      </c>
      <c r="M43" s="137">
        <f t="shared" si="25"/>
        <v>0</v>
      </c>
      <c r="N43" s="137">
        <f t="shared" si="25"/>
        <v>0</v>
      </c>
      <c r="O43" s="137">
        <f t="shared" si="25"/>
        <v>0</v>
      </c>
      <c r="P43" s="137">
        <f t="shared" si="25"/>
        <v>0</v>
      </c>
      <c r="Q43" s="137">
        <f t="shared" si="25"/>
        <v>0</v>
      </c>
      <c r="R43" s="137">
        <f t="shared" si="25"/>
        <v>0</v>
      </c>
      <c r="S43" s="137">
        <f t="shared" si="25"/>
        <v>0</v>
      </c>
      <c r="T43" s="137">
        <f t="shared" si="25"/>
        <v>0</v>
      </c>
      <c r="U43" s="137">
        <f t="shared" si="25"/>
        <v>0</v>
      </c>
      <c r="V43" s="138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</row>
    <row r="44" ht="14.25" customHeight="1">
      <c r="A44" s="129"/>
      <c r="B44" s="131">
        <v>4.0</v>
      </c>
      <c r="C44" s="132" t="s">
        <v>347</v>
      </c>
      <c r="D44" s="119"/>
      <c r="E44" s="144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6"/>
      <c r="V44" s="138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</row>
    <row r="45" ht="14.25" customHeight="1">
      <c r="A45" s="134"/>
      <c r="B45" s="135"/>
      <c r="C45" s="139" t="s">
        <v>295</v>
      </c>
      <c r="D45" s="135" t="s">
        <v>295</v>
      </c>
      <c r="E45" s="140">
        <v>1.275E7</v>
      </c>
      <c r="F45" s="140">
        <v>4250000.0</v>
      </c>
      <c r="G45" s="140">
        <v>4250000.0</v>
      </c>
      <c r="H45" s="140">
        <v>4250000.0</v>
      </c>
      <c r="I45" s="136">
        <f t="shared" ref="I45:I54" si="26">SUM(F45:H45)</f>
        <v>12750000</v>
      </c>
      <c r="J45" s="136"/>
      <c r="K45" s="136"/>
      <c r="L45" s="136"/>
      <c r="M45" s="136">
        <f t="shared" ref="M45:M54" si="27">SUM(J45:L45)</f>
        <v>0</v>
      </c>
      <c r="N45" s="136"/>
      <c r="O45" s="136"/>
      <c r="P45" s="136"/>
      <c r="Q45" s="136">
        <f t="shared" ref="Q45:Q54" si="28">SUM(N45:P45)</f>
        <v>0</v>
      </c>
      <c r="R45" s="136"/>
      <c r="S45" s="136"/>
      <c r="T45" s="136"/>
      <c r="U45" s="136">
        <f t="shared" ref="U45:U54" si="29">SUM(R45:T45)</f>
        <v>0</v>
      </c>
      <c r="V45" s="138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</row>
    <row r="46" ht="14.25" customHeight="1">
      <c r="A46" s="134"/>
      <c r="B46" s="135"/>
      <c r="C46" s="148" t="s">
        <v>348</v>
      </c>
      <c r="D46" s="135" t="s">
        <v>121</v>
      </c>
      <c r="E46" s="149">
        <v>3100000.0</v>
      </c>
      <c r="F46" s="136"/>
      <c r="G46" s="140">
        <v>3100000.0</v>
      </c>
      <c r="H46" s="136"/>
      <c r="I46" s="136">
        <f t="shared" si="26"/>
        <v>3100000</v>
      </c>
      <c r="J46" s="136"/>
      <c r="K46" s="136"/>
      <c r="L46" s="136"/>
      <c r="M46" s="136">
        <f t="shared" si="27"/>
        <v>0</v>
      </c>
      <c r="N46" s="136"/>
      <c r="O46" s="136"/>
      <c r="P46" s="136"/>
      <c r="Q46" s="136">
        <f t="shared" si="28"/>
        <v>0</v>
      </c>
      <c r="R46" s="136"/>
      <c r="S46" s="136"/>
      <c r="T46" s="136"/>
      <c r="U46" s="136">
        <f t="shared" si="29"/>
        <v>0</v>
      </c>
      <c r="V46" s="138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</row>
    <row r="47" ht="14.25" customHeight="1">
      <c r="A47" s="134"/>
      <c r="B47" s="135"/>
      <c r="C47" s="139" t="s">
        <v>349</v>
      </c>
      <c r="D47" s="135" t="s">
        <v>26</v>
      </c>
      <c r="E47" s="136"/>
      <c r="F47" s="136"/>
      <c r="G47" s="136"/>
      <c r="H47" s="136"/>
      <c r="I47" s="136">
        <f t="shared" si="26"/>
        <v>0</v>
      </c>
      <c r="J47" s="136"/>
      <c r="K47" s="136"/>
      <c r="L47" s="136"/>
      <c r="M47" s="136">
        <f t="shared" si="27"/>
        <v>0</v>
      </c>
      <c r="N47" s="136"/>
      <c r="O47" s="136"/>
      <c r="P47" s="136"/>
      <c r="Q47" s="136">
        <f t="shared" si="28"/>
        <v>0</v>
      </c>
      <c r="R47" s="136"/>
      <c r="S47" s="136"/>
      <c r="T47" s="136"/>
      <c r="U47" s="136">
        <f t="shared" si="29"/>
        <v>0</v>
      </c>
      <c r="V47" s="138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</row>
    <row r="48" ht="14.25" customHeight="1">
      <c r="A48" s="134"/>
      <c r="B48" s="135"/>
      <c r="C48" s="139" t="s">
        <v>296</v>
      </c>
      <c r="D48" s="135" t="s">
        <v>296</v>
      </c>
      <c r="E48" s="136"/>
      <c r="F48" s="136"/>
      <c r="G48" s="136"/>
      <c r="H48" s="136"/>
      <c r="I48" s="136">
        <f t="shared" si="26"/>
        <v>0</v>
      </c>
      <c r="J48" s="136"/>
      <c r="K48" s="136"/>
      <c r="L48" s="136"/>
      <c r="M48" s="136">
        <f t="shared" si="27"/>
        <v>0</v>
      </c>
      <c r="N48" s="136"/>
      <c r="O48" s="136"/>
      <c r="P48" s="136"/>
      <c r="Q48" s="136">
        <f t="shared" si="28"/>
        <v>0</v>
      </c>
      <c r="R48" s="136"/>
      <c r="S48" s="136"/>
      <c r="T48" s="136"/>
      <c r="U48" s="136">
        <f t="shared" si="29"/>
        <v>0</v>
      </c>
      <c r="V48" s="138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</row>
    <row r="49" ht="14.25" customHeight="1">
      <c r="A49" s="134"/>
      <c r="B49" s="135"/>
      <c r="C49" s="139" t="s">
        <v>297</v>
      </c>
      <c r="D49" s="135" t="s">
        <v>297</v>
      </c>
      <c r="E49" s="136"/>
      <c r="F49" s="136"/>
      <c r="G49" s="136"/>
      <c r="H49" s="136"/>
      <c r="I49" s="136">
        <f t="shared" si="26"/>
        <v>0</v>
      </c>
      <c r="J49" s="136"/>
      <c r="K49" s="136"/>
      <c r="L49" s="136"/>
      <c r="M49" s="136">
        <f t="shared" si="27"/>
        <v>0</v>
      </c>
      <c r="N49" s="136"/>
      <c r="O49" s="136"/>
      <c r="P49" s="136"/>
      <c r="Q49" s="136">
        <f t="shared" si="28"/>
        <v>0</v>
      </c>
      <c r="R49" s="136"/>
      <c r="S49" s="136"/>
      <c r="T49" s="146"/>
      <c r="U49" s="136">
        <f t="shared" si="29"/>
        <v>0</v>
      </c>
      <c r="V49" s="138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</row>
    <row r="50" ht="14.25" customHeight="1">
      <c r="A50" s="134"/>
      <c r="B50" s="135"/>
      <c r="C50" s="139" t="s">
        <v>350</v>
      </c>
      <c r="D50" s="135" t="s">
        <v>298</v>
      </c>
      <c r="E50" s="136"/>
      <c r="F50" s="136"/>
      <c r="G50" s="136"/>
      <c r="H50" s="136"/>
      <c r="I50" s="136">
        <f t="shared" si="26"/>
        <v>0</v>
      </c>
      <c r="J50" s="136"/>
      <c r="K50" s="136"/>
      <c r="L50" s="136"/>
      <c r="M50" s="136">
        <f t="shared" si="27"/>
        <v>0</v>
      </c>
      <c r="N50" s="136"/>
      <c r="O50" s="136"/>
      <c r="P50" s="136"/>
      <c r="Q50" s="136">
        <f t="shared" si="28"/>
        <v>0</v>
      </c>
      <c r="R50" s="136"/>
      <c r="S50" s="136"/>
      <c r="T50" s="136"/>
      <c r="U50" s="136">
        <f t="shared" si="29"/>
        <v>0</v>
      </c>
      <c r="V50" s="138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</row>
    <row r="51" ht="14.25" customHeight="1">
      <c r="A51" s="134"/>
      <c r="B51" s="135"/>
      <c r="C51" s="150" t="s">
        <v>299</v>
      </c>
      <c r="D51" s="135" t="s">
        <v>299</v>
      </c>
      <c r="E51" s="151"/>
      <c r="F51" s="136"/>
      <c r="G51" s="136"/>
      <c r="H51" s="136"/>
      <c r="I51" s="136">
        <f t="shared" si="26"/>
        <v>0</v>
      </c>
      <c r="J51" s="136"/>
      <c r="K51" s="136"/>
      <c r="L51" s="136"/>
      <c r="M51" s="136">
        <f t="shared" si="27"/>
        <v>0</v>
      </c>
      <c r="N51" s="136"/>
      <c r="O51" s="136"/>
      <c r="P51" s="136"/>
      <c r="Q51" s="136">
        <f t="shared" si="28"/>
        <v>0</v>
      </c>
      <c r="R51" s="136"/>
      <c r="S51" s="136"/>
      <c r="T51" s="136"/>
      <c r="U51" s="136">
        <f t="shared" si="29"/>
        <v>0</v>
      </c>
      <c r="V51" s="138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</row>
    <row r="52" ht="14.25" customHeight="1">
      <c r="A52" s="134"/>
      <c r="B52" s="135"/>
      <c r="C52" s="139" t="s">
        <v>300</v>
      </c>
      <c r="D52" s="135" t="s">
        <v>300</v>
      </c>
      <c r="E52" s="136"/>
      <c r="F52" s="136"/>
      <c r="G52" s="136"/>
      <c r="H52" s="136"/>
      <c r="I52" s="136">
        <f t="shared" si="26"/>
        <v>0</v>
      </c>
      <c r="J52" s="136"/>
      <c r="K52" s="136"/>
      <c r="L52" s="136"/>
      <c r="M52" s="136">
        <f t="shared" si="27"/>
        <v>0</v>
      </c>
      <c r="N52" s="136"/>
      <c r="O52" s="136"/>
      <c r="P52" s="136"/>
      <c r="Q52" s="136">
        <f t="shared" si="28"/>
        <v>0</v>
      </c>
      <c r="R52" s="136"/>
      <c r="S52" s="136"/>
      <c r="T52" s="136"/>
      <c r="U52" s="136">
        <f t="shared" si="29"/>
        <v>0</v>
      </c>
      <c r="V52" s="138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</row>
    <row r="53" ht="14.25" customHeight="1">
      <c r="A53" s="134"/>
      <c r="B53" s="135"/>
      <c r="C53" s="139" t="s">
        <v>351</v>
      </c>
      <c r="D53" s="135" t="s">
        <v>301</v>
      </c>
      <c r="E53" s="136"/>
      <c r="F53" s="136"/>
      <c r="G53" s="136"/>
      <c r="H53" s="136"/>
      <c r="I53" s="136">
        <f t="shared" si="26"/>
        <v>0</v>
      </c>
      <c r="J53" s="136"/>
      <c r="K53" s="136"/>
      <c r="L53" s="136"/>
      <c r="M53" s="136">
        <f t="shared" si="27"/>
        <v>0</v>
      </c>
      <c r="N53" s="136"/>
      <c r="O53" s="136"/>
      <c r="P53" s="136"/>
      <c r="Q53" s="136">
        <f t="shared" si="28"/>
        <v>0</v>
      </c>
      <c r="R53" s="136"/>
      <c r="S53" s="136"/>
      <c r="T53" s="136"/>
      <c r="U53" s="136">
        <f t="shared" si="29"/>
        <v>0</v>
      </c>
      <c r="V53" s="138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</row>
    <row r="54" ht="14.25" customHeight="1">
      <c r="A54" s="134"/>
      <c r="B54" s="135"/>
      <c r="C54" s="139"/>
      <c r="D54" s="135" t="s">
        <v>302</v>
      </c>
      <c r="E54" s="136"/>
      <c r="F54" s="136"/>
      <c r="G54" s="136"/>
      <c r="H54" s="136"/>
      <c r="I54" s="136">
        <f t="shared" si="26"/>
        <v>0</v>
      </c>
      <c r="J54" s="136"/>
      <c r="K54" s="136"/>
      <c r="L54" s="136"/>
      <c r="M54" s="136">
        <f t="shared" si="27"/>
        <v>0</v>
      </c>
      <c r="N54" s="136"/>
      <c r="O54" s="136"/>
      <c r="P54" s="136"/>
      <c r="Q54" s="136">
        <f t="shared" si="28"/>
        <v>0</v>
      </c>
      <c r="R54" s="136"/>
      <c r="S54" s="136"/>
      <c r="T54" s="136"/>
      <c r="U54" s="136">
        <f t="shared" si="29"/>
        <v>0</v>
      </c>
      <c r="V54" s="138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</row>
    <row r="55" ht="14.25" customHeight="1">
      <c r="A55" s="129"/>
      <c r="B55" s="142" t="s">
        <v>352</v>
      </c>
      <c r="C55" s="118"/>
      <c r="D55" s="119"/>
      <c r="E55" s="137">
        <f t="shared" ref="E55:U55" si="30">SUM(E45:E54)</f>
        <v>15850000</v>
      </c>
      <c r="F55" s="137">
        <f t="shared" si="30"/>
        <v>4250000</v>
      </c>
      <c r="G55" s="137">
        <f t="shared" si="30"/>
        <v>7350000</v>
      </c>
      <c r="H55" s="137">
        <f t="shared" si="30"/>
        <v>4250000</v>
      </c>
      <c r="I55" s="137">
        <f t="shared" si="30"/>
        <v>15850000</v>
      </c>
      <c r="J55" s="137">
        <f t="shared" si="30"/>
        <v>0</v>
      </c>
      <c r="K55" s="137">
        <f t="shared" si="30"/>
        <v>0</v>
      </c>
      <c r="L55" s="137">
        <f t="shared" si="30"/>
        <v>0</v>
      </c>
      <c r="M55" s="137">
        <f t="shared" si="30"/>
        <v>0</v>
      </c>
      <c r="N55" s="137">
        <f t="shared" si="30"/>
        <v>0</v>
      </c>
      <c r="O55" s="137">
        <f t="shared" si="30"/>
        <v>0</v>
      </c>
      <c r="P55" s="137">
        <f t="shared" si="30"/>
        <v>0</v>
      </c>
      <c r="Q55" s="137">
        <f t="shared" si="30"/>
        <v>0</v>
      </c>
      <c r="R55" s="137">
        <f t="shared" si="30"/>
        <v>0</v>
      </c>
      <c r="S55" s="137">
        <f t="shared" si="30"/>
        <v>0</v>
      </c>
      <c r="T55" s="137">
        <f t="shared" si="30"/>
        <v>0</v>
      </c>
      <c r="U55" s="137">
        <f t="shared" si="30"/>
        <v>0</v>
      </c>
      <c r="V55" s="138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</row>
    <row r="56" ht="14.25" customHeight="1">
      <c r="A56" s="129"/>
      <c r="B56" s="131">
        <v>5.0</v>
      </c>
      <c r="C56" s="133" t="s">
        <v>31</v>
      </c>
      <c r="D56" s="131"/>
      <c r="E56" s="152">
        <v>1.0868E7</v>
      </c>
      <c r="F56" s="140">
        <v>3622667.0</v>
      </c>
      <c r="G56" s="140">
        <v>3622667.0</v>
      </c>
      <c r="H56" s="140">
        <v>3622666.0</v>
      </c>
      <c r="I56" s="136">
        <f t="shared" ref="I56:I58" si="31">SUM(F56:H56)</f>
        <v>10868000</v>
      </c>
      <c r="J56" s="137"/>
      <c r="K56" s="136"/>
      <c r="L56" s="136"/>
      <c r="M56" s="136">
        <f t="shared" ref="M56:M58" si="32">SUM(J56:L56)</f>
        <v>0</v>
      </c>
      <c r="N56" s="137"/>
      <c r="O56" s="136"/>
      <c r="P56" s="136"/>
      <c r="Q56" s="136">
        <f t="shared" ref="Q56:Q58" si="33">SUM(N56:P56)</f>
        <v>0</v>
      </c>
      <c r="R56" s="136"/>
      <c r="S56" s="136"/>
      <c r="T56" s="137"/>
      <c r="U56" s="136">
        <f t="shared" ref="U56:U58" si="34">SUM(R56:T56)</f>
        <v>0</v>
      </c>
      <c r="V56" s="138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</row>
    <row r="57" ht="14.25" customHeight="1">
      <c r="A57" s="129"/>
      <c r="B57" s="131">
        <v>6.0</v>
      </c>
      <c r="C57" s="130" t="s">
        <v>303</v>
      </c>
      <c r="D57" s="130"/>
      <c r="E57" s="137"/>
      <c r="F57" s="136"/>
      <c r="G57" s="136"/>
      <c r="H57" s="136"/>
      <c r="I57" s="136">
        <f t="shared" si="31"/>
        <v>0</v>
      </c>
      <c r="J57" s="137"/>
      <c r="K57" s="136"/>
      <c r="L57" s="136"/>
      <c r="M57" s="136">
        <f t="shared" si="32"/>
        <v>0</v>
      </c>
      <c r="N57" s="137"/>
      <c r="O57" s="136"/>
      <c r="P57" s="136"/>
      <c r="Q57" s="136">
        <f t="shared" si="33"/>
        <v>0</v>
      </c>
      <c r="R57" s="136"/>
      <c r="S57" s="136"/>
      <c r="T57" s="137"/>
      <c r="U57" s="136">
        <f t="shared" si="34"/>
        <v>0</v>
      </c>
      <c r="V57" s="138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</row>
    <row r="58" ht="14.25" customHeight="1">
      <c r="A58" s="129"/>
      <c r="B58" s="131">
        <v>7.0</v>
      </c>
      <c r="C58" s="130" t="s">
        <v>290</v>
      </c>
      <c r="D58" s="130"/>
      <c r="E58" s="137"/>
      <c r="F58" s="136"/>
      <c r="G58" s="136"/>
      <c r="H58" s="136"/>
      <c r="I58" s="136">
        <f t="shared" si="31"/>
        <v>0</v>
      </c>
      <c r="J58" s="137"/>
      <c r="K58" s="136"/>
      <c r="L58" s="136"/>
      <c r="M58" s="136">
        <f t="shared" si="32"/>
        <v>0</v>
      </c>
      <c r="N58" s="137"/>
      <c r="O58" s="136"/>
      <c r="P58" s="136"/>
      <c r="Q58" s="136">
        <f t="shared" si="33"/>
        <v>0</v>
      </c>
      <c r="R58" s="136"/>
      <c r="S58" s="136"/>
      <c r="T58" s="137"/>
      <c r="U58" s="136">
        <f t="shared" si="34"/>
        <v>0</v>
      </c>
      <c r="V58" s="138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</row>
    <row r="59" ht="14.25" customHeight="1">
      <c r="A59" s="129"/>
      <c r="B59" s="131">
        <v>8.0</v>
      </c>
      <c r="C59" s="130" t="s">
        <v>353</v>
      </c>
      <c r="D59" s="130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6"/>
      <c r="V59" s="138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</row>
    <row r="60" ht="14.25" customHeight="1">
      <c r="A60" s="134"/>
      <c r="B60" s="135"/>
      <c r="C60" s="139" t="s">
        <v>98</v>
      </c>
      <c r="D60" s="135" t="s">
        <v>98</v>
      </c>
      <c r="E60" s="140">
        <v>6000000.0</v>
      </c>
      <c r="F60" s="140">
        <v>2000000.0</v>
      </c>
      <c r="G60" s="140">
        <v>2000000.0</v>
      </c>
      <c r="H60" s="140">
        <v>2000000.0</v>
      </c>
      <c r="I60" s="136">
        <f t="shared" ref="I60:I67" si="35">F60+G60+H60</f>
        <v>6000000</v>
      </c>
      <c r="J60" s="136"/>
      <c r="K60" s="136"/>
      <c r="L60" s="136"/>
      <c r="M60" s="136">
        <f t="shared" ref="M60:M67" si="36">J60+K60+L60</f>
        <v>0</v>
      </c>
      <c r="N60" s="136"/>
      <c r="O60" s="136"/>
      <c r="P60" s="136"/>
      <c r="Q60" s="136">
        <f t="shared" ref="Q60:Q67" si="37">N60+O60+P60</f>
        <v>0</v>
      </c>
      <c r="R60" s="136"/>
      <c r="S60" s="136"/>
      <c r="T60" s="136"/>
      <c r="U60" s="136">
        <f t="shared" ref="U60:U67" si="38">SUM(R60:T60)</f>
        <v>0</v>
      </c>
      <c r="V60" s="138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</row>
    <row r="61" ht="14.25" customHeight="1">
      <c r="A61" s="134"/>
      <c r="B61" s="135"/>
      <c r="C61" s="139" t="s">
        <v>155</v>
      </c>
      <c r="D61" s="135" t="s">
        <v>155</v>
      </c>
      <c r="E61" s="136"/>
      <c r="F61" s="136"/>
      <c r="G61" s="136"/>
      <c r="H61" s="136"/>
      <c r="I61" s="136">
        <f t="shared" si="35"/>
        <v>0</v>
      </c>
      <c r="J61" s="136"/>
      <c r="K61" s="136"/>
      <c r="L61" s="136"/>
      <c r="M61" s="136">
        <f t="shared" si="36"/>
        <v>0</v>
      </c>
      <c r="N61" s="136"/>
      <c r="O61" s="136"/>
      <c r="P61" s="136"/>
      <c r="Q61" s="136">
        <f t="shared" si="37"/>
        <v>0</v>
      </c>
      <c r="R61" s="136"/>
      <c r="S61" s="136"/>
      <c r="T61" s="136"/>
      <c r="U61" s="136">
        <f t="shared" si="38"/>
        <v>0</v>
      </c>
      <c r="V61" s="138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</row>
    <row r="62" ht="14.25" customHeight="1">
      <c r="A62" s="134"/>
      <c r="B62" s="135"/>
      <c r="C62" s="139" t="s">
        <v>354</v>
      </c>
      <c r="D62" s="135" t="s">
        <v>79</v>
      </c>
      <c r="E62" s="140">
        <v>6.0327E7</v>
      </c>
      <c r="F62" s="140">
        <v>2.0109E7</v>
      </c>
      <c r="G62" s="140">
        <v>2.0109E7</v>
      </c>
      <c r="H62" s="140">
        <v>2.0109E7</v>
      </c>
      <c r="I62" s="136">
        <f t="shared" si="35"/>
        <v>60327000</v>
      </c>
      <c r="J62" s="136"/>
      <c r="K62" s="136"/>
      <c r="L62" s="136"/>
      <c r="M62" s="136">
        <f t="shared" si="36"/>
        <v>0</v>
      </c>
      <c r="N62" s="136"/>
      <c r="O62" s="136"/>
      <c r="P62" s="136"/>
      <c r="Q62" s="136">
        <f t="shared" si="37"/>
        <v>0</v>
      </c>
      <c r="R62" s="136"/>
      <c r="S62" s="136"/>
      <c r="T62" s="136"/>
      <c r="U62" s="136">
        <f t="shared" si="38"/>
        <v>0</v>
      </c>
      <c r="V62" s="138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</row>
    <row r="63" ht="14.25" customHeight="1">
      <c r="A63" s="134"/>
      <c r="B63" s="135"/>
      <c r="C63" s="139" t="s">
        <v>174</v>
      </c>
      <c r="D63" s="135" t="s">
        <v>174</v>
      </c>
      <c r="E63" s="140">
        <v>3.0E7</v>
      </c>
      <c r="F63" s="140">
        <v>1.0E7</v>
      </c>
      <c r="G63" s="140">
        <v>1.0E7</v>
      </c>
      <c r="H63" s="140">
        <v>1.0E7</v>
      </c>
      <c r="I63" s="136">
        <f t="shared" si="35"/>
        <v>30000000</v>
      </c>
      <c r="J63" s="136"/>
      <c r="K63" s="136"/>
      <c r="L63" s="136"/>
      <c r="M63" s="136">
        <f t="shared" si="36"/>
        <v>0</v>
      </c>
      <c r="N63" s="136"/>
      <c r="O63" s="136"/>
      <c r="P63" s="136"/>
      <c r="Q63" s="136">
        <f t="shared" si="37"/>
        <v>0</v>
      </c>
      <c r="R63" s="136"/>
      <c r="S63" s="136"/>
      <c r="T63" s="136"/>
      <c r="U63" s="136">
        <f t="shared" si="38"/>
        <v>0</v>
      </c>
      <c r="V63" s="138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</row>
    <row r="64" ht="14.25" customHeight="1">
      <c r="A64" s="134"/>
      <c r="B64" s="135"/>
      <c r="C64" s="139"/>
      <c r="D64" s="135" t="s">
        <v>304</v>
      </c>
      <c r="E64" s="136"/>
      <c r="F64" s="136"/>
      <c r="G64" s="136"/>
      <c r="H64" s="136"/>
      <c r="I64" s="136">
        <f t="shared" si="35"/>
        <v>0</v>
      </c>
      <c r="J64" s="136"/>
      <c r="K64" s="136"/>
      <c r="L64" s="136"/>
      <c r="M64" s="136">
        <f t="shared" si="36"/>
        <v>0</v>
      </c>
      <c r="N64" s="136"/>
      <c r="O64" s="136"/>
      <c r="P64" s="136"/>
      <c r="Q64" s="136">
        <f t="shared" si="37"/>
        <v>0</v>
      </c>
      <c r="R64" s="136"/>
      <c r="S64" s="136"/>
      <c r="T64" s="136"/>
      <c r="U64" s="136">
        <f t="shared" si="38"/>
        <v>0</v>
      </c>
      <c r="V64" s="138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</row>
    <row r="65" ht="14.25" customHeight="1">
      <c r="A65" s="134"/>
      <c r="B65" s="135"/>
      <c r="C65" s="139"/>
      <c r="D65" s="135" t="s">
        <v>305</v>
      </c>
      <c r="E65" s="140"/>
      <c r="F65" s="136"/>
      <c r="G65" s="136"/>
      <c r="H65" s="136"/>
      <c r="I65" s="136">
        <f t="shared" si="35"/>
        <v>0</v>
      </c>
      <c r="J65" s="136"/>
      <c r="K65" s="136"/>
      <c r="L65" s="136"/>
      <c r="M65" s="136">
        <f t="shared" si="36"/>
        <v>0</v>
      </c>
      <c r="N65" s="136"/>
      <c r="O65" s="136"/>
      <c r="P65" s="136"/>
      <c r="Q65" s="136">
        <f t="shared" si="37"/>
        <v>0</v>
      </c>
      <c r="R65" s="136"/>
      <c r="S65" s="136"/>
      <c r="T65" s="136"/>
      <c r="U65" s="136">
        <f t="shared" si="38"/>
        <v>0</v>
      </c>
      <c r="V65" s="138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</row>
    <row r="66" ht="14.25" customHeight="1">
      <c r="A66" s="134"/>
      <c r="B66" s="135"/>
      <c r="C66" s="139"/>
      <c r="D66" s="135" t="s">
        <v>306</v>
      </c>
      <c r="E66" s="140">
        <v>2.2444775E8</v>
      </c>
      <c r="F66" s="140">
        <v>7.4815917E7</v>
      </c>
      <c r="G66" s="140">
        <v>7.4815917E7</v>
      </c>
      <c r="H66" s="140">
        <v>7.4815916E7</v>
      </c>
      <c r="I66" s="136">
        <f t="shared" si="35"/>
        <v>224447750</v>
      </c>
      <c r="J66" s="136"/>
      <c r="K66" s="136"/>
      <c r="L66" s="136"/>
      <c r="M66" s="136">
        <f t="shared" si="36"/>
        <v>0</v>
      </c>
      <c r="N66" s="136"/>
      <c r="O66" s="136"/>
      <c r="P66" s="136"/>
      <c r="Q66" s="136">
        <f t="shared" si="37"/>
        <v>0</v>
      </c>
      <c r="R66" s="136"/>
      <c r="S66" s="136"/>
      <c r="T66" s="146"/>
      <c r="U66" s="136">
        <f t="shared" si="38"/>
        <v>0</v>
      </c>
      <c r="V66" s="138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</row>
    <row r="67" ht="14.25" customHeight="1">
      <c r="A67" s="134"/>
      <c r="B67" s="135"/>
      <c r="C67" s="139"/>
      <c r="D67" s="135" t="s">
        <v>307</v>
      </c>
      <c r="E67" s="136"/>
      <c r="F67" s="136"/>
      <c r="G67" s="136"/>
      <c r="H67" s="136"/>
      <c r="I67" s="136">
        <f t="shared" si="35"/>
        <v>0</v>
      </c>
      <c r="J67" s="136"/>
      <c r="K67" s="136"/>
      <c r="L67" s="136"/>
      <c r="M67" s="136">
        <f t="shared" si="36"/>
        <v>0</v>
      </c>
      <c r="N67" s="136"/>
      <c r="O67" s="136"/>
      <c r="P67" s="136"/>
      <c r="Q67" s="136">
        <f t="shared" si="37"/>
        <v>0</v>
      </c>
      <c r="R67" s="136"/>
      <c r="S67" s="136"/>
      <c r="T67" s="136"/>
      <c r="U67" s="136">
        <f t="shared" si="38"/>
        <v>0</v>
      </c>
      <c r="V67" s="138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</row>
    <row r="68" ht="14.25" customHeight="1">
      <c r="A68" s="129"/>
      <c r="B68" s="142" t="s">
        <v>355</v>
      </c>
      <c r="C68" s="118"/>
      <c r="D68" s="119"/>
      <c r="E68" s="143">
        <f t="shared" ref="E68:U68" si="39">SUM(E60:E67)</f>
        <v>320774750</v>
      </c>
      <c r="F68" s="143">
        <f t="shared" si="39"/>
        <v>106924917</v>
      </c>
      <c r="G68" s="143">
        <f t="shared" si="39"/>
        <v>106924917</v>
      </c>
      <c r="H68" s="143">
        <f t="shared" si="39"/>
        <v>106924916</v>
      </c>
      <c r="I68" s="143">
        <f t="shared" si="39"/>
        <v>320774750</v>
      </c>
      <c r="J68" s="143">
        <f t="shared" si="39"/>
        <v>0</v>
      </c>
      <c r="K68" s="143">
        <f t="shared" si="39"/>
        <v>0</v>
      </c>
      <c r="L68" s="143">
        <f t="shared" si="39"/>
        <v>0</v>
      </c>
      <c r="M68" s="143">
        <f t="shared" si="39"/>
        <v>0</v>
      </c>
      <c r="N68" s="143">
        <f t="shared" si="39"/>
        <v>0</v>
      </c>
      <c r="O68" s="143">
        <f t="shared" si="39"/>
        <v>0</v>
      </c>
      <c r="P68" s="143">
        <f t="shared" si="39"/>
        <v>0</v>
      </c>
      <c r="Q68" s="143">
        <f t="shared" si="39"/>
        <v>0</v>
      </c>
      <c r="R68" s="143">
        <f t="shared" si="39"/>
        <v>0</v>
      </c>
      <c r="S68" s="143">
        <f t="shared" si="39"/>
        <v>0</v>
      </c>
      <c r="T68" s="143">
        <f t="shared" si="39"/>
        <v>0</v>
      </c>
      <c r="U68" s="143">
        <f t="shared" si="39"/>
        <v>0</v>
      </c>
      <c r="V68" s="138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</row>
    <row r="69" ht="14.25" customHeight="1">
      <c r="A69" s="134"/>
      <c r="B69" s="131">
        <v>9.0</v>
      </c>
      <c r="C69" s="133" t="s">
        <v>308</v>
      </c>
      <c r="D69" s="131"/>
      <c r="E69" s="143"/>
      <c r="F69" s="136"/>
      <c r="G69" s="136"/>
      <c r="H69" s="136"/>
      <c r="I69" s="136">
        <f t="shared" ref="I69:I70" si="40">SUM(F69:H69)</f>
        <v>0</v>
      </c>
      <c r="J69" s="137"/>
      <c r="K69" s="136"/>
      <c r="L69" s="136"/>
      <c r="M69" s="136">
        <f t="shared" ref="M69:M70" si="41">SUM(J69:L69)</f>
        <v>0</v>
      </c>
      <c r="N69" s="137"/>
      <c r="O69" s="136"/>
      <c r="P69" s="136"/>
      <c r="Q69" s="136">
        <f t="shared" ref="Q69:Q70" si="42">SUM(N69:P69)</f>
        <v>0</v>
      </c>
      <c r="R69" s="137"/>
      <c r="S69" s="136"/>
      <c r="T69" s="136"/>
      <c r="U69" s="136">
        <f t="shared" ref="U69:U70" si="43">SUM(R69:T69)</f>
        <v>0</v>
      </c>
      <c r="V69" s="138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</row>
    <row r="70" ht="14.25" customHeight="1">
      <c r="A70" s="129"/>
      <c r="B70" s="131">
        <v>10.0</v>
      </c>
      <c r="C70" s="130" t="s">
        <v>293</v>
      </c>
      <c r="D70" s="130"/>
      <c r="E70" s="137"/>
      <c r="F70" s="136"/>
      <c r="G70" s="136"/>
      <c r="H70" s="136"/>
      <c r="I70" s="136">
        <f t="shared" si="40"/>
        <v>0</v>
      </c>
      <c r="J70" s="137"/>
      <c r="K70" s="136"/>
      <c r="L70" s="136"/>
      <c r="M70" s="136">
        <f t="shared" si="41"/>
        <v>0</v>
      </c>
      <c r="N70" s="137"/>
      <c r="O70" s="136"/>
      <c r="P70" s="136"/>
      <c r="Q70" s="136">
        <f t="shared" si="42"/>
        <v>0</v>
      </c>
      <c r="R70" s="137"/>
      <c r="S70" s="136"/>
      <c r="T70" s="137"/>
      <c r="U70" s="136">
        <f t="shared" si="43"/>
        <v>0</v>
      </c>
      <c r="V70" s="138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</row>
    <row r="71" ht="14.25" customHeight="1">
      <c r="A71" s="129"/>
      <c r="B71" s="142" t="s">
        <v>356</v>
      </c>
      <c r="C71" s="118"/>
      <c r="D71" s="119"/>
      <c r="E71" s="143">
        <f t="shared" ref="E71:I71" si="44">SUM(E35,E39,E43,E55,E56,E57,E58,E68,E69,E70)</f>
        <v>365985000</v>
      </c>
      <c r="F71" s="143">
        <f t="shared" si="44"/>
        <v>119386667</v>
      </c>
      <c r="G71" s="143">
        <f t="shared" si="44"/>
        <v>127211667</v>
      </c>
      <c r="H71" s="143">
        <f t="shared" si="44"/>
        <v>119386666</v>
      </c>
      <c r="I71" s="143">
        <f t="shared" si="44"/>
        <v>365985000</v>
      </c>
      <c r="J71" s="143">
        <f t="shared" ref="J71:U71" si="45">SUM(J35,J39,J43,J55,J56,J57,J58,J69,J70)</f>
        <v>0</v>
      </c>
      <c r="K71" s="143">
        <f t="shared" si="45"/>
        <v>0</v>
      </c>
      <c r="L71" s="143">
        <f t="shared" si="45"/>
        <v>0</v>
      </c>
      <c r="M71" s="143">
        <f t="shared" si="45"/>
        <v>0</v>
      </c>
      <c r="N71" s="143">
        <f t="shared" si="45"/>
        <v>0</v>
      </c>
      <c r="O71" s="143">
        <f t="shared" si="45"/>
        <v>0</v>
      </c>
      <c r="P71" s="143">
        <f t="shared" si="45"/>
        <v>0</v>
      </c>
      <c r="Q71" s="143">
        <f t="shared" si="45"/>
        <v>0</v>
      </c>
      <c r="R71" s="143">
        <f t="shared" si="45"/>
        <v>0</v>
      </c>
      <c r="S71" s="143">
        <f t="shared" si="45"/>
        <v>0</v>
      </c>
      <c r="T71" s="143">
        <f t="shared" si="45"/>
        <v>0</v>
      </c>
      <c r="U71" s="143">
        <f t="shared" si="45"/>
        <v>0</v>
      </c>
      <c r="V71" s="138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</row>
    <row r="72" ht="14.25" customHeight="1">
      <c r="A72" s="129"/>
      <c r="B72" s="142" t="s">
        <v>357</v>
      </c>
      <c r="C72" s="118"/>
      <c r="D72" s="119"/>
      <c r="E72" s="143">
        <f t="shared" ref="E72:U72" si="46">SUM(E71,E33)</f>
        <v>1325411083</v>
      </c>
      <c r="F72" s="143">
        <f t="shared" si="46"/>
        <v>169040000</v>
      </c>
      <c r="G72" s="143">
        <f t="shared" si="46"/>
        <v>986331083</v>
      </c>
      <c r="H72" s="143">
        <f t="shared" si="46"/>
        <v>170040000</v>
      </c>
      <c r="I72" s="143">
        <f t="shared" si="46"/>
        <v>1325411083</v>
      </c>
      <c r="J72" s="143">
        <f t="shared" si="46"/>
        <v>0</v>
      </c>
      <c r="K72" s="143">
        <f t="shared" si="46"/>
        <v>0</v>
      </c>
      <c r="L72" s="143">
        <f t="shared" si="46"/>
        <v>0</v>
      </c>
      <c r="M72" s="143">
        <f t="shared" si="46"/>
        <v>0</v>
      </c>
      <c r="N72" s="143">
        <f t="shared" si="46"/>
        <v>0</v>
      </c>
      <c r="O72" s="143">
        <f t="shared" si="46"/>
        <v>0</v>
      </c>
      <c r="P72" s="143">
        <f t="shared" si="46"/>
        <v>0</v>
      </c>
      <c r="Q72" s="143">
        <f t="shared" si="46"/>
        <v>0</v>
      </c>
      <c r="R72" s="143">
        <f t="shared" si="46"/>
        <v>0</v>
      </c>
      <c r="S72" s="143">
        <f t="shared" si="46"/>
        <v>0</v>
      </c>
      <c r="T72" s="143">
        <f t="shared" si="46"/>
        <v>0</v>
      </c>
      <c r="U72" s="143">
        <f t="shared" si="46"/>
        <v>0</v>
      </c>
      <c r="V72" s="138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</row>
    <row r="73" ht="14.25" customHeight="1">
      <c r="A73" s="129" t="s">
        <v>358</v>
      </c>
      <c r="B73" s="132" t="s">
        <v>359</v>
      </c>
      <c r="C73" s="118"/>
      <c r="D73" s="119"/>
      <c r="E73" s="144"/>
      <c r="F73" s="136"/>
      <c r="G73" s="136"/>
      <c r="H73" s="136"/>
      <c r="I73" s="136">
        <f>SUM(F73:H73)</f>
        <v>0</v>
      </c>
      <c r="J73" s="153" t="str">
        <f>H73</f>
        <v/>
      </c>
      <c r="K73" s="136" t="str">
        <f t="shared" ref="K73:L73" si="47">J73</f>
        <v/>
      </c>
      <c r="L73" s="136" t="str">
        <f t="shared" si="47"/>
        <v/>
      </c>
      <c r="M73" s="136">
        <f>SUM(J73:L73)</f>
        <v>0</v>
      </c>
      <c r="N73" s="153" t="str">
        <f>L73</f>
        <v/>
      </c>
      <c r="O73" s="136" t="str">
        <f t="shared" ref="O73:P73" si="48">N73</f>
        <v/>
      </c>
      <c r="P73" s="136" t="str">
        <f t="shared" si="48"/>
        <v/>
      </c>
      <c r="Q73" s="136">
        <f>SUM(N73:P73)</f>
        <v>0</v>
      </c>
      <c r="R73" s="153" t="str">
        <f>P73</f>
        <v/>
      </c>
      <c r="S73" s="136" t="str">
        <f t="shared" ref="S73:T73" si="49">R73</f>
        <v/>
      </c>
      <c r="T73" s="153" t="str">
        <f t="shared" si="49"/>
        <v/>
      </c>
      <c r="U73" s="136">
        <f>SUM(R73:T73)</f>
        <v>0</v>
      </c>
      <c r="V73" s="138"/>
      <c r="W73" s="154"/>
      <c r="X73" s="154"/>
      <c r="Y73" s="154"/>
      <c r="Z73" s="154"/>
      <c r="AA73" s="154"/>
      <c r="AB73" s="154"/>
      <c r="AC73" s="154"/>
      <c r="AD73" s="154"/>
      <c r="AE73" s="154"/>
      <c r="AF73" s="154"/>
      <c r="AG73" s="154"/>
      <c r="AH73" s="154"/>
      <c r="AI73" s="154"/>
      <c r="AJ73" s="154"/>
      <c r="AK73" s="154"/>
      <c r="AL73" s="154"/>
    </row>
    <row r="74" ht="14.25" customHeight="1">
      <c r="A74" s="155" t="s">
        <v>360</v>
      </c>
      <c r="B74" s="118"/>
      <c r="C74" s="118"/>
      <c r="D74" s="119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38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</row>
    <row r="75" ht="14.25" customHeight="1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</row>
    <row r="76" ht="14.25" customHeight="1">
      <c r="A76" s="112"/>
      <c r="B76" s="112"/>
      <c r="C76" s="112"/>
      <c r="D76" s="112"/>
      <c r="E76" s="156">
        <v>1.325411083E9</v>
      </c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</row>
    <row r="77" ht="14.25" customHeight="1">
      <c r="A77" s="112"/>
      <c r="B77" s="112"/>
      <c r="C77" s="112"/>
      <c r="D77" s="112"/>
      <c r="E77" s="138">
        <f>E76-E72</f>
        <v>0</v>
      </c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</row>
    <row r="78" ht="14.25" customHeight="1">
      <c r="A78" s="112"/>
      <c r="B78" s="112"/>
      <c r="C78" s="112"/>
      <c r="D78" s="112"/>
      <c r="E78" s="112"/>
      <c r="F78" s="157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</row>
    <row r="79" ht="14.25" customHeight="1">
      <c r="A79" s="112"/>
      <c r="B79" s="112"/>
      <c r="C79" s="112"/>
      <c r="D79" s="112"/>
      <c r="E79" s="112"/>
      <c r="F79" s="157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</row>
    <row r="80" ht="14.25" customHeight="1">
      <c r="A80" s="112"/>
      <c r="B80" s="112"/>
      <c r="C80" s="112"/>
      <c r="D80" s="112"/>
      <c r="E80" s="112"/>
      <c r="F80" s="157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</row>
    <row r="81" ht="14.25" customHeight="1">
      <c r="A81" s="112"/>
      <c r="B81" s="112"/>
      <c r="C81" s="112"/>
      <c r="D81" s="112"/>
      <c r="E81" s="112"/>
      <c r="F81" s="157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</row>
    <row r="82" ht="14.25" customHeight="1">
      <c r="A82" s="112"/>
      <c r="B82" s="112"/>
      <c r="C82" s="112"/>
      <c r="D82" s="112"/>
      <c r="E82" s="112"/>
      <c r="F82" s="157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</row>
    <row r="83" ht="14.25" customHeight="1">
      <c r="A83" s="112"/>
      <c r="B83" s="112"/>
      <c r="C83" s="112"/>
      <c r="D83" s="112"/>
      <c r="E83" s="112"/>
      <c r="F83" s="157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</row>
    <row r="84" ht="14.25" customHeight="1">
      <c r="A84" s="112"/>
      <c r="B84" s="112"/>
      <c r="C84" s="112"/>
      <c r="D84" s="112"/>
      <c r="E84" s="112"/>
      <c r="F84" s="157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</row>
    <row r="85" ht="14.25" customHeight="1">
      <c r="A85" s="112"/>
      <c r="B85" s="112"/>
      <c r="C85" s="112"/>
      <c r="D85" s="112"/>
      <c r="E85" s="112"/>
      <c r="F85" s="157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</row>
    <row r="86" ht="14.25" customHeight="1">
      <c r="A86" s="112"/>
      <c r="B86" s="112"/>
      <c r="C86" s="112"/>
      <c r="D86" s="112"/>
      <c r="E86" s="112"/>
      <c r="F86" s="157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</row>
    <row r="87" ht="14.25" customHeight="1">
      <c r="A87" s="112"/>
      <c r="B87" s="112"/>
      <c r="C87" s="112"/>
      <c r="D87" s="112"/>
      <c r="E87" s="112"/>
      <c r="F87" s="157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</row>
    <row r="88" ht="14.25" customHeight="1">
      <c r="A88" s="112"/>
      <c r="B88" s="112"/>
      <c r="C88" s="112"/>
      <c r="D88" s="112"/>
      <c r="E88" s="112"/>
      <c r="F88" s="157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</row>
    <row r="89" ht="14.25" customHeight="1">
      <c r="A89" s="112"/>
      <c r="B89" s="112"/>
      <c r="C89" s="112"/>
      <c r="D89" s="112"/>
      <c r="E89" s="112"/>
      <c r="F89" s="157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</row>
    <row r="90" ht="14.25" customHeight="1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</row>
    <row r="91" ht="14.25" customHeight="1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</row>
    <row r="92" ht="14.25" customHeight="1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</row>
    <row r="93" ht="14.25" customHeight="1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</row>
    <row r="94" ht="14.25" customHeight="1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</row>
    <row r="95" ht="14.25" customHeight="1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</row>
    <row r="96" ht="14.25" customHeight="1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</row>
    <row r="97" ht="14.25" customHeight="1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</row>
    <row r="98" ht="14.25" customHeight="1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</row>
    <row r="99" ht="14.25" customHeight="1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</row>
    <row r="100" ht="14.25" customHeight="1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</row>
    <row r="101" ht="14.25" customHeight="1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</row>
    <row r="102" ht="14.25" customHeight="1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</row>
    <row r="103" ht="14.25" customHeight="1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</row>
    <row r="104" ht="14.25" customHeight="1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</row>
    <row r="105" ht="14.25" customHeight="1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</row>
    <row r="106" ht="14.25" customHeight="1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</row>
    <row r="107" ht="14.25" customHeight="1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</row>
    <row r="108" ht="14.25" customHeight="1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</row>
    <row r="109" ht="14.25" customHeight="1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</row>
    <row r="110" ht="14.25" customHeight="1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</row>
    <row r="111" ht="14.25" customHeight="1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</row>
    <row r="112" ht="14.25" customHeight="1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</row>
    <row r="113" ht="14.25" customHeight="1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</row>
    <row r="114" ht="14.25" customHeight="1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</row>
    <row r="115" ht="14.25" customHeight="1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</row>
    <row r="116" ht="14.25" customHeight="1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</row>
    <row r="117" ht="14.25" customHeight="1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</row>
    <row r="118" ht="14.25" customHeight="1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</row>
    <row r="119" ht="14.25" customHeight="1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</row>
    <row r="120" ht="14.25" customHeight="1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</row>
    <row r="121" ht="14.25" customHeight="1">
      <c r="A121" s="112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</row>
    <row r="122" ht="14.25" customHeight="1">
      <c r="A122" s="112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  <c r="AC122" s="112"/>
      <c r="AD122" s="112"/>
      <c r="AE122" s="112"/>
      <c r="AF122" s="112"/>
      <c r="AG122" s="112"/>
      <c r="AH122" s="112"/>
      <c r="AI122" s="112"/>
      <c r="AJ122" s="112"/>
      <c r="AK122" s="112"/>
      <c r="AL122" s="112"/>
    </row>
    <row r="123" ht="14.25" customHeight="1">
      <c r="A123" s="112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12"/>
      <c r="AE123" s="112"/>
      <c r="AF123" s="112"/>
      <c r="AG123" s="112"/>
      <c r="AH123" s="112"/>
      <c r="AI123" s="112"/>
      <c r="AJ123" s="112"/>
      <c r="AK123" s="112"/>
      <c r="AL123" s="112"/>
    </row>
    <row r="124" ht="14.25" customHeight="1">
      <c r="A124" s="112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  <c r="AE124" s="112"/>
      <c r="AF124" s="112"/>
      <c r="AG124" s="112"/>
      <c r="AH124" s="112"/>
      <c r="AI124" s="112"/>
      <c r="AJ124" s="112"/>
      <c r="AK124" s="112"/>
      <c r="AL124" s="112"/>
    </row>
    <row r="125" ht="14.25" customHeight="1">
      <c r="A125" s="112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  <c r="AB125" s="112"/>
      <c r="AC125" s="112"/>
      <c r="AD125" s="112"/>
      <c r="AE125" s="112"/>
      <c r="AF125" s="112"/>
      <c r="AG125" s="112"/>
      <c r="AH125" s="112"/>
      <c r="AI125" s="112"/>
      <c r="AJ125" s="112"/>
      <c r="AK125" s="112"/>
      <c r="AL125" s="112"/>
    </row>
    <row r="126" ht="14.25" customHeight="1">
      <c r="A126" s="112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  <c r="AA126" s="112"/>
      <c r="AB126" s="112"/>
      <c r="AC126" s="112"/>
      <c r="AD126" s="112"/>
      <c r="AE126" s="112"/>
      <c r="AF126" s="112"/>
      <c r="AG126" s="112"/>
      <c r="AH126" s="112"/>
      <c r="AI126" s="112"/>
      <c r="AJ126" s="112"/>
      <c r="AK126" s="112"/>
      <c r="AL126" s="112"/>
    </row>
    <row r="127" ht="14.25" customHeight="1">
      <c r="A127" s="112"/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  <c r="AA127" s="112"/>
      <c r="AB127" s="112"/>
      <c r="AC127" s="112"/>
      <c r="AD127" s="112"/>
      <c r="AE127" s="112"/>
      <c r="AF127" s="112"/>
      <c r="AG127" s="112"/>
      <c r="AH127" s="112"/>
      <c r="AI127" s="112"/>
      <c r="AJ127" s="112"/>
      <c r="AK127" s="112"/>
      <c r="AL127" s="112"/>
    </row>
    <row r="128" ht="14.25" customHeight="1">
      <c r="A128" s="112"/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2"/>
      <c r="AG128" s="112"/>
      <c r="AH128" s="112"/>
      <c r="AI128" s="112"/>
      <c r="AJ128" s="112"/>
      <c r="AK128" s="112"/>
      <c r="AL128" s="112"/>
    </row>
    <row r="129" ht="14.25" customHeight="1">
      <c r="A129" s="112"/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/>
      <c r="AD129" s="112"/>
      <c r="AE129" s="112"/>
      <c r="AF129" s="112"/>
      <c r="AG129" s="112"/>
      <c r="AH129" s="112"/>
      <c r="AI129" s="112"/>
      <c r="AJ129" s="112"/>
      <c r="AK129" s="112"/>
      <c r="AL129" s="112"/>
    </row>
    <row r="130" ht="14.25" customHeight="1">
      <c r="A130" s="112"/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  <c r="AA130" s="112"/>
      <c r="AB130" s="112"/>
      <c r="AC130" s="112"/>
      <c r="AD130" s="112"/>
      <c r="AE130" s="112"/>
      <c r="AF130" s="112"/>
      <c r="AG130" s="112"/>
      <c r="AH130" s="112"/>
      <c r="AI130" s="112"/>
      <c r="AJ130" s="112"/>
      <c r="AK130" s="112"/>
      <c r="AL130" s="112"/>
    </row>
    <row r="131" ht="14.25" customHeight="1">
      <c r="A131" s="112"/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  <c r="AA131" s="112"/>
      <c r="AB131" s="112"/>
      <c r="AC131" s="112"/>
      <c r="AD131" s="112"/>
      <c r="AE131" s="112"/>
      <c r="AF131" s="112"/>
      <c r="AG131" s="112"/>
      <c r="AH131" s="112"/>
      <c r="AI131" s="112"/>
      <c r="AJ131" s="112"/>
      <c r="AK131" s="112"/>
      <c r="AL131" s="112"/>
    </row>
    <row r="132" ht="14.25" customHeight="1">
      <c r="A132" s="112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  <c r="AA132" s="112"/>
      <c r="AB132" s="112"/>
      <c r="AC132" s="112"/>
      <c r="AD132" s="112"/>
      <c r="AE132" s="112"/>
      <c r="AF132" s="112"/>
      <c r="AG132" s="112"/>
      <c r="AH132" s="112"/>
      <c r="AI132" s="112"/>
      <c r="AJ132" s="112"/>
      <c r="AK132" s="112"/>
      <c r="AL132" s="112"/>
    </row>
    <row r="133" ht="14.25" customHeight="1">
      <c r="A133" s="112"/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  <c r="AA133" s="112"/>
      <c r="AB133" s="112"/>
      <c r="AC133" s="112"/>
      <c r="AD133" s="112"/>
      <c r="AE133" s="112"/>
      <c r="AF133" s="112"/>
      <c r="AG133" s="112"/>
      <c r="AH133" s="112"/>
      <c r="AI133" s="112"/>
      <c r="AJ133" s="112"/>
      <c r="AK133" s="112"/>
      <c r="AL133" s="112"/>
    </row>
    <row r="134" ht="14.25" customHeight="1">
      <c r="A134" s="112"/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  <c r="AA134" s="112"/>
      <c r="AB134" s="112"/>
      <c r="AC134" s="112"/>
      <c r="AD134" s="112"/>
      <c r="AE134" s="112"/>
      <c r="AF134" s="112"/>
      <c r="AG134" s="112"/>
      <c r="AH134" s="112"/>
      <c r="AI134" s="112"/>
      <c r="AJ134" s="112"/>
      <c r="AK134" s="112"/>
      <c r="AL134" s="112"/>
    </row>
    <row r="135" ht="14.25" customHeight="1">
      <c r="A135" s="112"/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  <c r="AA135" s="112"/>
      <c r="AB135" s="112"/>
      <c r="AC135" s="112"/>
      <c r="AD135" s="112"/>
      <c r="AE135" s="112"/>
      <c r="AF135" s="112"/>
      <c r="AG135" s="112"/>
      <c r="AH135" s="112"/>
      <c r="AI135" s="112"/>
      <c r="AJ135" s="112"/>
      <c r="AK135" s="112"/>
      <c r="AL135" s="112"/>
    </row>
    <row r="136" ht="14.25" customHeight="1">
      <c r="A136" s="112"/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  <c r="AA136" s="112"/>
      <c r="AB136" s="112"/>
      <c r="AC136" s="112"/>
      <c r="AD136" s="112"/>
      <c r="AE136" s="112"/>
      <c r="AF136" s="112"/>
      <c r="AG136" s="112"/>
      <c r="AH136" s="112"/>
      <c r="AI136" s="112"/>
      <c r="AJ136" s="112"/>
      <c r="AK136" s="112"/>
      <c r="AL136" s="112"/>
    </row>
    <row r="137" ht="14.25" customHeight="1">
      <c r="A137" s="112"/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  <c r="AA137" s="112"/>
      <c r="AB137" s="112"/>
      <c r="AC137" s="112"/>
      <c r="AD137" s="112"/>
      <c r="AE137" s="112"/>
      <c r="AF137" s="112"/>
      <c r="AG137" s="112"/>
      <c r="AH137" s="112"/>
      <c r="AI137" s="112"/>
      <c r="AJ137" s="112"/>
      <c r="AK137" s="112"/>
      <c r="AL137" s="112"/>
    </row>
    <row r="138" ht="14.25" customHeight="1">
      <c r="A138" s="112"/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  <c r="AA138" s="112"/>
      <c r="AB138" s="112"/>
      <c r="AC138" s="112"/>
      <c r="AD138" s="112"/>
      <c r="AE138" s="112"/>
      <c r="AF138" s="112"/>
      <c r="AG138" s="112"/>
      <c r="AH138" s="112"/>
      <c r="AI138" s="112"/>
      <c r="AJ138" s="112"/>
      <c r="AK138" s="112"/>
      <c r="AL138" s="112"/>
    </row>
    <row r="139" ht="14.25" customHeight="1">
      <c r="A139" s="112"/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  <c r="AA139" s="112"/>
      <c r="AB139" s="112"/>
      <c r="AC139" s="112"/>
      <c r="AD139" s="112"/>
      <c r="AE139" s="112"/>
      <c r="AF139" s="112"/>
      <c r="AG139" s="112"/>
      <c r="AH139" s="112"/>
      <c r="AI139" s="112"/>
      <c r="AJ139" s="112"/>
      <c r="AK139" s="112"/>
      <c r="AL139" s="112"/>
    </row>
    <row r="140" ht="14.25" customHeight="1">
      <c r="A140" s="112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  <c r="AA140" s="112"/>
      <c r="AB140" s="112"/>
      <c r="AC140" s="112"/>
      <c r="AD140" s="112"/>
      <c r="AE140" s="112"/>
      <c r="AF140" s="112"/>
      <c r="AG140" s="112"/>
      <c r="AH140" s="112"/>
      <c r="AI140" s="112"/>
      <c r="AJ140" s="112"/>
      <c r="AK140" s="112"/>
      <c r="AL140" s="112"/>
    </row>
    <row r="141" ht="14.25" customHeight="1">
      <c r="A141" s="112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  <c r="AA141" s="112"/>
      <c r="AB141" s="112"/>
      <c r="AC141" s="112"/>
      <c r="AD141" s="112"/>
      <c r="AE141" s="112"/>
      <c r="AF141" s="112"/>
      <c r="AG141" s="112"/>
      <c r="AH141" s="112"/>
      <c r="AI141" s="112"/>
      <c r="AJ141" s="112"/>
      <c r="AK141" s="112"/>
      <c r="AL141" s="112"/>
    </row>
    <row r="142" ht="14.25" customHeight="1">
      <c r="A142" s="112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  <c r="AA142" s="112"/>
      <c r="AB142" s="112"/>
      <c r="AC142" s="112"/>
      <c r="AD142" s="112"/>
      <c r="AE142" s="112"/>
      <c r="AF142" s="112"/>
      <c r="AG142" s="112"/>
      <c r="AH142" s="112"/>
      <c r="AI142" s="112"/>
      <c r="AJ142" s="112"/>
      <c r="AK142" s="112"/>
      <c r="AL142" s="112"/>
    </row>
    <row r="143" ht="14.25" customHeight="1">
      <c r="A143" s="112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  <c r="AA143" s="112"/>
      <c r="AB143" s="112"/>
      <c r="AC143" s="112"/>
      <c r="AD143" s="112"/>
      <c r="AE143" s="112"/>
      <c r="AF143" s="112"/>
      <c r="AG143" s="112"/>
      <c r="AH143" s="112"/>
      <c r="AI143" s="112"/>
      <c r="AJ143" s="112"/>
      <c r="AK143" s="112"/>
      <c r="AL143" s="112"/>
    </row>
    <row r="144" ht="14.25" customHeight="1">
      <c r="A144" s="112"/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  <c r="AA144" s="112"/>
      <c r="AB144" s="112"/>
      <c r="AC144" s="112"/>
      <c r="AD144" s="112"/>
      <c r="AE144" s="112"/>
      <c r="AF144" s="112"/>
      <c r="AG144" s="112"/>
      <c r="AH144" s="112"/>
      <c r="AI144" s="112"/>
      <c r="AJ144" s="112"/>
      <c r="AK144" s="112"/>
      <c r="AL144" s="112"/>
    </row>
    <row r="145" ht="14.25" customHeight="1">
      <c r="A145" s="112"/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  <c r="AA145" s="112"/>
      <c r="AB145" s="112"/>
      <c r="AC145" s="112"/>
      <c r="AD145" s="112"/>
      <c r="AE145" s="112"/>
      <c r="AF145" s="112"/>
      <c r="AG145" s="112"/>
      <c r="AH145" s="112"/>
      <c r="AI145" s="112"/>
      <c r="AJ145" s="112"/>
      <c r="AK145" s="112"/>
      <c r="AL145" s="112"/>
    </row>
    <row r="146" ht="14.25" customHeight="1">
      <c r="A146" s="112"/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  <c r="AG146" s="112"/>
      <c r="AH146" s="112"/>
      <c r="AI146" s="112"/>
      <c r="AJ146" s="112"/>
      <c r="AK146" s="112"/>
      <c r="AL146" s="112"/>
    </row>
    <row r="147" ht="14.25" customHeight="1">
      <c r="A147" s="112"/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  <c r="AA147" s="112"/>
      <c r="AB147" s="112"/>
      <c r="AC147" s="112"/>
      <c r="AD147" s="112"/>
      <c r="AE147" s="112"/>
      <c r="AF147" s="112"/>
      <c r="AG147" s="112"/>
      <c r="AH147" s="112"/>
      <c r="AI147" s="112"/>
      <c r="AJ147" s="112"/>
      <c r="AK147" s="112"/>
      <c r="AL147" s="112"/>
    </row>
    <row r="148" ht="14.25" customHeight="1">
      <c r="A148" s="112"/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  <c r="AA148" s="112"/>
      <c r="AB148" s="112"/>
      <c r="AC148" s="112"/>
      <c r="AD148" s="112"/>
      <c r="AE148" s="112"/>
      <c r="AF148" s="112"/>
      <c r="AG148" s="112"/>
      <c r="AH148" s="112"/>
      <c r="AI148" s="112"/>
      <c r="AJ148" s="112"/>
      <c r="AK148" s="112"/>
      <c r="AL148" s="112"/>
    </row>
    <row r="149" ht="14.25" customHeight="1">
      <c r="A149" s="112"/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  <c r="AA149" s="112"/>
      <c r="AB149" s="112"/>
      <c r="AC149" s="112"/>
      <c r="AD149" s="112"/>
      <c r="AE149" s="112"/>
      <c r="AF149" s="112"/>
      <c r="AG149" s="112"/>
      <c r="AH149" s="112"/>
      <c r="AI149" s="112"/>
      <c r="AJ149" s="112"/>
      <c r="AK149" s="112"/>
      <c r="AL149" s="112"/>
    </row>
    <row r="150" ht="14.25" customHeight="1">
      <c r="A150" s="112"/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  <c r="AA150" s="112"/>
      <c r="AB150" s="112"/>
      <c r="AC150" s="112"/>
      <c r="AD150" s="112"/>
      <c r="AE150" s="112"/>
      <c r="AF150" s="112"/>
      <c r="AG150" s="112"/>
      <c r="AH150" s="112"/>
      <c r="AI150" s="112"/>
      <c r="AJ150" s="112"/>
      <c r="AK150" s="112"/>
      <c r="AL150" s="112"/>
    </row>
    <row r="151" ht="14.25" customHeight="1">
      <c r="A151" s="112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  <c r="AA151" s="112"/>
      <c r="AB151" s="112"/>
      <c r="AC151" s="112"/>
      <c r="AD151" s="112"/>
      <c r="AE151" s="112"/>
      <c r="AF151" s="112"/>
      <c r="AG151" s="112"/>
      <c r="AH151" s="112"/>
      <c r="AI151" s="112"/>
      <c r="AJ151" s="112"/>
      <c r="AK151" s="112"/>
      <c r="AL151" s="112"/>
    </row>
    <row r="152" ht="14.25" customHeight="1">
      <c r="A152" s="112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  <c r="AA152" s="112"/>
      <c r="AB152" s="112"/>
      <c r="AC152" s="112"/>
      <c r="AD152" s="112"/>
      <c r="AE152" s="112"/>
      <c r="AF152" s="112"/>
      <c r="AG152" s="112"/>
      <c r="AH152" s="112"/>
      <c r="AI152" s="112"/>
      <c r="AJ152" s="112"/>
      <c r="AK152" s="112"/>
      <c r="AL152" s="112"/>
    </row>
    <row r="153" ht="14.25" customHeight="1">
      <c r="A153" s="112"/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  <c r="AA153" s="112"/>
      <c r="AB153" s="112"/>
      <c r="AC153" s="112"/>
      <c r="AD153" s="112"/>
      <c r="AE153" s="112"/>
      <c r="AF153" s="112"/>
      <c r="AG153" s="112"/>
      <c r="AH153" s="112"/>
      <c r="AI153" s="112"/>
      <c r="AJ153" s="112"/>
      <c r="AK153" s="112"/>
      <c r="AL153" s="112"/>
    </row>
    <row r="154" ht="14.25" customHeight="1">
      <c r="A154" s="112"/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  <c r="AA154" s="112"/>
      <c r="AB154" s="112"/>
      <c r="AC154" s="112"/>
      <c r="AD154" s="112"/>
      <c r="AE154" s="112"/>
      <c r="AF154" s="112"/>
      <c r="AG154" s="112"/>
      <c r="AH154" s="112"/>
      <c r="AI154" s="112"/>
      <c r="AJ154" s="112"/>
      <c r="AK154" s="112"/>
      <c r="AL154" s="112"/>
    </row>
    <row r="155" ht="14.25" customHeight="1">
      <c r="A155" s="112"/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  <c r="AA155" s="112"/>
      <c r="AB155" s="112"/>
      <c r="AC155" s="112"/>
      <c r="AD155" s="112"/>
      <c r="AE155" s="112"/>
      <c r="AF155" s="112"/>
      <c r="AG155" s="112"/>
      <c r="AH155" s="112"/>
      <c r="AI155" s="112"/>
      <c r="AJ155" s="112"/>
      <c r="AK155" s="112"/>
      <c r="AL155" s="112"/>
    </row>
    <row r="156" ht="14.25" customHeight="1">
      <c r="A156" s="112"/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  <c r="AA156" s="112"/>
      <c r="AB156" s="112"/>
      <c r="AC156" s="112"/>
      <c r="AD156" s="112"/>
      <c r="AE156" s="112"/>
      <c r="AF156" s="112"/>
      <c r="AG156" s="112"/>
      <c r="AH156" s="112"/>
      <c r="AI156" s="112"/>
      <c r="AJ156" s="112"/>
      <c r="AK156" s="112"/>
      <c r="AL156" s="112"/>
    </row>
    <row r="157" ht="14.25" customHeight="1">
      <c r="A157" s="112"/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  <c r="Z157" s="112"/>
      <c r="AA157" s="112"/>
      <c r="AB157" s="112"/>
      <c r="AC157" s="112"/>
      <c r="AD157" s="112"/>
      <c r="AE157" s="112"/>
      <c r="AF157" s="112"/>
      <c r="AG157" s="112"/>
      <c r="AH157" s="112"/>
      <c r="AI157" s="112"/>
      <c r="AJ157" s="112"/>
      <c r="AK157" s="112"/>
      <c r="AL157" s="112"/>
    </row>
    <row r="158" ht="14.25" customHeight="1">
      <c r="A158" s="112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  <c r="AA158" s="112"/>
      <c r="AB158" s="112"/>
      <c r="AC158" s="112"/>
      <c r="AD158" s="112"/>
      <c r="AE158" s="112"/>
      <c r="AF158" s="112"/>
      <c r="AG158" s="112"/>
      <c r="AH158" s="112"/>
      <c r="AI158" s="112"/>
      <c r="AJ158" s="112"/>
      <c r="AK158" s="112"/>
      <c r="AL158" s="112"/>
    </row>
    <row r="159" ht="14.25" customHeight="1">
      <c r="A159" s="112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  <c r="Z159" s="112"/>
      <c r="AA159" s="112"/>
      <c r="AB159" s="112"/>
      <c r="AC159" s="112"/>
      <c r="AD159" s="112"/>
      <c r="AE159" s="112"/>
      <c r="AF159" s="112"/>
      <c r="AG159" s="112"/>
      <c r="AH159" s="112"/>
      <c r="AI159" s="112"/>
      <c r="AJ159" s="112"/>
      <c r="AK159" s="112"/>
      <c r="AL159" s="112"/>
    </row>
    <row r="160" ht="14.25" customHeight="1">
      <c r="A160" s="112"/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2"/>
      <c r="AB160" s="112"/>
      <c r="AC160" s="112"/>
      <c r="AD160" s="112"/>
      <c r="AE160" s="112"/>
      <c r="AF160" s="112"/>
      <c r="AG160" s="112"/>
      <c r="AH160" s="112"/>
      <c r="AI160" s="112"/>
      <c r="AJ160" s="112"/>
      <c r="AK160" s="112"/>
      <c r="AL160" s="112"/>
    </row>
    <row r="161" ht="14.25" customHeight="1">
      <c r="A161" s="112"/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  <c r="AA161" s="112"/>
      <c r="AB161" s="112"/>
      <c r="AC161" s="112"/>
      <c r="AD161" s="112"/>
      <c r="AE161" s="112"/>
      <c r="AF161" s="112"/>
      <c r="AG161" s="112"/>
      <c r="AH161" s="112"/>
      <c r="AI161" s="112"/>
      <c r="AJ161" s="112"/>
      <c r="AK161" s="112"/>
      <c r="AL161" s="112"/>
    </row>
    <row r="162" ht="14.25" customHeight="1">
      <c r="A162" s="112"/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  <c r="AA162" s="112"/>
      <c r="AB162" s="112"/>
      <c r="AC162" s="112"/>
      <c r="AD162" s="112"/>
      <c r="AE162" s="112"/>
      <c r="AF162" s="112"/>
      <c r="AG162" s="112"/>
      <c r="AH162" s="112"/>
      <c r="AI162" s="112"/>
      <c r="AJ162" s="112"/>
      <c r="AK162" s="112"/>
      <c r="AL162" s="112"/>
    </row>
    <row r="163" ht="14.25" customHeight="1">
      <c r="A163" s="112"/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  <c r="AA163" s="112"/>
      <c r="AB163" s="112"/>
      <c r="AC163" s="112"/>
      <c r="AD163" s="112"/>
      <c r="AE163" s="112"/>
      <c r="AF163" s="112"/>
      <c r="AG163" s="112"/>
      <c r="AH163" s="112"/>
      <c r="AI163" s="112"/>
      <c r="AJ163" s="112"/>
      <c r="AK163" s="112"/>
      <c r="AL163" s="112"/>
    </row>
    <row r="164" ht="14.25" customHeight="1">
      <c r="A164" s="112"/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  <c r="AA164" s="112"/>
      <c r="AB164" s="112"/>
      <c r="AC164" s="112"/>
      <c r="AD164" s="112"/>
      <c r="AE164" s="112"/>
      <c r="AF164" s="112"/>
      <c r="AG164" s="112"/>
      <c r="AH164" s="112"/>
      <c r="AI164" s="112"/>
      <c r="AJ164" s="112"/>
      <c r="AK164" s="112"/>
      <c r="AL164" s="112"/>
    </row>
    <row r="165" ht="14.25" customHeight="1">
      <c r="A165" s="112"/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  <c r="AA165" s="112"/>
      <c r="AB165" s="112"/>
      <c r="AC165" s="112"/>
      <c r="AD165" s="112"/>
      <c r="AE165" s="112"/>
      <c r="AF165" s="112"/>
      <c r="AG165" s="112"/>
      <c r="AH165" s="112"/>
      <c r="AI165" s="112"/>
      <c r="AJ165" s="112"/>
      <c r="AK165" s="112"/>
      <c r="AL165" s="112"/>
    </row>
    <row r="166" ht="14.25" customHeight="1">
      <c r="A166" s="112"/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  <c r="AA166" s="112"/>
      <c r="AB166" s="112"/>
      <c r="AC166" s="112"/>
      <c r="AD166" s="112"/>
      <c r="AE166" s="112"/>
      <c r="AF166" s="112"/>
      <c r="AG166" s="112"/>
      <c r="AH166" s="112"/>
      <c r="AI166" s="112"/>
      <c r="AJ166" s="112"/>
      <c r="AK166" s="112"/>
      <c r="AL166" s="112"/>
    </row>
    <row r="167" ht="14.25" customHeight="1">
      <c r="A167" s="112"/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  <c r="AA167" s="112"/>
      <c r="AB167" s="112"/>
      <c r="AC167" s="112"/>
      <c r="AD167" s="112"/>
      <c r="AE167" s="112"/>
      <c r="AF167" s="112"/>
      <c r="AG167" s="112"/>
      <c r="AH167" s="112"/>
      <c r="AI167" s="112"/>
      <c r="AJ167" s="112"/>
      <c r="AK167" s="112"/>
      <c r="AL167" s="112"/>
    </row>
    <row r="168" ht="14.25" customHeight="1">
      <c r="A168" s="112"/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  <c r="AA168" s="112"/>
      <c r="AB168" s="112"/>
      <c r="AC168" s="112"/>
      <c r="AD168" s="112"/>
      <c r="AE168" s="112"/>
      <c r="AF168" s="112"/>
      <c r="AG168" s="112"/>
      <c r="AH168" s="112"/>
      <c r="AI168" s="112"/>
      <c r="AJ168" s="112"/>
      <c r="AK168" s="112"/>
      <c r="AL168" s="112"/>
    </row>
    <row r="169" ht="14.25" customHeight="1">
      <c r="A169" s="112"/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  <c r="AA169" s="112"/>
      <c r="AB169" s="112"/>
      <c r="AC169" s="112"/>
      <c r="AD169" s="112"/>
      <c r="AE169" s="112"/>
      <c r="AF169" s="112"/>
      <c r="AG169" s="112"/>
      <c r="AH169" s="112"/>
      <c r="AI169" s="112"/>
      <c r="AJ169" s="112"/>
      <c r="AK169" s="112"/>
      <c r="AL169" s="112"/>
    </row>
    <row r="170" ht="14.25" customHeight="1">
      <c r="A170" s="112"/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  <c r="AA170" s="112"/>
      <c r="AB170" s="112"/>
      <c r="AC170" s="112"/>
      <c r="AD170" s="112"/>
      <c r="AE170" s="112"/>
      <c r="AF170" s="112"/>
      <c r="AG170" s="112"/>
      <c r="AH170" s="112"/>
      <c r="AI170" s="112"/>
      <c r="AJ170" s="112"/>
      <c r="AK170" s="112"/>
      <c r="AL170" s="112"/>
    </row>
    <row r="171" ht="14.25" customHeight="1">
      <c r="A171" s="112"/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  <c r="AA171" s="112"/>
      <c r="AB171" s="112"/>
      <c r="AC171" s="112"/>
      <c r="AD171" s="112"/>
      <c r="AE171" s="112"/>
      <c r="AF171" s="112"/>
      <c r="AG171" s="112"/>
      <c r="AH171" s="112"/>
      <c r="AI171" s="112"/>
      <c r="AJ171" s="112"/>
      <c r="AK171" s="112"/>
      <c r="AL171" s="112"/>
    </row>
    <row r="172" ht="14.25" customHeight="1">
      <c r="A172" s="112"/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  <c r="AA172" s="112"/>
      <c r="AB172" s="112"/>
      <c r="AC172" s="112"/>
      <c r="AD172" s="112"/>
      <c r="AE172" s="112"/>
      <c r="AF172" s="112"/>
      <c r="AG172" s="112"/>
      <c r="AH172" s="112"/>
      <c r="AI172" s="112"/>
      <c r="AJ172" s="112"/>
      <c r="AK172" s="112"/>
      <c r="AL172" s="112"/>
    </row>
    <row r="173" ht="14.25" customHeight="1">
      <c r="A173" s="112"/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  <c r="AA173" s="112"/>
      <c r="AB173" s="112"/>
      <c r="AC173" s="112"/>
      <c r="AD173" s="112"/>
      <c r="AE173" s="112"/>
      <c r="AF173" s="112"/>
      <c r="AG173" s="112"/>
      <c r="AH173" s="112"/>
      <c r="AI173" s="112"/>
      <c r="AJ173" s="112"/>
      <c r="AK173" s="112"/>
      <c r="AL173" s="112"/>
    </row>
    <row r="174" ht="14.25" customHeight="1">
      <c r="A174" s="112"/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  <c r="AA174" s="112"/>
      <c r="AB174" s="112"/>
      <c r="AC174" s="112"/>
      <c r="AD174" s="112"/>
      <c r="AE174" s="112"/>
      <c r="AF174" s="112"/>
      <c r="AG174" s="112"/>
      <c r="AH174" s="112"/>
      <c r="AI174" s="112"/>
      <c r="AJ174" s="112"/>
      <c r="AK174" s="112"/>
      <c r="AL174" s="112"/>
    </row>
    <row r="175" ht="14.25" customHeight="1">
      <c r="A175" s="112"/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  <c r="Z175" s="112"/>
      <c r="AA175" s="112"/>
      <c r="AB175" s="112"/>
      <c r="AC175" s="112"/>
      <c r="AD175" s="112"/>
      <c r="AE175" s="112"/>
      <c r="AF175" s="112"/>
      <c r="AG175" s="112"/>
      <c r="AH175" s="112"/>
      <c r="AI175" s="112"/>
      <c r="AJ175" s="112"/>
      <c r="AK175" s="112"/>
      <c r="AL175" s="112"/>
    </row>
    <row r="176" ht="14.25" customHeight="1">
      <c r="A176" s="112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  <c r="Z176" s="112"/>
      <c r="AA176" s="112"/>
      <c r="AB176" s="112"/>
      <c r="AC176" s="112"/>
      <c r="AD176" s="112"/>
      <c r="AE176" s="112"/>
      <c r="AF176" s="112"/>
      <c r="AG176" s="112"/>
      <c r="AH176" s="112"/>
      <c r="AI176" s="112"/>
      <c r="AJ176" s="112"/>
      <c r="AK176" s="112"/>
      <c r="AL176" s="112"/>
    </row>
    <row r="177" ht="14.25" customHeight="1">
      <c r="A177" s="112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  <c r="AA177" s="112"/>
      <c r="AB177" s="112"/>
      <c r="AC177" s="112"/>
      <c r="AD177" s="112"/>
      <c r="AE177" s="112"/>
      <c r="AF177" s="112"/>
      <c r="AG177" s="112"/>
      <c r="AH177" s="112"/>
      <c r="AI177" s="112"/>
      <c r="AJ177" s="112"/>
      <c r="AK177" s="112"/>
      <c r="AL177" s="112"/>
    </row>
    <row r="178" ht="14.25" customHeight="1">
      <c r="A178" s="112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  <c r="AA178" s="112"/>
      <c r="AB178" s="112"/>
      <c r="AC178" s="112"/>
      <c r="AD178" s="112"/>
      <c r="AE178" s="112"/>
      <c r="AF178" s="112"/>
      <c r="AG178" s="112"/>
      <c r="AH178" s="112"/>
      <c r="AI178" s="112"/>
      <c r="AJ178" s="112"/>
      <c r="AK178" s="112"/>
      <c r="AL178" s="112"/>
    </row>
    <row r="179" ht="14.25" customHeight="1">
      <c r="A179" s="112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  <c r="AA179" s="112"/>
      <c r="AB179" s="112"/>
      <c r="AC179" s="112"/>
      <c r="AD179" s="112"/>
      <c r="AE179" s="112"/>
      <c r="AF179" s="112"/>
      <c r="AG179" s="112"/>
      <c r="AH179" s="112"/>
      <c r="AI179" s="112"/>
      <c r="AJ179" s="112"/>
      <c r="AK179" s="112"/>
      <c r="AL179" s="112"/>
    </row>
    <row r="180" ht="14.25" customHeight="1">
      <c r="A180" s="112"/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  <c r="AA180" s="112"/>
      <c r="AB180" s="112"/>
      <c r="AC180" s="112"/>
      <c r="AD180" s="112"/>
      <c r="AE180" s="112"/>
      <c r="AF180" s="112"/>
      <c r="AG180" s="112"/>
      <c r="AH180" s="112"/>
      <c r="AI180" s="112"/>
      <c r="AJ180" s="112"/>
      <c r="AK180" s="112"/>
      <c r="AL180" s="112"/>
    </row>
    <row r="181" ht="14.25" customHeight="1">
      <c r="A181" s="112"/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  <c r="Z181" s="112"/>
      <c r="AA181" s="112"/>
      <c r="AB181" s="112"/>
      <c r="AC181" s="112"/>
      <c r="AD181" s="112"/>
      <c r="AE181" s="112"/>
      <c r="AF181" s="112"/>
      <c r="AG181" s="112"/>
      <c r="AH181" s="112"/>
      <c r="AI181" s="112"/>
      <c r="AJ181" s="112"/>
      <c r="AK181" s="112"/>
      <c r="AL181" s="112"/>
    </row>
    <row r="182" ht="14.25" customHeight="1">
      <c r="A182" s="112"/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  <c r="Z182" s="112"/>
      <c r="AA182" s="112"/>
      <c r="AB182" s="112"/>
      <c r="AC182" s="112"/>
      <c r="AD182" s="112"/>
      <c r="AE182" s="112"/>
      <c r="AF182" s="112"/>
      <c r="AG182" s="112"/>
      <c r="AH182" s="112"/>
      <c r="AI182" s="112"/>
      <c r="AJ182" s="112"/>
      <c r="AK182" s="112"/>
      <c r="AL182" s="112"/>
    </row>
    <row r="183" ht="14.25" customHeight="1">
      <c r="A183" s="112"/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  <c r="AA183" s="112"/>
      <c r="AB183" s="112"/>
      <c r="AC183" s="112"/>
      <c r="AD183" s="112"/>
      <c r="AE183" s="112"/>
      <c r="AF183" s="112"/>
      <c r="AG183" s="112"/>
      <c r="AH183" s="112"/>
      <c r="AI183" s="112"/>
      <c r="AJ183" s="112"/>
      <c r="AK183" s="112"/>
      <c r="AL183" s="112"/>
    </row>
    <row r="184" ht="14.25" customHeight="1">
      <c r="A184" s="112"/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  <c r="Z184" s="112"/>
      <c r="AA184" s="112"/>
      <c r="AB184" s="112"/>
      <c r="AC184" s="112"/>
      <c r="AD184" s="112"/>
      <c r="AE184" s="112"/>
      <c r="AF184" s="112"/>
      <c r="AG184" s="112"/>
      <c r="AH184" s="112"/>
      <c r="AI184" s="112"/>
      <c r="AJ184" s="112"/>
      <c r="AK184" s="112"/>
      <c r="AL184" s="112"/>
    </row>
    <row r="185" ht="14.25" customHeight="1">
      <c r="A185" s="112"/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  <c r="Z185" s="112"/>
      <c r="AA185" s="112"/>
      <c r="AB185" s="112"/>
      <c r="AC185" s="112"/>
      <c r="AD185" s="112"/>
      <c r="AE185" s="112"/>
      <c r="AF185" s="112"/>
      <c r="AG185" s="112"/>
      <c r="AH185" s="112"/>
      <c r="AI185" s="112"/>
      <c r="AJ185" s="112"/>
      <c r="AK185" s="112"/>
      <c r="AL185" s="112"/>
    </row>
    <row r="186" ht="14.25" customHeight="1">
      <c r="A186" s="112"/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  <c r="Z186" s="112"/>
      <c r="AA186" s="112"/>
      <c r="AB186" s="112"/>
      <c r="AC186" s="112"/>
      <c r="AD186" s="112"/>
      <c r="AE186" s="112"/>
      <c r="AF186" s="112"/>
      <c r="AG186" s="112"/>
      <c r="AH186" s="112"/>
      <c r="AI186" s="112"/>
      <c r="AJ186" s="112"/>
      <c r="AK186" s="112"/>
      <c r="AL186" s="112"/>
    </row>
    <row r="187" ht="14.25" customHeight="1">
      <c r="A187" s="112"/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  <c r="Z187" s="112"/>
      <c r="AA187" s="112"/>
      <c r="AB187" s="112"/>
      <c r="AC187" s="112"/>
      <c r="AD187" s="112"/>
      <c r="AE187" s="112"/>
      <c r="AF187" s="112"/>
      <c r="AG187" s="112"/>
      <c r="AH187" s="112"/>
      <c r="AI187" s="112"/>
      <c r="AJ187" s="112"/>
      <c r="AK187" s="112"/>
      <c r="AL187" s="112"/>
    </row>
    <row r="188" ht="14.25" customHeight="1">
      <c r="A188" s="112"/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  <c r="AA188" s="112"/>
      <c r="AB188" s="112"/>
      <c r="AC188" s="112"/>
      <c r="AD188" s="112"/>
      <c r="AE188" s="112"/>
      <c r="AF188" s="112"/>
      <c r="AG188" s="112"/>
      <c r="AH188" s="112"/>
      <c r="AI188" s="112"/>
      <c r="AJ188" s="112"/>
      <c r="AK188" s="112"/>
      <c r="AL188" s="112"/>
    </row>
    <row r="189" ht="14.25" customHeight="1">
      <c r="A189" s="112"/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  <c r="AA189" s="112"/>
      <c r="AB189" s="112"/>
      <c r="AC189" s="112"/>
      <c r="AD189" s="112"/>
      <c r="AE189" s="112"/>
      <c r="AF189" s="112"/>
      <c r="AG189" s="112"/>
      <c r="AH189" s="112"/>
      <c r="AI189" s="112"/>
      <c r="AJ189" s="112"/>
      <c r="AK189" s="112"/>
      <c r="AL189" s="112"/>
    </row>
    <row r="190" ht="14.25" customHeight="1">
      <c r="A190" s="112"/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  <c r="AA190" s="112"/>
      <c r="AB190" s="112"/>
      <c r="AC190" s="112"/>
      <c r="AD190" s="112"/>
      <c r="AE190" s="112"/>
      <c r="AF190" s="112"/>
      <c r="AG190" s="112"/>
      <c r="AH190" s="112"/>
      <c r="AI190" s="112"/>
      <c r="AJ190" s="112"/>
      <c r="AK190" s="112"/>
      <c r="AL190" s="112"/>
    </row>
    <row r="191" ht="14.25" customHeight="1">
      <c r="A191" s="112"/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  <c r="AA191" s="112"/>
      <c r="AB191" s="112"/>
      <c r="AC191" s="112"/>
      <c r="AD191" s="112"/>
      <c r="AE191" s="112"/>
      <c r="AF191" s="112"/>
      <c r="AG191" s="112"/>
      <c r="AH191" s="112"/>
      <c r="AI191" s="112"/>
      <c r="AJ191" s="112"/>
      <c r="AK191" s="112"/>
      <c r="AL191" s="112"/>
    </row>
    <row r="192" ht="14.25" customHeight="1">
      <c r="A192" s="112"/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  <c r="AA192" s="112"/>
      <c r="AB192" s="112"/>
      <c r="AC192" s="112"/>
      <c r="AD192" s="112"/>
      <c r="AE192" s="112"/>
      <c r="AF192" s="112"/>
      <c r="AG192" s="112"/>
      <c r="AH192" s="112"/>
      <c r="AI192" s="112"/>
      <c r="AJ192" s="112"/>
      <c r="AK192" s="112"/>
      <c r="AL192" s="112"/>
    </row>
    <row r="193" ht="14.25" customHeight="1">
      <c r="A193" s="112"/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/>
      <c r="AD193" s="112"/>
      <c r="AE193" s="112"/>
      <c r="AF193" s="112"/>
      <c r="AG193" s="112"/>
      <c r="AH193" s="112"/>
      <c r="AI193" s="112"/>
      <c r="AJ193" s="112"/>
      <c r="AK193" s="112"/>
      <c r="AL193" s="112"/>
    </row>
    <row r="194" ht="14.25" customHeight="1">
      <c r="A194" s="112"/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A194" s="11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/>
      <c r="AL194" s="112"/>
    </row>
    <row r="195" ht="14.25" customHeight="1">
      <c r="A195" s="112"/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  <c r="Z195" s="112"/>
      <c r="AA195" s="112"/>
      <c r="AB195" s="112"/>
      <c r="AC195" s="112"/>
      <c r="AD195" s="112"/>
      <c r="AE195" s="112"/>
      <c r="AF195" s="112"/>
      <c r="AG195" s="112"/>
      <c r="AH195" s="112"/>
      <c r="AI195" s="112"/>
      <c r="AJ195" s="112"/>
      <c r="AK195" s="112"/>
      <c r="AL195" s="112"/>
    </row>
    <row r="196" ht="14.25" customHeight="1">
      <c r="A196" s="112"/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  <c r="AA196" s="112"/>
      <c r="AB196" s="112"/>
      <c r="AC196" s="112"/>
      <c r="AD196" s="112"/>
      <c r="AE196" s="112"/>
      <c r="AF196" s="112"/>
      <c r="AG196" s="112"/>
      <c r="AH196" s="112"/>
      <c r="AI196" s="112"/>
      <c r="AJ196" s="112"/>
      <c r="AK196" s="112"/>
      <c r="AL196" s="112"/>
    </row>
    <row r="197" ht="14.25" customHeight="1">
      <c r="A197" s="112"/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  <c r="Z197" s="112"/>
      <c r="AA197" s="112"/>
      <c r="AB197" s="112"/>
      <c r="AC197" s="112"/>
      <c r="AD197" s="112"/>
      <c r="AE197" s="112"/>
      <c r="AF197" s="112"/>
      <c r="AG197" s="112"/>
      <c r="AH197" s="112"/>
      <c r="AI197" s="112"/>
      <c r="AJ197" s="112"/>
      <c r="AK197" s="112"/>
      <c r="AL197" s="112"/>
    </row>
    <row r="198" ht="14.25" customHeight="1">
      <c r="A198" s="112"/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  <c r="Z198" s="112"/>
      <c r="AA198" s="112"/>
      <c r="AB198" s="112"/>
      <c r="AC198" s="112"/>
      <c r="AD198" s="112"/>
      <c r="AE198" s="112"/>
      <c r="AF198" s="112"/>
      <c r="AG198" s="112"/>
      <c r="AH198" s="112"/>
      <c r="AI198" s="112"/>
      <c r="AJ198" s="112"/>
      <c r="AK198" s="112"/>
      <c r="AL198" s="112"/>
    </row>
    <row r="199" ht="14.25" customHeight="1">
      <c r="A199" s="112"/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  <c r="Z199" s="112"/>
      <c r="AA199" s="112"/>
      <c r="AB199" s="112"/>
      <c r="AC199" s="112"/>
      <c r="AD199" s="112"/>
      <c r="AE199" s="112"/>
      <c r="AF199" s="112"/>
      <c r="AG199" s="112"/>
      <c r="AH199" s="112"/>
      <c r="AI199" s="112"/>
      <c r="AJ199" s="112"/>
      <c r="AK199" s="112"/>
      <c r="AL199" s="112"/>
    </row>
    <row r="200" ht="14.25" customHeight="1">
      <c r="A200" s="112"/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  <c r="Z200" s="112"/>
      <c r="AA200" s="112"/>
      <c r="AB200" s="112"/>
      <c r="AC200" s="112"/>
      <c r="AD200" s="112"/>
      <c r="AE200" s="112"/>
      <c r="AF200" s="112"/>
      <c r="AG200" s="112"/>
      <c r="AH200" s="112"/>
      <c r="AI200" s="112"/>
      <c r="AJ200" s="112"/>
      <c r="AK200" s="112"/>
      <c r="AL200" s="112"/>
    </row>
    <row r="201" ht="14.25" customHeight="1">
      <c r="A201" s="112"/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112"/>
      <c r="Z201" s="112"/>
      <c r="AA201" s="112"/>
      <c r="AB201" s="112"/>
      <c r="AC201" s="112"/>
      <c r="AD201" s="112"/>
      <c r="AE201" s="112"/>
      <c r="AF201" s="112"/>
      <c r="AG201" s="112"/>
      <c r="AH201" s="112"/>
      <c r="AI201" s="112"/>
      <c r="AJ201" s="112"/>
      <c r="AK201" s="112"/>
      <c r="AL201" s="112"/>
    </row>
    <row r="202" ht="14.25" customHeight="1">
      <c r="A202" s="112"/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  <c r="Z202" s="112"/>
      <c r="AA202" s="112"/>
      <c r="AB202" s="112"/>
      <c r="AC202" s="112"/>
      <c r="AD202" s="112"/>
      <c r="AE202" s="112"/>
      <c r="AF202" s="112"/>
      <c r="AG202" s="112"/>
      <c r="AH202" s="112"/>
      <c r="AI202" s="112"/>
      <c r="AJ202" s="112"/>
      <c r="AK202" s="112"/>
      <c r="AL202" s="112"/>
    </row>
    <row r="203" ht="14.25" customHeight="1">
      <c r="A203" s="112"/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  <c r="Z203" s="112"/>
      <c r="AA203" s="112"/>
      <c r="AB203" s="112"/>
      <c r="AC203" s="112"/>
      <c r="AD203" s="112"/>
      <c r="AE203" s="112"/>
      <c r="AF203" s="112"/>
      <c r="AG203" s="112"/>
      <c r="AH203" s="112"/>
      <c r="AI203" s="112"/>
      <c r="AJ203" s="112"/>
      <c r="AK203" s="112"/>
      <c r="AL203" s="112"/>
    </row>
    <row r="204" ht="14.25" customHeight="1">
      <c r="A204" s="112"/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  <c r="Z204" s="112"/>
      <c r="AA204" s="112"/>
      <c r="AB204" s="112"/>
      <c r="AC204" s="112"/>
      <c r="AD204" s="112"/>
      <c r="AE204" s="112"/>
      <c r="AF204" s="112"/>
      <c r="AG204" s="112"/>
      <c r="AH204" s="112"/>
      <c r="AI204" s="112"/>
      <c r="AJ204" s="112"/>
      <c r="AK204" s="112"/>
      <c r="AL204" s="112"/>
    </row>
    <row r="205" ht="14.25" customHeight="1">
      <c r="A205" s="112"/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  <c r="Z205" s="112"/>
      <c r="AA205" s="112"/>
      <c r="AB205" s="112"/>
      <c r="AC205" s="112"/>
      <c r="AD205" s="112"/>
      <c r="AE205" s="112"/>
      <c r="AF205" s="112"/>
      <c r="AG205" s="112"/>
      <c r="AH205" s="112"/>
      <c r="AI205" s="112"/>
      <c r="AJ205" s="112"/>
      <c r="AK205" s="112"/>
      <c r="AL205" s="112"/>
    </row>
    <row r="206" ht="14.25" customHeight="1">
      <c r="A206" s="112"/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112"/>
      <c r="Z206" s="112"/>
      <c r="AA206" s="112"/>
      <c r="AB206" s="112"/>
      <c r="AC206" s="112"/>
      <c r="AD206" s="112"/>
      <c r="AE206" s="112"/>
      <c r="AF206" s="112"/>
      <c r="AG206" s="112"/>
      <c r="AH206" s="112"/>
      <c r="AI206" s="112"/>
      <c r="AJ206" s="112"/>
      <c r="AK206" s="112"/>
      <c r="AL206" s="112"/>
    </row>
    <row r="207" ht="14.25" customHeight="1">
      <c r="A207" s="112"/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  <c r="Z207" s="112"/>
      <c r="AA207" s="112"/>
      <c r="AB207" s="112"/>
      <c r="AC207" s="112"/>
      <c r="AD207" s="112"/>
      <c r="AE207" s="112"/>
      <c r="AF207" s="112"/>
      <c r="AG207" s="112"/>
      <c r="AH207" s="112"/>
      <c r="AI207" s="112"/>
      <c r="AJ207" s="112"/>
      <c r="AK207" s="112"/>
      <c r="AL207" s="112"/>
    </row>
    <row r="208" ht="14.25" customHeight="1">
      <c r="A208" s="112"/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2"/>
      <c r="Y208" s="112"/>
      <c r="Z208" s="112"/>
      <c r="AA208" s="112"/>
      <c r="AB208" s="112"/>
      <c r="AC208" s="112"/>
      <c r="AD208" s="112"/>
      <c r="AE208" s="112"/>
      <c r="AF208" s="112"/>
      <c r="AG208" s="112"/>
      <c r="AH208" s="112"/>
      <c r="AI208" s="112"/>
      <c r="AJ208" s="112"/>
      <c r="AK208" s="112"/>
      <c r="AL208" s="112"/>
    </row>
    <row r="209" ht="14.25" customHeight="1">
      <c r="A209" s="112"/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  <c r="Z209" s="112"/>
      <c r="AA209" s="112"/>
      <c r="AB209" s="112"/>
      <c r="AC209" s="112"/>
      <c r="AD209" s="112"/>
      <c r="AE209" s="112"/>
      <c r="AF209" s="112"/>
      <c r="AG209" s="112"/>
      <c r="AH209" s="112"/>
      <c r="AI209" s="112"/>
      <c r="AJ209" s="112"/>
      <c r="AK209" s="112"/>
      <c r="AL209" s="112"/>
    </row>
    <row r="210" ht="14.25" customHeight="1">
      <c r="A210" s="112"/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  <c r="Z210" s="112"/>
      <c r="AA210" s="112"/>
      <c r="AB210" s="112"/>
      <c r="AC210" s="112"/>
      <c r="AD210" s="112"/>
      <c r="AE210" s="112"/>
      <c r="AF210" s="112"/>
      <c r="AG210" s="112"/>
      <c r="AH210" s="112"/>
      <c r="AI210" s="112"/>
      <c r="AJ210" s="112"/>
      <c r="AK210" s="112"/>
      <c r="AL210" s="112"/>
    </row>
    <row r="211" ht="14.25" customHeight="1">
      <c r="A211" s="112"/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112"/>
      <c r="Z211" s="112"/>
      <c r="AA211" s="112"/>
      <c r="AB211" s="112"/>
      <c r="AC211" s="112"/>
      <c r="AD211" s="112"/>
      <c r="AE211" s="112"/>
      <c r="AF211" s="112"/>
      <c r="AG211" s="112"/>
      <c r="AH211" s="112"/>
      <c r="AI211" s="112"/>
      <c r="AJ211" s="112"/>
      <c r="AK211" s="112"/>
      <c r="AL211" s="112"/>
    </row>
    <row r="212" ht="14.25" customHeight="1">
      <c r="A212" s="112"/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112"/>
      <c r="Z212" s="112"/>
      <c r="AA212" s="112"/>
      <c r="AB212" s="112"/>
      <c r="AC212" s="112"/>
      <c r="AD212" s="112"/>
      <c r="AE212" s="112"/>
      <c r="AF212" s="112"/>
      <c r="AG212" s="112"/>
      <c r="AH212" s="112"/>
      <c r="AI212" s="112"/>
      <c r="AJ212" s="112"/>
      <c r="AK212" s="112"/>
      <c r="AL212" s="112"/>
    </row>
    <row r="213" ht="14.25" customHeight="1">
      <c r="A213" s="112"/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112"/>
      <c r="Z213" s="112"/>
      <c r="AA213" s="112"/>
      <c r="AB213" s="112"/>
      <c r="AC213" s="112"/>
      <c r="AD213" s="112"/>
      <c r="AE213" s="112"/>
      <c r="AF213" s="112"/>
      <c r="AG213" s="112"/>
      <c r="AH213" s="112"/>
      <c r="AI213" s="112"/>
      <c r="AJ213" s="112"/>
      <c r="AK213" s="112"/>
      <c r="AL213" s="112"/>
    </row>
    <row r="214" ht="14.25" customHeight="1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2"/>
      <c r="Y214" s="112"/>
      <c r="Z214" s="112"/>
      <c r="AA214" s="112"/>
      <c r="AB214" s="112"/>
      <c r="AC214" s="112"/>
      <c r="AD214" s="112"/>
      <c r="AE214" s="112"/>
      <c r="AF214" s="112"/>
      <c r="AG214" s="112"/>
      <c r="AH214" s="112"/>
      <c r="AI214" s="112"/>
      <c r="AJ214" s="112"/>
      <c r="AK214" s="112"/>
      <c r="AL214" s="112"/>
    </row>
    <row r="215" ht="14.25" customHeight="1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2"/>
      <c r="Y215" s="112"/>
      <c r="Z215" s="112"/>
      <c r="AA215" s="112"/>
      <c r="AB215" s="112"/>
      <c r="AC215" s="112"/>
      <c r="AD215" s="112"/>
      <c r="AE215" s="112"/>
      <c r="AF215" s="112"/>
      <c r="AG215" s="112"/>
      <c r="AH215" s="112"/>
      <c r="AI215" s="112"/>
      <c r="AJ215" s="112"/>
      <c r="AK215" s="112"/>
      <c r="AL215" s="112"/>
    </row>
    <row r="216" ht="14.25" customHeight="1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2"/>
      <c r="Y216" s="112"/>
      <c r="Z216" s="112"/>
      <c r="AA216" s="112"/>
      <c r="AB216" s="112"/>
      <c r="AC216" s="112"/>
      <c r="AD216" s="112"/>
      <c r="AE216" s="112"/>
      <c r="AF216" s="112"/>
      <c r="AG216" s="112"/>
      <c r="AH216" s="112"/>
      <c r="AI216" s="112"/>
      <c r="AJ216" s="112"/>
      <c r="AK216" s="112"/>
      <c r="AL216" s="112"/>
    </row>
    <row r="217" ht="14.25" customHeight="1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  <c r="Z217" s="112"/>
      <c r="AA217" s="112"/>
      <c r="AB217" s="112"/>
      <c r="AC217" s="112"/>
      <c r="AD217" s="112"/>
      <c r="AE217" s="112"/>
      <c r="AF217" s="112"/>
      <c r="AG217" s="112"/>
      <c r="AH217" s="112"/>
      <c r="AI217" s="112"/>
      <c r="AJ217" s="112"/>
      <c r="AK217" s="112"/>
      <c r="AL217" s="112"/>
    </row>
    <row r="218" ht="14.25" customHeight="1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  <c r="Z218" s="112"/>
      <c r="AA218" s="112"/>
      <c r="AB218" s="112"/>
      <c r="AC218" s="112"/>
      <c r="AD218" s="112"/>
      <c r="AE218" s="112"/>
      <c r="AF218" s="112"/>
      <c r="AG218" s="112"/>
      <c r="AH218" s="112"/>
      <c r="AI218" s="112"/>
      <c r="AJ218" s="112"/>
      <c r="AK218" s="112"/>
      <c r="AL218" s="112"/>
    </row>
    <row r="219" ht="14.25" customHeight="1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112"/>
      <c r="Z219" s="112"/>
      <c r="AA219" s="112"/>
      <c r="AB219" s="112"/>
      <c r="AC219" s="112"/>
      <c r="AD219" s="112"/>
      <c r="AE219" s="112"/>
      <c r="AF219" s="112"/>
      <c r="AG219" s="112"/>
      <c r="AH219" s="112"/>
      <c r="AI219" s="112"/>
      <c r="AJ219" s="112"/>
      <c r="AK219" s="112"/>
      <c r="AL219" s="112"/>
    </row>
    <row r="220" ht="14.25" customHeight="1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  <c r="Z220" s="112"/>
      <c r="AA220" s="112"/>
      <c r="AB220" s="112"/>
      <c r="AC220" s="112"/>
      <c r="AD220" s="112"/>
      <c r="AE220" s="112"/>
      <c r="AF220" s="112"/>
      <c r="AG220" s="112"/>
      <c r="AH220" s="112"/>
      <c r="AI220" s="112"/>
      <c r="AJ220" s="112"/>
      <c r="AK220" s="112"/>
      <c r="AL220" s="112"/>
    </row>
    <row r="221" ht="14.25" customHeight="1">
      <c r="A221" s="112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  <c r="AA221" s="112"/>
      <c r="AB221" s="112"/>
      <c r="AC221" s="112"/>
      <c r="AD221" s="112"/>
      <c r="AE221" s="112"/>
      <c r="AF221" s="112"/>
      <c r="AG221" s="112"/>
      <c r="AH221" s="112"/>
      <c r="AI221" s="112"/>
      <c r="AJ221" s="112"/>
      <c r="AK221" s="112"/>
      <c r="AL221" s="112"/>
    </row>
    <row r="222" ht="14.25" customHeight="1">
      <c r="A222" s="112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2"/>
      <c r="Y222" s="112"/>
      <c r="Z222" s="112"/>
      <c r="AA222" s="112"/>
      <c r="AB222" s="112"/>
      <c r="AC222" s="112"/>
      <c r="AD222" s="112"/>
      <c r="AE222" s="112"/>
      <c r="AF222" s="112"/>
      <c r="AG222" s="112"/>
      <c r="AH222" s="112"/>
      <c r="AI222" s="112"/>
      <c r="AJ222" s="112"/>
      <c r="AK222" s="112"/>
      <c r="AL222" s="112"/>
    </row>
    <row r="223" ht="14.25" customHeight="1">
      <c r="A223" s="112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  <c r="U223" s="112"/>
      <c r="V223" s="112"/>
      <c r="W223" s="112"/>
      <c r="X223" s="112"/>
      <c r="Y223" s="112"/>
      <c r="Z223" s="112"/>
      <c r="AA223" s="112"/>
      <c r="AB223" s="112"/>
      <c r="AC223" s="112"/>
      <c r="AD223" s="112"/>
      <c r="AE223" s="112"/>
      <c r="AF223" s="112"/>
      <c r="AG223" s="112"/>
      <c r="AH223" s="112"/>
      <c r="AI223" s="112"/>
      <c r="AJ223" s="112"/>
      <c r="AK223" s="112"/>
      <c r="AL223" s="112"/>
    </row>
    <row r="224" ht="14.25" customHeight="1">
      <c r="A224" s="112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  <c r="U224" s="112"/>
      <c r="V224" s="112"/>
      <c r="W224" s="112"/>
      <c r="X224" s="112"/>
      <c r="Y224" s="112"/>
      <c r="Z224" s="112"/>
      <c r="AA224" s="112"/>
      <c r="AB224" s="112"/>
      <c r="AC224" s="112"/>
      <c r="AD224" s="112"/>
      <c r="AE224" s="112"/>
      <c r="AF224" s="112"/>
      <c r="AG224" s="112"/>
      <c r="AH224" s="112"/>
      <c r="AI224" s="112"/>
      <c r="AJ224" s="112"/>
      <c r="AK224" s="112"/>
      <c r="AL224" s="112"/>
    </row>
    <row r="225" ht="14.25" customHeight="1">
      <c r="A225" s="112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2"/>
      <c r="Y225" s="112"/>
      <c r="Z225" s="112"/>
      <c r="AA225" s="112"/>
      <c r="AB225" s="112"/>
      <c r="AC225" s="112"/>
      <c r="AD225" s="112"/>
      <c r="AE225" s="112"/>
      <c r="AF225" s="112"/>
      <c r="AG225" s="112"/>
      <c r="AH225" s="112"/>
      <c r="AI225" s="112"/>
      <c r="AJ225" s="112"/>
      <c r="AK225" s="112"/>
      <c r="AL225" s="112"/>
    </row>
    <row r="226" ht="14.25" customHeight="1">
      <c r="A226" s="112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2"/>
      <c r="Y226" s="112"/>
      <c r="Z226" s="112"/>
      <c r="AA226" s="112"/>
      <c r="AB226" s="112"/>
      <c r="AC226" s="112"/>
      <c r="AD226" s="112"/>
      <c r="AE226" s="112"/>
      <c r="AF226" s="112"/>
      <c r="AG226" s="112"/>
      <c r="AH226" s="112"/>
      <c r="AI226" s="112"/>
      <c r="AJ226" s="112"/>
      <c r="AK226" s="112"/>
      <c r="AL226" s="112"/>
    </row>
    <row r="227" ht="14.25" customHeight="1">
      <c r="A227" s="112"/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  <c r="U227" s="112"/>
      <c r="V227" s="112"/>
      <c r="W227" s="112"/>
      <c r="X227" s="112"/>
      <c r="Y227" s="112"/>
      <c r="Z227" s="112"/>
      <c r="AA227" s="112"/>
      <c r="AB227" s="112"/>
      <c r="AC227" s="112"/>
      <c r="AD227" s="112"/>
      <c r="AE227" s="112"/>
      <c r="AF227" s="112"/>
      <c r="AG227" s="112"/>
      <c r="AH227" s="112"/>
      <c r="AI227" s="112"/>
      <c r="AJ227" s="112"/>
      <c r="AK227" s="112"/>
      <c r="AL227" s="112"/>
    </row>
    <row r="228" ht="14.25" customHeight="1">
      <c r="A228" s="112"/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  <c r="V228" s="112"/>
      <c r="W228" s="112"/>
      <c r="X228" s="112"/>
      <c r="Y228" s="112"/>
      <c r="Z228" s="112"/>
      <c r="AA228" s="112"/>
      <c r="AB228" s="112"/>
      <c r="AC228" s="112"/>
      <c r="AD228" s="112"/>
      <c r="AE228" s="112"/>
      <c r="AF228" s="112"/>
      <c r="AG228" s="112"/>
      <c r="AH228" s="112"/>
      <c r="AI228" s="112"/>
      <c r="AJ228" s="112"/>
      <c r="AK228" s="112"/>
      <c r="AL228" s="112"/>
    </row>
    <row r="229" ht="14.25" customHeight="1">
      <c r="A229" s="112"/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  <c r="Y229" s="112"/>
      <c r="Z229" s="112"/>
      <c r="AA229" s="112"/>
      <c r="AB229" s="112"/>
      <c r="AC229" s="112"/>
      <c r="AD229" s="112"/>
      <c r="AE229" s="112"/>
      <c r="AF229" s="112"/>
      <c r="AG229" s="112"/>
      <c r="AH229" s="112"/>
      <c r="AI229" s="112"/>
      <c r="AJ229" s="112"/>
      <c r="AK229" s="112"/>
      <c r="AL229" s="112"/>
    </row>
    <row r="230" ht="14.25" customHeight="1">
      <c r="A230" s="112"/>
      <c r="B230" s="112"/>
      <c r="C230" s="112"/>
      <c r="D230" s="112"/>
      <c r="E230" s="112"/>
      <c r="F230" s="112"/>
      <c r="G230" s="112"/>
      <c r="H230" s="112"/>
      <c r="I230" s="112"/>
      <c r="J230" s="112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  <c r="Z230" s="112"/>
      <c r="AA230" s="112"/>
      <c r="AB230" s="112"/>
      <c r="AC230" s="112"/>
      <c r="AD230" s="112"/>
      <c r="AE230" s="112"/>
      <c r="AF230" s="112"/>
      <c r="AG230" s="112"/>
      <c r="AH230" s="112"/>
      <c r="AI230" s="112"/>
      <c r="AJ230" s="112"/>
      <c r="AK230" s="112"/>
      <c r="AL230" s="112"/>
    </row>
    <row r="231" ht="14.25" customHeight="1">
      <c r="A231" s="112"/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2"/>
      <c r="Y231" s="112"/>
      <c r="Z231" s="112"/>
      <c r="AA231" s="112"/>
      <c r="AB231" s="112"/>
      <c r="AC231" s="112"/>
      <c r="AD231" s="112"/>
      <c r="AE231" s="112"/>
      <c r="AF231" s="112"/>
      <c r="AG231" s="112"/>
      <c r="AH231" s="112"/>
      <c r="AI231" s="112"/>
      <c r="AJ231" s="112"/>
      <c r="AK231" s="112"/>
      <c r="AL231" s="112"/>
    </row>
    <row r="232" ht="14.25" customHeight="1">
      <c r="A232" s="112"/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2"/>
      <c r="Y232" s="112"/>
      <c r="Z232" s="112"/>
      <c r="AA232" s="112"/>
      <c r="AB232" s="112"/>
      <c r="AC232" s="112"/>
      <c r="AD232" s="112"/>
      <c r="AE232" s="112"/>
      <c r="AF232" s="112"/>
      <c r="AG232" s="112"/>
      <c r="AH232" s="112"/>
      <c r="AI232" s="112"/>
      <c r="AJ232" s="112"/>
      <c r="AK232" s="112"/>
      <c r="AL232" s="112"/>
    </row>
    <row r="233" ht="14.25" customHeight="1">
      <c r="A233" s="112"/>
      <c r="B233" s="112"/>
      <c r="C233" s="112"/>
      <c r="D233" s="112"/>
      <c r="E233" s="112"/>
      <c r="F233" s="112"/>
      <c r="G233" s="112"/>
      <c r="H233" s="112"/>
      <c r="I233" s="112"/>
      <c r="J233" s="112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  <c r="U233" s="112"/>
      <c r="V233" s="112"/>
      <c r="W233" s="112"/>
      <c r="X233" s="112"/>
      <c r="Y233" s="112"/>
      <c r="Z233" s="112"/>
      <c r="AA233" s="112"/>
      <c r="AB233" s="112"/>
      <c r="AC233" s="112"/>
      <c r="AD233" s="112"/>
      <c r="AE233" s="112"/>
      <c r="AF233" s="112"/>
      <c r="AG233" s="112"/>
      <c r="AH233" s="112"/>
      <c r="AI233" s="112"/>
      <c r="AJ233" s="112"/>
      <c r="AK233" s="112"/>
      <c r="AL233" s="112"/>
    </row>
    <row r="234" ht="14.25" customHeight="1">
      <c r="A234" s="112"/>
      <c r="B234" s="112"/>
      <c r="C234" s="112"/>
      <c r="D234" s="112"/>
      <c r="E234" s="112"/>
      <c r="F234" s="112"/>
      <c r="G234" s="112"/>
      <c r="H234" s="112"/>
      <c r="I234" s="112"/>
      <c r="J234" s="112"/>
      <c r="K234" s="112"/>
      <c r="L234" s="112"/>
      <c r="M234" s="112"/>
      <c r="N234" s="112"/>
      <c r="O234" s="112"/>
      <c r="P234" s="112"/>
      <c r="Q234" s="112"/>
      <c r="R234" s="112"/>
      <c r="S234" s="112"/>
      <c r="T234" s="112"/>
      <c r="U234" s="112"/>
      <c r="V234" s="112"/>
      <c r="W234" s="112"/>
      <c r="X234" s="112"/>
      <c r="Y234" s="112"/>
      <c r="Z234" s="112"/>
      <c r="AA234" s="112"/>
      <c r="AB234" s="112"/>
      <c r="AC234" s="112"/>
      <c r="AD234" s="112"/>
      <c r="AE234" s="112"/>
      <c r="AF234" s="112"/>
      <c r="AG234" s="112"/>
      <c r="AH234" s="112"/>
      <c r="AI234" s="112"/>
      <c r="AJ234" s="112"/>
      <c r="AK234" s="112"/>
      <c r="AL234" s="112"/>
    </row>
    <row r="235" ht="14.25" customHeight="1">
      <c r="A235" s="112"/>
      <c r="B235" s="112"/>
      <c r="C235" s="112"/>
      <c r="D235" s="112"/>
      <c r="E235" s="112"/>
      <c r="F235" s="112"/>
      <c r="G235" s="112"/>
      <c r="H235" s="112"/>
      <c r="I235" s="112"/>
      <c r="J235" s="112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  <c r="U235" s="112"/>
      <c r="V235" s="112"/>
      <c r="W235" s="112"/>
      <c r="X235" s="112"/>
      <c r="Y235" s="112"/>
      <c r="Z235" s="112"/>
      <c r="AA235" s="112"/>
      <c r="AB235" s="112"/>
      <c r="AC235" s="112"/>
      <c r="AD235" s="112"/>
      <c r="AE235" s="112"/>
      <c r="AF235" s="112"/>
      <c r="AG235" s="112"/>
      <c r="AH235" s="112"/>
      <c r="AI235" s="112"/>
      <c r="AJ235" s="112"/>
      <c r="AK235" s="112"/>
      <c r="AL235" s="112"/>
    </row>
    <row r="236" ht="14.25" customHeight="1">
      <c r="A236" s="112"/>
      <c r="B236" s="112"/>
      <c r="C236" s="112"/>
      <c r="D236" s="112"/>
      <c r="E236" s="112"/>
      <c r="F236" s="112"/>
      <c r="G236" s="112"/>
      <c r="H236" s="112"/>
      <c r="I236" s="112"/>
      <c r="J236" s="112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  <c r="U236" s="112"/>
      <c r="V236" s="112"/>
      <c r="W236" s="112"/>
      <c r="X236" s="112"/>
      <c r="Y236" s="112"/>
      <c r="Z236" s="112"/>
      <c r="AA236" s="112"/>
      <c r="AB236" s="112"/>
      <c r="AC236" s="112"/>
      <c r="AD236" s="112"/>
      <c r="AE236" s="112"/>
      <c r="AF236" s="112"/>
      <c r="AG236" s="112"/>
      <c r="AH236" s="112"/>
      <c r="AI236" s="112"/>
      <c r="AJ236" s="112"/>
      <c r="AK236" s="112"/>
      <c r="AL236" s="112"/>
    </row>
    <row r="237" ht="14.25" customHeight="1">
      <c r="A237" s="112"/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  <c r="U237" s="112"/>
      <c r="V237" s="112"/>
      <c r="W237" s="112"/>
      <c r="X237" s="112"/>
      <c r="Y237" s="112"/>
      <c r="Z237" s="112"/>
      <c r="AA237" s="112"/>
      <c r="AB237" s="112"/>
      <c r="AC237" s="112"/>
      <c r="AD237" s="112"/>
      <c r="AE237" s="112"/>
      <c r="AF237" s="112"/>
      <c r="AG237" s="112"/>
      <c r="AH237" s="112"/>
      <c r="AI237" s="112"/>
      <c r="AJ237" s="112"/>
      <c r="AK237" s="112"/>
      <c r="AL237" s="112"/>
    </row>
    <row r="238" ht="14.25" customHeight="1">
      <c r="A238" s="112"/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  <c r="V238" s="112"/>
      <c r="W238" s="112"/>
      <c r="X238" s="112"/>
      <c r="Y238" s="112"/>
      <c r="Z238" s="112"/>
      <c r="AA238" s="112"/>
      <c r="AB238" s="112"/>
      <c r="AC238" s="112"/>
      <c r="AD238" s="112"/>
      <c r="AE238" s="112"/>
      <c r="AF238" s="112"/>
      <c r="AG238" s="112"/>
      <c r="AH238" s="112"/>
      <c r="AI238" s="112"/>
      <c r="AJ238" s="112"/>
      <c r="AK238" s="112"/>
      <c r="AL238" s="112"/>
    </row>
    <row r="239" ht="14.25" customHeight="1">
      <c r="A239" s="112"/>
      <c r="B239" s="112"/>
      <c r="C239" s="112"/>
      <c r="D239" s="112"/>
      <c r="E239" s="112"/>
      <c r="F239" s="112"/>
      <c r="G239" s="112"/>
      <c r="H239" s="112"/>
      <c r="I239" s="112"/>
      <c r="J239" s="112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  <c r="U239" s="112"/>
      <c r="V239" s="112"/>
      <c r="W239" s="112"/>
      <c r="X239" s="112"/>
      <c r="Y239" s="112"/>
      <c r="Z239" s="112"/>
      <c r="AA239" s="112"/>
      <c r="AB239" s="112"/>
      <c r="AC239" s="112"/>
      <c r="AD239" s="112"/>
      <c r="AE239" s="112"/>
      <c r="AF239" s="112"/>
      <c r="AG239" s="112"/>
      <c r="AH239" s="112"/>
      <c r="AI239" s="112"/>
      <c r="AJ239" s="112"/>
      <c r="AK239" s="112"/>
      <c r="AL239" s="112"/>
    </row>
    <row r="240" ht="14.25" customHeight="1">
      <c r="A240" s="112"/>
      <c r="B240" s="112"/>
      <c r="C240" s="112"/>
      <c r="D240" s="112"/>
      <c r="E240" s="112"/>
      <c r="F240" s="112"/>
      <c r="G240" s="112"/>
      <c r="H240" s="112"/>
      <c r="I240" s="112"/>
      <c r="J240" s="112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  <c r="U240" s="112"/>
      <c r="V240" s="112"/>
      <c r="W240" s="112"/>
      <c r="X240" s="112"/>
      <c r="Y240" s="112"/>
      <c r="Z240" s="112"/>
      <c r="AA240" s="112"/>
      <c r="AB240" s="112"/>
      <c r="AC240" s="112"/>
      <c r="AD240" s="112"/>
      <c r="AE240" s="112"/>
      <c r="AF240" s="112"/>
      <c r="AG240" s="112"/>
      <c r="AH240" s="112"/>
      <c r="AI240" s="112"/>
      <c r="AJ240" s="112"/>
      <c r="AK240" s="112"/>
      <c r="AL240" s="112"/>
    </row>
    <row r="241" ht="14.25" customHeight="1">
      <c r="A241" s="112"/>
      <c r="B241" s="112"/>
      <c r="C241" s="112"/>
      <c r="D241" s="112"/>
      <c r="E241" s="112"/>
      <c r="F241" s="112"/>
      <c r="G241" s="112"/>
      <c r="H241" s="112"/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  <c r="Z241" s="112"/>
      <c r="AA241" s="112"/>
      <c r="AB241" s="112"/>
      <c r="AC241" s="112"/>
      <c r="AD241" s="112"/>
      <c r="AE241" s="112"/>
      <c r="AF241" s="112"/>
      <c r="AG241" s="112"/>
      <c r="AH241" s="112"/>
      <c r="AI241" s="112"/>
      <c r="AJ241" s="112"/>
      <c r="AK241" s="112"/>
      <c r="AL241" s="112"/>
    </row>
    <row r="242" ht="14.25" customHeight="1">
      <c r="A242" s="112"/>
      <c r="B242" s="112"/>
      <c r="C242" s="112"/>
      <c r="D242" s="112"/>
      <c r="E242" s="112"/>
      <c r="F242" s="112"/>
      <c r="G242" s="112"/>
      <c r="H242" s="112"/>
      <c r="I242" s="112"/>
      <c r="J242" s="112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  <c r="U242" s="112"/>
      <c r="V242" s="112"/>
      <c r="W242" s="112"/>
      <c r="X242" s="112"/>
      <c r="Y242" s="112"/>
      <c r="Z242" s="112"/>
      <c r="AA242" s="112"/>
      <c r="AB242" s="112"/>
      <c r="AC242" s="112"/>
      <c r="AD242" s="112"/>
      <c r="AE242" s="112"/>
      <c r="AF242" s="112"/>
      <c r="AG242" s="112"/>
      <c r="AH242" s="112"/>
      <c r="AI242" s="112"/>
      <c r="AJ242" s="112"/>
      <c r="AK242" s="112"/>
      <c r="AL242" s="112"/>
    </row>
    <row r="243" ht="14.25" customHeight="1">
      <c r="A243" s="112"/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  <c r="U243" s="112"/>
      <c r="V243" s="112"/>
      <c r="W243" s="112"/>
      <c r="X243" s="112"/>
      <c r="Y243" s="112"/>
      <c r="Z243" s="112"/>
      <c r="AA243" s="112"/>
      <c r="AB243" s="112"/>
      <c r="AC243" s="112"/>
      <c r="AD243" s="112"/>
      <c r="AE243" s="112"/>
      <c r="AF243" s="112"/>
      <c r="AG243" s="112"/>
      <c r="AH243" s="112"/>
      <c r="AI243" s="112"/>
      <c r="AJ243" s="112"/>
      <c r="AK243" s="112"/>
      <c r="AL243" s="112"/>
    </row>
    <row r="244" ht="14.25" customHeight="1">
      <c r="A244" s="112"/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  <c r="Y244" s="112"/>
      <c r="Z244" s="112"/>
      <c r="AA244" s="112"/>
      <c r="AB244" s="112"/>
      <c r="AC244" s="112"/>
      <c r="AD244" s="112"/>
      <c r="AE244" s="112"/>
      <c r="AF244" s="112"/>
      <c r="AG244" s="112"/>
      <c r="AH244" s="112"/>
      <c r="AI244" s="112"/>
      <c r="AJ244" s="112"/>
      <c r="AK244" s="112"/>
      <c r="AL244" s="112"/>
    </row>
    <row r="245" ht="14.25" customHeight="1">
      <c r="A245" s="112"/>
      <c r="B245" s="112"/>
      <c r="C245" s="112"/>
      <c r="D245" s="112"/>
      <c r="E245" s="112"/>
      <c r="F245" s="112"/>
      <c r="G245" s="112"/>
      <c r="H245" s="112"/>
      <c r="I245" s="112"/>
      <c r="J245" s="112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  <c r="Y245" s="112"/>
      <c r="Z245" s="112"/>
      <c r="AA245" s="112"/>
      <c r="AB245" s="112"/>
      <c r="AC245" s="112"/>
      <c r="AD245" s="112"/>
      <c r="AE245" s="112"/>
      <c r="AF245" s="112"/>
      <c r="AG245" s="112"/>
      <c r="AH245" s="112"/>
      <c r="AI245" s="112"/>
      <c r="AJ245" s="112"/>
      <c r="AK245" s="112"/>
      <c r="AL245" s="112"/>
    </row>
    <row r="246" ht="14.25" customHeight="1">
      <c r="A246" s="112"/>
      <c r="B246" s="112"/>
      <c r="C246" s="112"/>
      <c r="D246" s="112"/>
      <c r="E246" s="112"/>
      <c r="F246" s="112"/>
      <c r="G246" s="112"/>
      <c r="H246" s="112"/>
      <c r="I246" s="112"/>
      <c r="J246" s="112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2"/>
      <c r="Y246" s="112"/>
      <c r="Z246" s="112"/>
      <c r="AA246" s="112"/>
      <c r="AB246" s="112"/>
      <c r="AC246" s="112"/>
      <c r="AD246" s="112"/>
      <c r="AE246" s="112"/>
      <c r="AF246" s="112"/>
      <c r="AG246" s="112"/>
      <c r="AH246" s="112"/>
      <c r="AI246" s="112"/>
      <c r="AJ246" s="112"/>
      <c r="AK246" s="112"/>
      <c r="AL246" s="112"/>
    </row>
    <row r="247" ht="14.25" customHeight="1">
      <c r="A247" s="112"/>
      <c r="B247" s="112"/>
      <c r="C247" s="112"/>
      <c r="D247" s="112"/>
      <c r="E247" s="112"/>
      <c r="F247" s="112"/>
      <c r="G247" s="112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  <c r="Y247" s="112"/>
      <c r="Z247" s="112"/>
      <c r="AA247" s="112"/>
      <c r="AB247" s="112"/>
      <c r="AC247" s="112"/>
      <c r="AD247" s="112"/>
      <c r="AE247" s="112"/>
      <c r="AF247" s="112"/>
      <c r="AG247" s="112"/>
      <c r="AH247" s="112"/>
      <c r="AI247" s="112"/>
      <c r="AJ247" s="112"/>
      <c r="AK247" s="112"/>
      <c r="AL247" s="112"/>
    </row>
    <row r="248" ht="14.25" customHeight="1">
      <c r="A248" s="112"/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  <c r="Y248" s="112"/>
      <c r="Z248" s="112"/>
      <c r="AA248" s="112"/>
      <c r="AB248" s="112"/>
      <c r="AC248" s="112"/>
      <c r="AD248" s="112"/>
      <c r="AE248" s="112"/>
      <c r="AF248" s="112"/>
      <c r="AG248" s="112"/>
      <c r="AH248" s="112"/>
      <c r="AI248" s="112"/>
      <c r="AJ248" s="112"/>
      <c r="AK248" s="112"/>
      <c r="AL248" s="112"/>
    </row>
    <row r="249" ht="14.25" customHeight="1">
      <c r="A249" s="112"/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12"/>
      <c r="M249" s="112"/>
      <c r="N249" s="112"/>
      <c r="O249" s="112"/>
      <c r="P249" s="112"/>
      <c r="Q249" s="112"/>
      <c r="R249" s="112"/>
      <c r="S249" s="112"/>
      <c r="T249" s="112"/>
      <c r="U249" s="112"/>
      <c r="V249" s="112"/>
      <c r="W249" s="112"/>
      <c r="X249" s="112"/>
      <c r="Y249" s="112"/>
      <c r="Z249" s="112"/>
      <c r="AA249" s="112"/>
      <c r="AB249" s="112"/>
      <c r="AC249" s="112"/>
      <c r="AD249" s="112"/>
      <c r="AE249" s="112"/>
      <c r="AF249" s="112"/>
      <c r="AG249" s="112"/>
      <c r="AH249" s="112"/>
      <c r="AI249" s="112"/>
      <c r="AJ249" s="112"/>
      <c r="AK249" s="112"/>
      <c r="AL249" s="112"/>
    </row>
    <row r="250" ht="14.25" customHeight="1">
      <c r="A250" s="112"/>
      <c r="B250" s="112"/>
      <c r="C250" s="112"/>
      <c r="D250" s="112"/>
      <c r="E250" s="112"/>
      <c r="F250" s="112"/>
      <c r="G250" s="112"/>
      <c r="H250" s="112"/>
      <c r="I250" s="112"/>
      <c r="J250" s="112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  <c r="U250" s="112"/>
      <c r="V250" s="112"/>
      <c r="W250" s="112"/>
      <c r="X250" s="112"/>
      <c r="Y250" s="112"/>
      <c r="Z250" s="112"/>
      <c r="AA250" s="112"/>
      <c r="AB250" s="112"/>
      <c r="AC250" s="112"/>
      <c r="AD250" s="112"/>
      <c r="AE250" s="112"/>
      <c r="AF250" s="112"/>
      <c r="AG250" s="112"/>
      <c r="AH250" s="112"/>
      <c r="AI250" s="112"/>
      <c r="AJ250" s="112"/>
      <c r="AK250" s="112"/>
      <c r="AL250" s="112"/>
    </row>
    <row r="251" ht="14.25" customHeight="1">
      <c r="A251" s="112"/>
      <c r="B251" s="112"/>
      <c r="C251" s="112"/>
      <c r="D251" s="112"/>
      <c r="E251" s="112"/>
      <c r="F251" s="112"/>
      <c r="G251" s="112"/>
      <c r="H251" s="112"/>
      <c r="I251" s="112"/>
      <c r="J251" s="112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  <c r="U251" s="112"/>
      <c r="V251" s="112"/>
      <c r="W251" s="112"/>
      <c r="X251" s="112"/>
      <c r="Y251" s="112"/>
      <c r="Z251" s="112"/>
      <c r="AA251" s="112"/>
      <c r="AB251" s="112"/>
      <c r="AC251" s="112"/>
      <c r="AD251" s="112"/>
      <c r="AE251" s="112"/>
      <c r="AF251" s="112"/>
      <c r="AG251" s="112"/>
      <c r="AH251" s="112"/>
      <c r="AI251" s="112"/>
      <c r="AJ251" s="112"/>
      <c r="AK251" s="112"/>
      <c r="AL251" s="112"/>
    </row>
    <row r="252" ht="14.25" customHeight="1">
      <c r="A252" s="112"/>
      <c r="B252" s="112"/>
      <c r="C252" s="112"/>
      <c r="D252" s="112"/>
      <c r="E252" s="112"/>
      <c r="F252" s="112"/>
      <c r="G252" s="112"/>
      <c r="H252" s="112"/>
      <c r="I252" s="112"/>
      <c r="J252" s="112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  <c r="U252" s="112"/>
      <c r="V252" s="112"/>
      <c r="W252" s="112"/>
      <c r="X252" s="112"/>
      <c r="Y252" s="112"/>
      <c r="Z252" s="112"/>
      <c r="AA252" s="112"/>
      <c r="AB252" s="112"/>
      <c r="AC252" s="112"/>
      <c r="AD252" s="112"/>
      <c r="AE252" s="112"/>
      <c r="AF252" s="112"/>
      <c r="AG252" s="112"/>
      <c r="AH252" s="112"/>
      <c r="AI252" s="112"/>
      <c r="AJ252" s="112"/>
      <c r="AK252" s="112"/>
      <c r="AL252" s="112"/>
    </row>
    <row r="253" ht="14.25" customHeight="1">
      <c r="A253" s="112"/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  <c r="U253" s="112"/>
      <c r="V253" s="112"/>
      <c r="W253" s="112"/>
      <c r="X253" s="112"/>
      <c r="Y253" s="112"/>
      <c r="Z253" s="112"/>
      <c r="AA253" s="112"/>
      <c r="AB253" s="112"/>
      <c r="AC253" s="112"/>
      <c r="AD253" s="112"/>
      <c r="AE253" s="112"/>
      <c r="AF253" s="112"/>
      <c r="AG253" s="112"/>
      <c r="AH253" s="112"/>
      <c r="AI253" s="112"/>
      <c r="AJ253" s="112"/>
      <c r="AK253" s="112"/>
      <c r="AL253" s="112"/>
    </row>
    <row r="254" ht="14.25" customHeight="1">
      <c r="A254" s="112"/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  <c r="U254" s="112"/>
      <c r="V254" s="112"/>
      <c r="W254" s="112"/>
      <c r="X254" s="112"/>
      <c r="Y254" s="112"/>
      <c r="Z254" s="112"/>
      <c r="AA254" s="112"/>
      <c r="AB254" s="112"/>
      <c r="AC254" s="112"/>
      <c r="AD254" s="112"/>
      <c r="AE254" s="112"/>
      <c r="AF254" s="112"/>
      <c r="AG254" s="112"/>
      <c r="AH254" s="112"/>
      <c r="AI254" s="112"/>
      <c r="AJ254" s="112"/>
      <c r="AK254" s="112"/>
      <c r="AL254" s="112"/>
    </row>
    <row r="255" ht="14.25" customHeight="1">
      <c r="A255" s="112"/>
      <c r="B255" s="112"/>
      <c r="C255" s="112"/>
      <c r="D255" s="112"/>
      <c r="E255" s="112"/>
      <c r="F255" s="112"/>
      <c r="G255" s="112"/>
      <c r="H255" s="112"/>
      <c r="I255" s="112"/>
      <c r="J255" s="112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  <c r="U255" s="112"/>
      <c r="V255" s="112"/>
      <c r="W255" s="112"/>
      <c r="X255" s="112"/>
      <c r="Y255" s="112"/>
      <c r="Z255" s="112"/>
      <c r="AA255" s="112"/>
      <c r="AB255" s="112"/>
      <c r="AC255" s="112"/>
      <c r="AD255" s="112"/>
      <c r="AE255" s="112"/>
      <c r="AF255" s="112"/>
      <c r="AG255" s="112"/>
      <c r="AH255" s="112"/>
      <c r="AI255" s="112"/>
      <c r="AJ255" s="112"/>
      <c r="AK255" s="112"/>
      <c r="AL255" s="112"/>
    </row>
    <row r="256" ht="14.25" customHeight="1">
      <c r="A256" s="112"/>
      <c r="B256" s="112"/>
      <c r="C256" s="112"/>
      <c r="D256" s="112"/>
      <c r="E256" s="112"/>
      <c r="F256" s="112"/>
      <c r="G256" s="112"/>
      <c r="H256" s="112"/>
      <c r="I256" s="112"/>
      <c r="J256" s="112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  <c r="U256" s="112"/>
      <c r="V256" s="112"/>
      <c r="W256" s="112"/>
      <c r="X256" s="112"/>
      <c r="Y256" s="112"/>
      <c r="Z256" s="112"/>
      <c r="AA256" s="112"/>
      <c r="AB256" s="112"/>
      <c r="AC256" s="112"/>
      <c r="AD256" s="112"/>
      <c r="AE256" s="112"/>
      <c r="AF256" s="112"/>
      <c r="AG256" s="112"/>
      <c r="AH256" s="112"/>
      <c r="AI256" s="112"/>
      <c r="AJ256" s="112"/>
      <c r="AK256" s="112"/>
      <c r="AL256" s="112"/>
    </row>
    <row r="257" ht="14.25" customHeight="1">
      <c r="A257" s="112"/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12"/>
      <c r="M257" s="112"/>
      <c r="N257" s="112"/>
      <c r="O257" s="112"/>
      <c r="P257" s="112"/>
      <c r="Q257" s="112"/>
      <c r="R257" s="112"/>
      <c r="S257" s="112"/>
      <c r="T257" s="112"/>
      <c r="U257" s="112"/>
      <c r="V257" s="112"/>
      <c r="W257" s="112"/>
      <c r="X257" s="112"/>
      <c r="Y257" s="112"/>
      <c r="Z257" s="112"/>
      <c r="AA257" s="112"/>
      <c r="AB257" s="112"/>
      <c r="AC257" s="112"/>
      <c r="AD257" s="112"/>
      <c r="AE257" s="112"/>
      <c r="AF257" s="112"/>
      <c r="AG257" s="112"/>
      <c r="AH257" s="112"/>
      <c r="AI257" s="112"/>
      <c r="AJ257" s="112"/>
      <c r="AK257" s="112"/>
      <c r="AL257" s="112"/>
    </row>
    <row r="258" ht="14.25" customHeight="1">
      <c r="A258" s="112"/>
      <c r="B258" s="112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  <c r="AH258" s="112"/>
      <c r="AI258" s="112"/>
      <c r="AJ258" s="112"/>
      <c r="AK258" s="112"/>
      <c r="AL258" s="112"/>
    </row>
    <row r="259" ht="14.25" customHeight="1">
      <c r="A259" s="112"/>
      <c r="B259" s="112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  <c r="AL259" s="112"/>
    </row>
    <row r="260" ht="14.25" customHeight="1">
      <c r="A260" s="112"/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  <c r="AA260" s="112"/>
      <c r="AB260" s="112"/>
      <c r="AC260" s="112"/>
      <c r="AD260" s="112"/>
      <c r="AE260" s="112"/>
      <c r="AF260" s="112"/>
      <c r="AG260" s="112"/>
      <c r="AH260" s="112"/>
      <c r="AI260" s="112"/>
      <c r="AJ260" s="112"/>
      <c r="AK260" s="112"/>
      <c r="AL260" s="112"/>
    </row>
    <row r="261" ht="14.25" customHeight="1">
      <c r="A261" s="112"/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  <c r="AA261" s="112"/>
      <c r="AB261" s="112"/>
      <c r="AC261" s="112"/>
      <c r="AD261" s="112"/>
      <c r="AE261" s="112"/>
      <c r="AF261" s="112"/>
      <c r="AG261" s="112"/>
      <c r="AH261" s="112"/>
      <c r="AI261" s="112"/>
      <c r="AJ261" s="112"/>
      <c r="AK261" s="112"/>
      <c r="AL261" s="112"/>
    </row>
    <row r="262" ht="14.25" customHeight="1">
      <c r="A262" s="112"/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  <c r="AA262" s="112"/>
      <c r="AB262" s="112"/>
      <c r="AC262" s="112"/>
      <c r="AD262" s="112"/>
      <c r="AE262" s="112"/>
      <c r="AF262" s="112"/>
      <c r="AG262" s="112"/>
      <c r="AH262" s="112"/>
      <c r="AI262" s="112"/>
      <c r="AJ262" s="112"/>
      <c r="AK262" s="112"/>
      <c r="AL262" s="112"/>
    </row>
    <row r="263" ht="14.25" customHeight="1">
      <c r="A263" s="112"/>
      <c r="B263" s="112"/>
      <c r="C263" s="112"/>
      <c r="D263" s="112"/>
      <c r="E263" s="112"/>
      <c r="F263" s="112"/>
      <c r="G263" s="112"/>
      <c r="H263" s="112"/>
      <c r="I263" s="112"/>
      <c r="J263" s="112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  <c r="U263" s="112"/>
      <c r="V263" s="112"/>
      <c r="W263" s="112"/>
      <c r="X263" s="112"/>
      <c r="Y263" s="112"/>
      <c r="Z263" s="112"/>
      <c r="AA263" s="112"/>
      <c r="AB263" s="112"/>
      <c r="AC263" s="112"/>
      <c r="AD263" s="112"/>
      <c r="AE263" s="112"/>
      <c r="AF263" s="112"/>
      <c r="AG263" s="112"/>
      <c r="AH263" s="112"/>
      <c r="AI263" s="112"/>
      <c r="AJ263" s="112"/>
      <c r="AK263" s="112"/>
      <c r="AL263" s="112"/>
    </row>
    <row r="264" ht="14.25" customHeight="1">
      <c r="A264" s="112"/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12"/>
      <c r="M264" s="112"/>
      <c r="N264" s="112"/>
      <c r="O264" s="112"/>
      <c r="P264" s="112"/>
      <c r="Q264" s="112"/>
      <c r="R264" s="112"/>
      <c r="S264" s="112"/>
      <c r="T264" s="112"/>
      <c r="U264" s="112"/>
      <c r="V264" s="112"/>
      <c r="W264" s="112"/>
      <c r="X264" s="112"/>
      <c r="Y264" s="112"/>
      <c r="Z264" s="112"/>
      <c r="AA264" s="112"/>
      <c r="AB264" s="112"/>
      <c r="AC264" s="112"/>
      <c r="AD264" s="112"/>
      <c r="AE264" s="112"/>
      <c r="AF264" s="112"/>
      <c r="AG264" s="112"/>
      <c r="AH264" s="112"/>
      <c r="AI264" s="112"/>
      <c r="AJ264" s="112"/>
      <c r="AK264" s="112"/>
      <c r="AL264" s="112"/>
    </row>
    <row r="265" ht="14.25" customHeight="1">
      <c r="A265" s="112"/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12"/>
      <c r="M265" s="112"/>
      <c r="N265" s="112"/>
      <c r="O265" s="112"/>
      <c r="P265" s="112"/>
      <c r="Q265" s="112"/>
      <c r="R265" s="112"/>
      <c r="S265" s="112"/>
      <c r="T265" s="112"/>
      <c r="U265" s="112"/>
      <c r="V265" s="112"/>
      <c r="W265" s="112"/>
      <c r="X265" s="112"/>
      <c r="Y265" s="112"/>
      <c r="Z265" s="112"/>
      <c r="AA265" s="112"/>
      <c r="AB265" s="112"/>
      <c r="AC265" s="112"/>
      <c r="AD265" s="112"/>
      <c r="AE265" s="112"/>
      <c r="AF265" s="112"/>
      <c r="AG265" s="112"/>
      <c r="AH265" s="112"/>
      <c r="AI265" s="112"/>
      <c r="AJ265" s="112"/>
      <c r="AK265" s="112"/>
      <c r="AL265" s="112"/>
    </row>
    <row r="266" ht="14.25" customHeight="1">
      <c r="A266" s="112"/>
      <c r="B266" s="112"/>
      <c r="C266" s="112"/>
      <c r="D266" s="112"/>
      <c r="E266" s="112"/>
      <c r="F266" s="112"/>
      <c r="G266" s="112"/>
      <c r="H266" s="112"/>
      <c r="I266" s="112"/>
      <c r="J266" s="112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  <c r="U266" s="112"/>
      <c r="V266" s="112"/>
      <c r="W266" s="112"/>
      <c r="X266" s="112"/>
      <c r="Y266" s="112"/>
      <c r="Z266" s="112"/>
      <c r="AA266" s="112"/>
      <c r="AB266" s="112"/>
      <c r="AC266" s="112"/>
      <c r="AD266" s="112"/>
      <c r="AE266" s="112"/>
      <c r="AF266" s="112"/>
      <c r="AG266" s="112"/>
      <c r="AH266" s="112"/>
      <c r="AI266" s="112"/>
      <c r="AJ266" s="112"/>
      <c r="AK266" s="112"/>
      <c r="AL266" s="112"/>
    </row>
    <row r="267" ht="14.25" customHeight="1">
      <c r="A267" s="112"/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12"/>
      <c r="M267" s="112"/>
      <c r="N267" s="112"/>
      <c r="O267" s="112"/>
      <c r="P267" s="112"/>
      <c r="Q267" s="112"/>
      <c r="R267" s="112"/>
      <c r="S267" s="112"/>
      <c r="T267" s="112"/>
      <c r="U267" s="112"/>
      <c r="V267" s="112"/>
      <c r="W267" s="112"/>
      <c r="X267" s="112"/>
      <c r="Y267" s="112"/>
      <c r="Z267" s="112"/>
      <c r="AA267" s="112"/>
      <c r="AB267" s="112"/>
      <c r="AC267" s="112"/>
      <c r="AD267" s="112"/>
      <c r="AE267" s="112"/>
      <c r="AF267" s="112"/>
      <c r="AG267" s="112"/>
      <c r="AH267" s="112"/>
      <c r="AI267" s="112"/>
      <c r="AJ267" s="112"/>
      <c r="AK267" s="112"/>
      <c r="AL267" s="112"/>
    </row>
    <row r="268" ht="14.25" customHeight="1">
      <c r="A268" s="112"/>
      <c r="B268" s="112"/>
      <c r="C268" s="112"/>
      <c r="D268" s="112"/>
      <c r="E268" s="112"/>
      <c r="F268" s="112"/>
      <c r="G268" s="112"/>
      <c r="H268" s="112"/>
      <c r="I268" s="112"/>
      <c r="J268" s="112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  <c r="U268" s="112"/>
      <c r="V268" s="112"/>
      <c r="W268" s="112"/>
      <c r="X268" s="112"/>
      <c r="Y268" s="112"/>
      <c r="Z268" s="112"/>
      <c r="AA268" s="112"/>
      <c r="AB268" s="112"/>
      <c r="AC268" s="112"/>
      <c r="AD268" s="112"/>
      <c r="AE268" s="112"/>
      <c r="AF268" s="112"/>
      <c r="AG268" s="112"/>
      <c r="AH268" s="112"/>
      <c r="AI268" s="112"/>
      <c r="AJ268" s="112"/>
      <c r="AK268" s="112"/>
      <c r="AL268" s="112"/>
    </row>
    <row r="269" ht="14.25" customHeight="1">
      <c r="A269" s="112"/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  <c r="U269" s="112"/>
      <c r="V269" s="112"/>
      <c r="W269" s="112"/>
      <c r="X269" s="112"/>
      <c r="Y269" s="112"/>
      <c r="Z269" s="112"/>
      <c r="AA269" s="112"/>
      <c r="AB269" s="112"/>
      <c r="AC269" s="112"/>
      <c r="AD269" s="112"/>
      <c r="AE269" s="112"/>
      <c r="AF269" s="112"/>
      <c r="AG269" s="112"/>
      <c r="AH269" s="112"/>
      <c r="AI269" s="112"/>
      <c r="AJ269" s="112"/>
      <c r="AK269" s="112"/>
      <c r="AL269" s="112"/>
    </row>
    <row r="270" ht="14.25" customHeight="1">
      <c r="A270" s="112"/>
      <c r="B270" s="112"/>
      <c r="C270" s="112"/>
      <c r="D270" s="112"/>
      <c r="E270" s="112"/>
      <c r="F270" s="112"/>
      <c r="G270" s="112"/>
      <c r="H270" s="112"/>
      <c r="I270" s="112"/>
      <c r="J270" s="112"/>
      <c r="K270" s="112"/>
      <c r="L270" s="112"/>
      <c r="M270" s="112"/>
      <c r="N270" s="112"/>
      <c r="O270" s="112"/>
      <c r="P270" s="112"/>
      <c r="Q270" s="112"/>
      <c r="R270" s="112"/>
      <c r="S270" s="112"/>
      <c r="T270" s="112"/>
      <c r="U270" s="112"/>
      <c r="V270" s="112"/>
      <c r="W270" s="112"/>
      <c r="X270" s="112"/>
      <c r="Y270" s="112"/>
      <c r="Z270" s="112"/>
      <c r="AA270" s="112"/>
      <c r="AB270" s="112"/>
      <c r="AC270" s="112"/>
      <c r="AD270" s="112"/>
      <c r="AE270" s="112"/>
      <c r="AF270" s="112"/>
      <c r="AG270" s="112"/>
      <c r="AH270" s="112"/>
      <c r="AI270" s="112"/>
      <c r="AJ270" s="112"/>
      <c r="AK270" s="112"/>
      <c r="AL270" s="112"/>
    </row>
    <row r="271" ht="14.25" customHeight="1">
      <c r="A271" s="112"/>
      <c r="B271" s="112"/>
      <c r="C271" s="112"/>
      <c r="D271" s="112"/>
      <c r="E271" s="112"/>
      <c r="F271" s="112"/>
      <c r="G271" s="112"/>
      <c r="H271" s="112"/>
      <c r="I271" s="112"/>
      <c r="J271" s="112"/>
      <c r="K271" s="112"/>
      <c r="L271" s="112"/>
      <c r="M271" s="112"/>
      <c r="N271" s="112"/>
      <c r="O271" s="112"/>
      <c r="P271" s="112"/>
      <c r="Q271" s="112"/>
      <c r="R271" s="112"/>
      <c r="S271" s="112"/>
      <c r="T271" s="112"/>
      <c r="U271" s="112"/>
      <c r="V271" s="112"/>
      <c r="W271" s="112"/>
      <c r="X271" s="112"/>
      <c r="Y271" s="112"/>
      <c r="Z271" s="112"/>
      <c r="AA271" s="112"/>
      <c r="AB271" s="112"/>
      <c r="AC271" s="112"/>
      <c r="AD271" s="112"/>
      <c r="AE271" s="112"/>
      <c r="AF271" s="112"/>
      <c r="AG271" s="112"/>
      <c r="AH271" s="112"/>
      <c r="AI271" s="112"/>
      <c r="AJ271" s="112"/>
      <c r="AK271" s="112"/>
      <c r="AL271" s="112"/>
    </row>
    <row r="272" ht="14.25" customHeight="1">
      <c r="A272" s="112"/>
      <c r="B272" s="112"/>
      <c r="C272" s="112"/>
      <c r="D272" s="112"/>
      <c r="E272" s="112"/>
      <c r="F272" s="112"/>
      <c r="G272" s="112"/>
      <c r="H272" s="112"/>
      <c r="I272" s="112"/>
      <c r="J272" s="112"/>
      <c r="K272" s="112"/>
      <c r="L272" s="112"/>
      <c r="M272" s="112"/>
      <c r="N272" s="112"/>
      <c r="O272" s="112"/>
      <c r="P272" s="112"/>
      <c r="Q272" s="112"/>
      <c r="R272" s="112"/>
      <c r="S272" s="112"/>
      <c r="T272" s="112"/>
      <c r="U272" s="112"/>
      <c r="V272" s="112"/>
      <c r="W272" s="112"/>
      <c r="X272" s="112"/>
      <c r="Y272" s="112"/>
      <c r="Z272" s="112"/>
      <c r="AA272" s="112"/>
      <c r="AB272" s="112"/>
      <c r="AC272" s="112"/>
      <c r="AD272" s="112"/>
      <c r="AE272" s="112"/>
      <c r="AF272" s="112"/>
      <c r="AG272" s="112"/>
      <c r="AH272" s="112"/>
      <c r="AI272" s="112"/>
      <c r="AJ272" s="112"/>
      <c r="AK272" s="112"/>
      <c r="AL272" s="112"/>
    </row>
    <row r="273" ht="14.25" customHeight="1">
      <c r="A273" s="112"/>
      <c r="B273" s="112"/>
      <c r="C273" s="112"/>
      <c r="D273" s="112"/>
      <c r="E273" s="112"/>
      <c r="F273" s="112"/>
      <c r="G273" s="112"/>
      <c r="H273" s="112"/>
      <c r="I273" s="112"/>
      <c r="J273" s="112"/>
      <c r="K273" s="112"/>
      <c r="L273" s="112"/>
      <c r="M273" s="112"/>
      <c r="N273" s="112"/>
      <c r="O273" s="112"/>
      <c r="P273" s="112"/>
      <c r="Q273" s="112"/>
      <c r="R273" s="112"/>
      <c r="S273" s="112"/>
      <c r="T273" s="112"/>
      <c r="U273" s="112"/>
      <c r="V273" s="112"/>
      <c r="W273" s="112"/>
      <c r="X273" s="112"/>
      <c r="Y273" s="112"/>
      <c r="Z273" s="112"/>
      <c r="AA273" s="112"/>
      <c r="AB273" s="112"/>
      <c r="AC273" s="112"/>
      <c r="AD273" s="112"/>
      <c r="AE273" s="112"/>
      <c r="AF273" s="112"/>
      <c r="AG273" s="112"/>
      <c r="AH273" s="112"/>
      <c r="AI273" s="112"/>
      <c r="AJ273" s="112"/>
      <c r="AK273" s="112"/>
      <c r="AL273" s="112"/>
    </row>
    <row r="274" ht="14.25" customHeight="1">
      <c r="A274" s="112"/>
      <c r="B274" s="112"/>
      <c r="C274" s="112"/>
      <c r="D274" s="112"/>
      <c r="E274" s="112"/>
      <c r="F274" s="112"/>
      <c r="G274" s="112"/>
      <c r="H274" s="112"/>
      <c r="I274" s="112"/>
      <c r="J274" s="112"/>
      <c r="K274" s="112"/>
      <c r="L274" s="112"/>
      <c r="M274" s="112"/>
      <c r="N274" s="112"/>
      <c r="O274" s="112"/>
      <c r="P274" s="112"/>
      <c r="Q274" s="112"/>
      <c r="R274" s="112"/>
      <c r="S274" s="112"/>
      <c r="T274" s="112"/>
      <c r="U274" s="112"/>
      <c r="V274" s="112"/>
      <c r="W274" s="112"/>
      <c r="X274" s="112"/>
      <c r="Y274" s="112"/>
      <c r="Z274" s="112"/>
      <c r="AA274" s="112"/>
      <c r="AB274" s="112"/>
      <c r="AC274" s="112"/>
      <c r="AD274" s="112"/>
      <c r="AE274" s="112"/>
      <c r="AF274" s="112"/>
      <c r="AG274" s="112"/>
      <c r="AH274" s="112"/>
      <c r="AI274" s="112"/>
      <c r="AJ274" s="112"/>
      <c r="AK274" s="112"/>
      <c r="AL274" s="112"/>
    </row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72:D72"/>
    <mergeCell ref="B73:D73"/>
    <mergeCell ref="A74:D74"/>
    <mergeCell ref="C36:D36"/>
    <mergeCell ref="B39:D39"/>
    <mergeCell ref="B43:D43"/>
    <mergeCell ref="C44:D44"/>
    <mergeCell ref="B55:D55"/>
    <mergeCell ref="B68:D68"/>
    <mergeCell ref="B71:D71"/>
    <mergeCell ref="N4:Q4"/>
    <mergeCell ref="R4:U4"/>
    <mergeCell ref="H5:H6"/>
    <mergeCell ref="I5:I6"/>
    <mergeCell ref="J5:J6"/>
    <mergeCell ref="K5:K6"/>
    <mergeCell ref="A1:E1"/>
    <mergeCell ref="A2:D2"/>
    <mergeCell ref="A4:A6"/>
    <mergeCell ref="B4:D6"/>
    <mergeCell ref="E4:E6"/>
    <mergeCell ref="F4:I4"/>
    <mergeCell ref="J4:M4"/>
    <mergeCell ref="S5:S6"/>
    <mergeCell ref="T5:T6"/>
    <mergeCell ref="U5:U6"/>
    <mergeCell ref="L5:L6"/>
    <mergeCell ref="M5:M6"/>
    <mergeCell ref="N5:N6"/>
    <mergeCell ref="O5:O6"/>
    <mergeCell ref="P5:P6"/>
    <mergeCell ref="Q5:Q6"/>
    <mergeCell ref="R5:R6"/>
    <mergeCell ref="F5:F6"/>
    <mergeCell ref="G5:G6"/>
    <mergeCell ref="C8:D8"/>
    <mergeCell ref="B19:D19"/>
    <mergeCell ref="C20:D20"/>
    <mergeCell ref="B32:D32"/>
    <mergeCell ref="B33:D3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xSplit="5.0" ySplit="7.0" topLeftCell="F8" activePane="bottomRight" state="frozen"/>
      <selection activeCell="F1" sqref="F1" pane="topRight"/>
      <selection activeCell="A8" sqref="A8" pane="bottomLeft"/>
      <selection activeCell="F8" sqref="F8" pane="bottomRight"/>
    </sheetView>
  </sheetViews>
  <sheetFormatPr customHeight="1" defaultColWidth="12.63" defaultRowHeight="15.0"/>
  <cols>
    <col customWidth="1" min="1" max="2" width="3.25"/>
    <col customWidth="1" min="3" max="3" width="1.5"/>
    <col customWidth="1" min="4" max="4" width="55.75"/>
    <col customWidth="1" min="5" max="5" width="18.25"/>
    <col customWidth="1" min="6" max="6" width="18.75"/>
    <col customWidth="1" min="7" max="7" width="15.5"/>
    <col customWidth="1" min="8" max="8" width="14.5"/>
    <col customWidth="1" min="9" max="9" width="14.75"/>
    <col customWidth="1" min="10" max="10" width="15.5"/>
    <col customWidth="1" min="11" max="11" width="7.75"/>
    <col customWidth="1" min="12" max="12" width="17.25"/>
    <col customWidth="1" min="13" max="13" width="14.38"/>
    <col customWidth="1" min="14" max="15" width="13.75"/>
    <col customWidth="1" min="16" max="16" width="15.25"/>
    <col customWidth="1" min="17" max="17" width="7.75"/>
    <col customWidth="1" min="18" max="18" width="17.25"/>
    <col customWidth="1" min="19" max="20" width="14.0"/>
    <col customWidth="1" min="21" max="21" width="14.25"/>
    <col customWidth="1" min="22" max="22" width="14.5"/>
    <col customWidth="1" min="23" max="23" width="7.75"/>
    <col customWidth="1" min="24" max="24" width="17.25"/>
    <col customWidth="1" min="25" max="25" width="14.0"/>
    <col customWidth="1" min="26" max="26" width="13.38"/>
    <col customWidth="1" min="27" max="27" width="13.25"/>
    <col customWidth="1" min="28" max="28" width="14.5"/>
    <col customWidth="1" min="29" max="29" width="7.75"/>
    <col customWidth="1" min="30" max="32" width="17.25"/>
    <col customWidth="1" min="33" max="35" width="15.5"/>
    <col customWidth="1" min="36" max="36" width="13.75"/>
    <col customWidth="1" min="37" max="39" width="8.25"/>
    <col customWidth="1" min="40" max="40" width="15.25"/>
    <col customWidth="1" min="41" max="41" width="8.25"/>
    <col customWidth="1" min="42" max="42" width="6.5"/>
    <col customWidth="1" min="43" max="43" width="31.88"/>
    <col customWidth="1" min="44" max="44" width="14.75"/>
    <col customWidth="1" min="45" max="45" width="13.38"/>
    <col customWidth="1" min="46" max="47" width="16.5"/>
    <col customWidth="1" min="48" max="48" width="7.75"/>
    <col customWidth="1" min="49" max="49" width="8.25"/>
    <col customWidth="1" min="50" max="52" width="15.25"/>
    <col customWidth="1" min="53" max="72" width="8.25"/>
  </cols>
  <sheetData>
    <row r="1">
      <c r="A1" s="158" t="s">
        <v>361</v>
      </c>
      <c r="B1" s="158"/>
      <c r="C1" s="158"/>
      <c r="D1" s="158"/>
      <c r="E1" s="158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159"/>
      <c r="BL1" s="159"/>
      <c r="BM1" s="159"/>
      <c r="BN1" s="159"/>
      <c r="BO1" s="159"/>
      <c r="BP1" s="159"/>
      <c r="BQ1" s="159"/>
      <c r="BR1" s="159"/>
      <c r="BS1" s="159"/>
      <c r="BT1" s="159"/>
    </row>
    <row r="2">
      <c r="A2" s="158" t="str">
        <f>Breakdown!A2</f>
        <v>UNIT KESEHATAN DAOP 7 MADIUN</v>
      </c>
      <c r="B2" s="158"/>
      <c r="C2" s="158"/>
      <c r="D2" s="158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  <c r="BJ2" s="159"/>
      <c r="BK2" s="159"/>
      <c r="BL2" s="159"/>
      <c r="BM2" s="159"/>
      <c r="BN2" s="159"/>
      <c r="BO2" s="159"/>
      <c r="BP2" s="159"/>
      <c r="BQ2" s="159"/>
      <c r="BR2" s="159"/>
      <c r="BS2" s="159"/>
      <c r="BT2" s="159"/>
    </row>
    <row r="3">
      <c r="A3" s="158"/>
      <c r="B3" s="158"/>
      <c r="C3" s="15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59"/>
      <c r="AV3" s="159"/>
      <c r="AW3" s="159"/>
      <c r="AX3" s="159"/>
      <c r="AY3" s="159"/>
      <c r="AZ3" s="159"/>
      <c r="BA3" s="159"/>
      <c r="BB3" s="159"/>
      <c r="BC3" s="159"/>
      <c r="BD3" s="159"/>
      <c r="BE3" s="159"/>
      <c r="BF3" s="159"/>
      <c r="BG3" s="159"/>
      <c r="BH3" s="159"/>
      <c r="BI3" s="159"/>
      <c r="BJ3" s="159"/>
      <c r="BK3" s="159"/>
      <c r="BL3" s="159"/>
      <c r="BM3" s="159"/>
      <c r="BN3" s="159"/>
      <c r="BO3" s="159"/>
      <c r="BP3" s="159"/>
      <c r="BQ3" s="159"/>
      <c r="BR3" s="159"/>
      <c r="BS3" s="159"/>
      <c r="BT3" s="159"/>
    </row>
    <row r="4" ht="15.0" customHeight="1">
      <c r="A4" s="160" t="s">
        <v>2</v>
      </c>
      <c r="B4" s="161" t="s">
        <v>362</v>
      </c>
      <c r="C4" s="162"/>
      <c r="D4" s="163"/>
      <c r="E4" s="164" t="s">
        <v>311</v>
      </c>
      <c r="F4" s="165" t="s">
        <v>363</v>
      </c>
      <c r="G4" s="166"/>
      <c r="H4" s="166"/>
      <c r="I4" s="166"/>
      <c r="J4" s="166"/>
      <c r="K4" s="167"/>
      <c r="L4" s="165" t="s">
        <v>364</v>
      </c>
      <c r="M4" s="166"/>
      <c r="N4" s="166"/>
      <c r="O4" s="166"/>
      <c r="P4" s="166"/>
      <c r="Q4" s="167"/>
      <c r="R4" s="165" t="s">
        <v>365</v>
      </c>
      <c r="S4" s="166"/>
      <c r="T4" s="166"/>
      <c r="U4" s="166"/>
      <c r="V4" s="166"/>
      <c r="W4" s="167"/>
      <c r="X4" s="165" t="s">
        <v>366</v>
      </c>
      <c r="Y4" s="166"/>
      <c r="Z4" s="166"/>
      <c r="AA4" s="166"/>
      <c r="AB4" s="166"/>
      <c r="AC4" s="167"/>
      <c r="AD4" s="168" t="s">
        <v>367</v>
      </c>
      <c r="AE4" s="162"/>
      <c r="AF4" s="163"/>
      <c r="AG4" s="168" t="s">
        <v>368</v>
      </c>
      <c r="AH4" s="162"/>
      <c r="AI4" s="163"/>
      <c r="AJ4" s="168" t="s">
        <v>369</v>
      </c>
      <c r="AK4" s="162"/>
      <c r="AL4" s="169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 s="170"/>
      <c r="BK4" s="170"/>
      <c r="BL4" s="170"/>
      <c r="BM4" s="170"/>
      <c r="BN4" s="170"/>
      <c r="BO4" s="170"/>
      <c r="BP4" s="170"/>
      <c r="BQ4" s="170"/>
      <c r="BR4" s="170"/>
      <c r="BS4" s="170"/>
      <c r="BT4" s="170"/>
    </row>
    <row r="5" ht="15.0" customHeight="1">
      <c r="A5" s="171"/>
      <c r="B5" s="122"/>
      <c r="D5" s="123"/>
      <c r="E5" s="121"/>
      <c r="F5" s="172" t="s">
        <v>367</v>
      </c>
      <c r="G5" s="173" t="s">
        <v>368</v>
      </c>
      <c r="H5" s="118"/>
      <c r="I5" s="118"/>
      <c r="J5" s="119"/>
      <c r="K5" s="174" t="s">
        <v>369</v>
      </c>
      <c r="L5" s="172" t="s">
        <v>367</v>
      </c>
      <c r="M5" s="173" t="s">
        <v>368</v>
      </c>
      <c r="N5" s="118"/>
      <c r="O5" s="118"/>
      <c r="P5" s="119"/>
      <c r="Q5" s="175" t="s">
        <v>369</v>
      </c>
      <c r="R5" s="172" t="s">
        <v>367</v>
      </c>
      <c r="S5" s="173" t="s">
        <v>368</v>
      </c>
      <c r="T5" s="118"/>
      <c r="U5" s="118"/>
      <c r="V5" s="119"/>
      <c r="W5" s="175" t="s">
        <v>369</v>
      </c>
      <c r="X5" s="172" t="s">
        <v>367</v>
      </c>
      <c r="Y5" s="173" t="s">
        <v>368</v>
      </c>
      <c r="Z5" s="118"/>
      <c r="AA5" s="118"/>
      <c r="AB5" s="119"/>
      <c r="AC5" s="175" t="s">
        <v>369</v>
      </c>
      <c r="AD5" s="126"/>
      <c r="AE5" s="127"/>
      <c r="AF5" s="128"/>
      <c r="AG5" s="126"/>
      <c r="AH5" s="127"/>
      <c r="AI5" s="128"/>
      <c r="AJ5" s="126"/>
      <c r="AK5" s="127"/>
      <c r="AL5" s="176"/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70"/>
      <c r="BC5" s="170"/>
      <c r="BD5" s="170"/>
      <c r="BE5" s="170"/>
      <c r="BF5" s="170"/>
      <c r="BG5" s="170"/>
      <c r="BH5" s="170"/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</row>
    <row r="6">
      <c r="A6" s="177"/>
      <c r="B6" s="178"/>
      <c r="C6" s="179"/>
      <c r="D6" s="180"/>
      <c r="E6" s="181"/>
      <c r="F6" s="181"/>
      <c r="G6" s="182" t="s">
        <v>15</v>
      </c>
      <c r="H6" s="182" t="s">
        <v>64</v>
      </c>
      <c r="I6" s="182" t="s">
        <v>147</v>
      </c>
      <c r="J6" s="183" t="s">
        <v>317</v>
      </c>
      <c r="K6" s="181"/>
      <c r="L6" s="181"/>
      <c r="M6" s="182" t="s">
        <v>254</v>
      </c>
      <c r="N6" s="182" t="s">
        <v>257</v>
      </c>
      <c r="O6" s="182" t="s">
        <v>260</v>
      </c>
      <c r="P6" s="184" t="s">
        <v>317</v>
      </c>
      <c r="Q6" s="181"/>
      <c r="R6" s="181"/>
      <c r="S6" s="182" t="s">
        <v>263</v>
      </c>
      <c r="T6" s="182" t="s">
        <v>265</v>
      </c>
      <c r="U6" s="182" t="s">
        <v>268</v>
      </c>
      <c r="V6" s="184" t="s">
        <v>317</v>
      </c>
      <c r="W6" s="181"/>
      <c r="X6" s="181"/>
      <c r="Y6" s="182" t="s">
        <v>270</v>
      </c>
      <c r="Z6" s="182" t="s">
        <v>273</v>
      </c>
      <c r="AA6" s="182" t="s">
        <v>275</v>
      </c>
      <c r="AB6" s="184" t="s">
        <v>317</v>
      </c>
      <c r="AC6" s="181"/>
      <c r="AD6" s="183" t="s">
        <v>370</v>
      </c>
      <c r="AE6" s="183" t="s">
        <v>371</v>
      </c>
      <c r="AF6" s="183">
        <v>2024.0</v>
      </c>
      <c r="AG6" s="183" t="s">
        <v>370</v>
      </c>
      <c r="AH6" s="183" t="s">
        <v>371</v>
      </c>
      <c r="AI6" s="183">
        <v>2024.0</v>
      </c>
      <c r="AJ6" s="183" t="s">
        <v>370</v>
      </c>
      <c r="AK6" s="183" t="s">
        <v>371</v>
      </c>
      <c r="AL6" s="185">
        <v>2024.0</v>
      </c>
      <c r="AM6" s="186"/>
      <c r="AN6" s="186"/>
      <c r="AO6" s="186"/>
      <c r="AP6" s="159"/>
      <c r="AQ6" s="159"/>
      <c r="AR6" s="159"/>
      <c r="AS6" s="159"/>
      <c r="AT6" s="159"/>
      <c r="AU6" s="159"/>
      <c r="AV6" s="159"/>
      <c r="AW6" s="186"/>
      <c r="AX6" s="186"/>
      <c r="AY6" s="186"/>
      <c r="AZ6" s="186"/>
      <c r="BA6" s="186"/>
      <c r="BB6" s="186"/>
      <c r="BC6" s="186"/>
      <c r="BD6" s="186"/>
      <c r="BE6" s="186"/>
      <c r="BF6" s="186"/>
      <c r="BG6" s="186"/>
      <c r="BH6" s="186"/>
      <c r="BI6" s="186"/>
      <c r="BJ6" s="186"/>
      <c r="BK6" s="186"/>
      <c r="BL6" s="186"/>
      <c r="BM6" s="186"/>
      <c r="BN6" s="186"/>
      <c r="BO6" s="186"/>
      <c r="BP6" s="186"/>
      <c r="BQ6" s="186"/>
      <c r="BR6" s="186"/>
      <c r="BS6" s="186"/>
      <c r="BT6" s="186"/>
    </row>
    <row r="7" ht="31.5" customHeight="1">
      <c r="A7" s="187" t="s">
        <v>319</v>
      </c>
      <c r="B7" s="188" t="s">
        <v>320</v>
      </c>
      <c r="C7" s="188"/>
      <c r="D7" s="188"/>
      <c r="E7" s="188"/>
      <c r="F7" s="189"/>
      <c r="G7" s="189"/>
      <c r="H7" s="189"/>
      <c r="I7" s="189"/>
      <c r="J7" s="189"/>
      <c r="K7" s="190"/>
      <c r="L7" s="189"/>
      <c r="M7" s="189"/>
      <c r="N7" s="189"/>
      <c r="O7" s="189"/>
      <c r="P7" s="189"/>
      <c r="Q7" s="190"/>
      <c r="R7" s="189"/>
      <c r="S7" s="189"/>
      <c r="T7" s="189"/>
      <c r="U7" s="189"/>
      <c r="V7" s="189"/>
      <c r="W7" s="190"/>
      <c r="X7" s="189"/>
      <c r="Y7" s="189"/>
      <c r="Z7" s="189"/>
      <c r="AA7" s="189"/>
      <c r="AB7" s="189"/>
      <c r="AC7" s="190"/>
      <c r="AD7" s="189"/>
      <c r="AE7" s="189"/>
      <c r="AF7" s="189"/>
      <c r="AG7" s="189"/>
      <c r="AH7" s="189"/>
      <c r="AI7" s="189"/>
      <c r="AJ7" s="190"/>
      <c r="AK7" s="190"/>
      <c r="AL7" s="191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158"/>
      <c r="BL7" s="158"/>
      <c r="BM7" s="158"/>
      <c r="BN7" s="158"/>
      <c r="BO7" s="158"/>
      <c r="BP7" s="158"/>
      <c r="BQ7" s="158"/>
      <c r="BR7" s="158"/>
      <c r="BS7" s="158"/>
      <c r="BT7" s="158"/>
    </row>
    <row r="8">
      <c r="A8" s="192"/>
      <c r="B8" s="193">
        <v>1.0</v>
      </c>
      <c r="C8" s="194" t="s">
        <v>321</v>
      </c>
      <c r="D8" s="119"/>
      <c r="E8" s="195"/>
      <c r="F8" s="196"/>
      <c r="G8" s="196"/>
      <c r="H8" s="196"/>
      <c r="I8" s="196"/>
      <c r="J8" s="196"/>
      <c r="K8" s="197"/>
      <c r="L8" s="196"/>
      <c r="M8" s="196"/>
      <c r="N8" s="196"/>
      <c r="O8" s="196"/>
      <c r="P8" s="196"/>
      <c r="Q8" s="197"/>
      <c r="R8" s="196"/>
      <c r="S8" s="196"/>
      <c r="T8" s="196"/>
      <c r="U8" s="196"/>
      <c r="V8" s="196"/>
      <c r="W8" s="197"/>
      <c r="X8" s="196"/>
      <c r="Y8" s="196"/>
      <c r="Z8" s="196"/>
      <c r="AA8" s="196"/>
      <c r="AB8" s="196"/>
      <c r="AC8" s="197"/>
      <c r="AD8" s="196"/>
      <c r="AE8" s="196"/>
      <c r="AF8" s="196"/>
      <c r="AG8" s="196"/>
      <c r="AH8" s="196"/>
      <c r="AI8" s="196"/>
      <c r="AJ8" s="197"/>
      <c r="AK8" s="197"/>
      <c r="AL8" s="198"/>
      <c r="AM8" s="158"/>
      <c r="AN8" s="158"/>
      <c r="AO8" s="158"/>
      <c r="AP8" s="199" t="s">
        <v>2</v>
      </c>
      <c r="AQ8" s="199" t="s">
        <v>372</v>
      </c>
      <c r="AR8" s="199" t="s">
        <v>311</v>
      </c>
      <c r="AS8" s="200" t="s">
        <v>373</v>
      </c>
      <c r="AT8" s="199" t="s">
        <v>374</v>
      </c>
      <c r="AU8" s="199" t="s">
        <v>375</v>
      </c>
      <c r="AV8" s="199" t="s">
        <v>369</v>
      </c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158"/>
      <c r="BL8" s="158"/>
      <c r="BM8" s="158"/>
      <c r="BN8" s="158"/>
      <c r="BO8" s="158"/>
      <c r="BP8" s="158"/>
      <c r="BQ8" s="158"/>
      <c r="BR8" s="158"/>
      <c r="BS8" s="158"/>
      <c r="BT8" s="158"/>
    </row>
    <row r="9">
      <c r="A9" s="201"/>
      <c r="B9" s="202"/>
      <c r="C9" s="203" t="s">
        <v>322</v>
      </c>
      <c r="D9" s="204" t="s">
        <v>323</v>
      </c>
      <c r="E9" s="205"/>
      <c r="F9" s="206"/>
      <c r="G9" s="196"/>
      <c r="H9" s="196"/>
      <c r="I9" s="196"/>
      <c r="J9" s="206"/>
      <c r="K9" s="207"/>
      <c r="L9" s="206"/>
      <c r="M9" s="196"/>
      <c r="N9" s="196"/>
      <c r="O9" s="196"/>
      <c r="P9" s="206"/>
      <c r="Q9" s="207"/>
      <c r="R9" s="206" t="str">
        <f>Breakdown!Q9</f>
        <v/>
      </c>
      <c r="S9" s="196"/>
      <c r="T9" s="196"/>
      <c r="U9" s="196"/>
      <c r="V9" s="206"/>
      <c r="W9" s="208"/>
      <c r="X9" s="206"/>
      <c r="Y9" s="196"/>
      <c r="Z9" s="196"/>
      <c r="AA9" s="196"/>
      <c r="AB9" s="206"/>
      <c r="AC9" s="207"/>
      <c r="AD9" s="206"/>
      <c r="AE9" s="206"/>
      <c r="AF9" s="206"/>
      <c r="AG9" s="206"/>
      <c r="AH9" s="206"/>
      <c r="AI9" s="206"/>
      <c r="AJ9" s="207"/>
      <c r="AK9" s="207"/>
      <c r="AL9" s="209"/>
      <c r="AM9" s="159"/>
      <c r="AN9" s="159"/>
      <c r="AO9" s="159"/>
      <c r="AP9" s="210"/>
      <c r="AQ9" s="210"/>
      <c r="AR9" s="210"/>
      <c r="AS9" s="210"/>
      <c r="AT9" s="210"/>
      <c r="AU9" s="210"/>
      <c r="AV9" s="210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  <c r="BM9" s="159"/>
      <c r="BN9" s="159"/>
      <c r="BO9" s="159"/>
      <c r="BP9" s="159"/>
      <c r="BQ9" s="159"/>
      <c r="BR9" s="159"/>
      <c r="BS9" s="159"/>
      <c r="BT9" s="159"/>
    </row>
    <row r="10">
      <c r="A10" s="201"/>
      <c r="B10" s="202"/>
      <c r="C10" s="211"/>
      <c r="D10" s="204" t="s">
        <v>95</v>
      </c>
      <c r="E10" s="212">
        <f>Breakdown!E10</f>
        <v>46960000</v>
      </c>
      <c r="F10" s="206">
        <f>Breakdown!I10</f>
        <v>46960000</v>
      </c>
      <c r="G10" s="206">
        <f>SUMIFS('DAOP 7 Mn'!$G$6:$G$1633,'DAOP 7 Mn'!$J$6:$J$1633,$D10,'DAOP 7 Mn'!$I$6:$I$1633,G$6)</f>
        <v>0</v>
      </c>
      <c r="H10" s="206">
        <f>SUMIFS('DAOP 7 Mn'!$G$6:$G$1633,'DAOP 7 Mn'!$J$6:$J$1633,$D10,'DAOP 7 Mn'!$I$6:$I$1633,H$6)</f>
        <v>480325173</v>
      </c>
      <c r="I10" s="206">
        <f>SUMIFS('DAOP 7 Mn'!$G$6:$G$1633,'DAOP 7 Mn'!$J$6:$J$1633,$D10,'DAOP 7 Mn'!$I$6:$I$1633,I$6)</f>
        <v>38566496</v>
      </c>
      <c r="J10" s="206">
        <f t="shared" ref="J10:J13" si="2">SUM(G10:I10)</f>
        <v>518891669</v>
      </c>
      <c r="K10" s="208">
        <f t="shared" ref="K10:K13" si="3">IFERROR(J10/F10," ")</f>
        <v>11.04965224</v>
      </c>
      <c r="L10" s="206">
        <f>Breakdown!Q10</f>
        <v>0</v>
      </c>
      <c r="M10" s="206">
        <f>SUMIFS('DAOP 7 Mn'!$G$6:$G$2633,'DAOP 7 Mn'!$J$6:$J$2633,$D10,'DAOP 7 Mn'!$I$6:$I$2633,M$6)</f>
        <v>0</v>
      </c>
      <c r="N10" s="206">
        <f>SUMIFS('DAOP 7 Mn'!$G$6:$G$2633,'DAOP 7 Mn'!$J$6:$J$2633,$D10,'DAOP 7 Mn'!$I$6:$I$2633,N$6)</f>
        <v>0</v>
      </c>
      <c r="O10" s="206">
        <f>SUMIFS('DAOP 7 Mn'!$G$6:$G$2633,'DAOP 7 Mn'!$J$6:$J$2633,$D10,'DAOP 7 Mn'!$I$6:$I$2633,O$6)</f>
        <v>0</v>
      </c>
      <c r="P10" s="206">
        <f t="shared" ref="P10:P13" si="4">SUM(M10:O10)</f>
        <v>0</v>
      </c>
      <c r="Q10" s="207" t="str">
        <f t="shared" ref="Q10:Q13" si="5">IFERROR(P10/L10," ")</f>
        <v> </v>
      </c>
      <c r="R10" s="206">
        <f>Breakdown!Q10</f>
        <v>0</v>
      </c>
      <c r="S10" s="206">
        <f>SUMIFS('DAOP 7 Mn'!$G$6:$G$3633,'DAOP 7 Mn'!$J$6:$J$3633,$D10,'DAOP 7 Mn'!$I$6:$I$3633,S$6)</f>
        <v>0</v>
      </c>
      <c r="T10" s="206">
        <f>SUMIFS('DAOP 7 Mn'!$G$6:$G$3633,'DAOP 7 Mn'!$J$6:$J$3633,$D10,'DAOP 7 Mn'!$I$6:$I$3633,T$6)</f>
        <v>0</v>
      </c>
      <c r="U10" s="206">
        <f>SUMIFS('DAOP 7 Mn'!$G$6:$G$3633,'DAOP 7 Mn'!$J$6:$J$3633,$D10,'DAOP 7 Mn'!$I$6:$I$3633,U$6)</f>
        <v>0</v>
      </c>
      <c r="V10" s="206">
        <f t="shared" ref="V10:V12" si="6">SUM(S10:U10)</f>
        <v>0</v>
      </c>
      <c r="W10" s="208" t="str">
        <f t="shared" ref="W10:W12" si="7">IFERROR(V10/R10," ")</f>
        <v> </v>
      </c>
      <c r="X10" s="206">
        <f>Breakdown!U10</f>
        <v>0</v>
      </c>
      <c r="Y10" s="206">
        <f>SUMIFS('DAOP 7 Mn'!$G$6:$G$4633,'DAOP 7 Mn'!$J$6:$J$4633,$D10,'DAOP 7 Mn'!$I$6:$I$4633,Y$6)</f>
        <v>0</v>
      </c>
      <c r="Z10" s="206">
        <f>SUMIFS('DAOP 7 Mn'!$G$6:$G$4633,'DAOP 7 Mn'!$J$6:$J$4633,$D10,'DAOP 7 Mn'!$I$6:$I$4633,Z$6)</f>
        <v>0</v>
      </c>
      <c r="AA10" s="206">
        <f>SUMIFS('DAOP 7 Mn'!$G$6:$G$4633,'DAOP 7 Mn'!$J$6:$J$4633,$D10,'DAOP 7 Mn'!$I$6:$I$4633,AA$6)</f>
        <v>0</v>
      </c>
      <c r="AB10" s="206">
        <f t="shared" ref="AB10:AB13" si="8">SUM(Y10:AA10)</f>
        <v>0</v>
      </c>
      <c r="AC10" s="207" t="str">
        <f t="shared" ref="AC10:AC35" si="9">IFERROR(AB10/X10," ")</f>
        <v> </v>
      </c>
      <c r="AD10" s="206">
        <f t="shared" ref="AD10:AD12" si="10">F10+L10</f>
        <v>46960000</v>
      </c>
      <c r="AE10" s="206">
        <f t="shared" ref="AE10:AE12" si="11">R10+X10</f>
        <v>0</v>
      </c>
      <c r="AF10" s="206">
        <f t="shared" ref="AF10:AF12" si="12">AD10+AE10</f>
        <v>46960000</v>
      </c>
      <c r="AG10" s="206">
        <f t="shared" ref="AG10:AG12" si="13">J10+P10</f>
        <v>518891669</v>
      </c>
      <c r="AH10" s="206">
        <f t="shared" ref="AH10:AH12" si="14">V10+AB10</f>
        <v>0</v>
      </c>
      <c r="AI10" s="206">
        <f t="shared" ref="AI10:AI12" si="15">AG10+AH10</f>
        <v>518891669</v>
      </c>
      <c r="AJ10" s="208">
        <f t="shared" ref="AJ10:AL10" si="1">IFERROR(AG10/AD10," ")</f>
        <v>11.04965224</v>
      </c>
      <c r="AK10" s="208" t="str">
        <f t="shared" si="1"/>
        <v> </v>
      </c>
      <c r="AL10" s="213">
        <f t="shared" si="1"/>
        <v>11.04965224</v>
      </c>
      <c r="AM10" s="159"/>
      <c r="AN10" s="159"/>
      <c r="AO10" s="159"/>
      <c r="AP10" s="214" t="s">
        <v>376</v>
      </c>
      <c r="AQ10" s="215"/>
      <c r="AR10" s="215"/>
      <c r="AS10" s="215"/>
      <c r="AT10" s="215"/>
      <c r="AU10" s="215"/>
      <c r="AV10" s="216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  <c r="BJ10" s="159"/>
      <c r="BK10" s="159"/>
      <c r="BL10" s="159"/>
      <c r="BM10" s="159"/>
      <c r="BN10" s="159"/>
      <c r="BO10" s="159"/>
      <c r="BP10" s="159"/>
      <c r="BQ10" s="159"/>
      <c r="BR10" s="159"/>
      <c r="BS10" s="159"/>
      <c r="BT10" s="159"/>
    </row>
    <row r="11">
      <c r="A11" s="201"/>
      <c r="B11" s="202"/>
      <c r="C11" s="211"/>
      <c r="D11" s="204" t="s">
        <v>16</v>
      </c>
      <c r="E11" s="212" t="str">
        <f>Breakdown!E11</f>
        <v/>
      </c>
      <c r="F11" s="206">
        <f>Breakdown!I11</f>
        <v>0</v>
      </c>
      <c r="G11" s="217">
        <f>SUMIFS('DAOP 7 Mn'!$G$6:$G$1633,'DAOP 7 Mn'!$J$6:$J$1633,$D11,'DAOP 7 Mn'!$I$6:$I$1633,G$6)</f>
        <v>39716627</v>
      </c>
      <c r="H11" s="217">
        <f>SUMIFS('DAOP 7 Mn'!$G$6:$G$1633,'DAOP 7 Mn'!$J$6:$J$1633,$D11,'DAOP 7 Mn'!$I$6:$I$1633,H$6)</f>
        <v>149057526</v>
      </c>
      <c r="I11" s="217">
        <f>SUMIFS('DAOP 7 Mn'!$G$6:$G$1633,'DAOP 7 Mn'!$J$6:$J$1633,$D11,'DAOP 7 Mn'!$I$6:$I$1633,I$6)</f>
        <v>80810965</v>
      </c>
      <c r="J11" s="206">
        <f t="shared" si="2"/>
        <v>269585118</v>
      </c>
      <c r="K11" s="208" t="str">
        <f t="shared" si="3"/>
        <v> </v>
      </c>
      <c r="L11" s="206">
        <f>Breakdown!M11</f>
        <v>0</v>
      </c>
      <c r="M11" s="217">
        <f>SUMIFS('DAOP 7 Mn'!$G$6:$G$2633,'DAOP 7 Mn'!$J$6:$J$2633,$D11,'DAOP 7 Mn'!$I$6:$I$2633,M$6)</f>
        <v>0</v>
      </c>
      <c r="N11" s="217">
        <f>SUMIFS('DAOP 7 Mn'!$G$6:$G$2633,'DAOP 7 Mn'!$J$6:$J$2633,$D11,'DAOP 7 Mn'!$I$6:$I$2633,N$6)</f>
        <v>0</v>
      </c>
      <c r="O11" s="217">
        <f>SUMIFS('DAOP 7 Mn'!$G$6:$G$2633,'DAOP 7 Mn'!$J$6:$J$2633,$D11,'DAOP 7 Mn'!$I$6:$I$2633,O$6)</f>
        <v>0</v>
      </c>
      <c r="P11" s="206">
        <f t="shared" si="4"/>
        <v>0</v>
      </c>
      <c r="Q11" s="208" t="str">
        <f t="shared" si="5"/>
        <v> </v>
      </c>
      <c r="R11" s="206">
        <f>Breakdown!Q11</f>
        <v>0</v>
      </c>
      <c r="S11" s="218">
        <f>SUMIFS('DAOP 7 Mn'!$G$6:$G$3633,'DAOP 7 Mn'!$J$6:$J$3633,$D11,'DAOP 7 Mn'!$I$6:$I$3633,S$6)</f>
        <v>0</v>
      </c>
      <c r="T11" s="217">
        <f>SUMIFS('DAOP 7 Mn'!$G$6:$G$3633,'DAOP 7 Mn'!$J$6:$J$3633,$D11,'DAOP 7 Mn'!$I$6:$I$3633,T$6)</f>
        <v>0</v>
      </c>
      <c r="U11" s="206">
        <f>SUMIFS('DAOP 7 Mn'!$G$6:$G$3633,'DAOP 7 Mn'!$J$6:$J$3633,$D11,'DAOP 7 Mn'!$I$6:$I$3633,U$6)</f>
        <v>0</v>
      </c>
      <c r="V11" s="206">
        <f t="shared" si="6"/>
        <v>0</v>
      </c>
      <c r="W11" s="208" t="str">
        <f t="shared" si="7"/>
        <v> </v>
      </c>
      <c r="X11" s="206">
        <f>Breakdown!U11</f>
        <v>0</v>
      </c>
      <c r="Y11" s="206">
        <f>SUMIFS('DAOP 7 Mn'!$G$6:$G$4633,'DAOP 7 Mn'!$J$6:$J$4633,$D11,'DAOP 7 Mn'!$I$6:$I$4633,Y$6)</f>
        <v>0</v>
      </c>
      <c r="Z11" s="206">
        <f>SUMIFS('DAOP 7 Mn'!$G$6:$G$4633,'DAOP 7 Mn'!$J$6:$J$4633,$D11,'DAOP 7 Mn'!$I$6:$I$4633,Z$6)</f>
        <v>0</v>
      </c>
      <c r="AA11" s="206">
        <f>SUMIFS('DAOP 7 Mn'!$G$6:$G$4633,'DAOP 7 Mn'!$J$6:$J$4633,$D11,'DAOP 7 Mn'!$I$6:$I$4633,AA$6)</f>
        <v>0</v>
      </c>
      <c r="AB11" s="206">
        <f t="shared" si="8"/>
        <v>0</v>
      </c>
      <c r="AC11" s="207" t="str">
        <f t="shared" si="9"/>
        <v> </v>
      </c>
      <c r="AD11" s="206">
        <f t="shared" si="10"/>
        <v>0</v>
      </c>
      <c r="AE11" s="206">
        <f t="shared" si="11"/>
        <v>0</v>
      </c>
      <c r="AF11" s="206">
        <f t="shared" si="12"/>
        <v>0</v>
      </c>
      <c r="AG11" s="206">
        <f t="shared" si="13"/>
        <v>269585118</v>
      </c>
      <c r="AH11" s="206">
        <f t="shared" si="14"/>
        <v>0</v>
      </c>
      <c r="AI11" s="206">
        <f t="shared" si="15"/>
        <v>269585118</v>
      </c>
      <c r="AJ11" s="208" t="str">
        <f t="shared" ref="AJ11:AL11" si="16">IFERROR(AG11/AD11," ")</f>
        <v> </v>
      </c>
      <c r="AK11" s="208" t="str">
        <f t="shared" si="16"/>
        <v> </v>
      </c>
      <c r="AL11" s="213" t="str">
        <f t="shared" si="16"/>
        <v> </v>
      </c>
      <c r="AM11" s="219"/>
      <c r="AN11" s="219"/>
      <c r="AO11" s="219"/>
      <c r="AP11" s="220">
        <v>1.0</v>
      </c>
      <c r="AQ11" s="221" t="s">
        <v>377</v>
      </c>
      <c r="AR11" s="222"/>
      <c r="AS11" s="223">
        <f>AI10+AI11+AI15+AI16+AT33</f>
        <v>788476787</v>
      </c>
      <c r="AT11" s="224">
        <f t="shared" ref="AT11:AT12" si="18">AR11-AS11</f>
        <v>-788476787</v>
      </c>
      <c r="AU11" s="224">
        <f>AS11/7*12</f>
        <v>1351674492</v>
      </c>
      <c r="AV11" s="225" t="str">
        <f t="shared" ref="AV11:AV12" si="19">AS11/AR11</f>
        <v>#DIV/0!</v>
      </c>
      <c r="AW11" s="219"/>
      <c r="AX11" s="226">
        <f t="shared" ref="AX11:AX12" si="20">AR11/2</f>
        <v>0</v>
      </c>
      <c r="AY11" s="226">
        <f t="shared" ref="AY11:AY12" si="21">AR11*1.1</f>
        <v>0</v>
      </c>
      <c r="AZ11" s="226">
        <f t="shared" ref="AZ11:AZ12" si="22">AX11+AY11</f>
        <v>0</v>
      </c>
      <c r="BA11" s="219"/>
      <c r="BB11" s="219"/>
      <c r="BC11" s="219"/>
      <c r="BD11" s="219"/>
      <c r="BE11" s="219"/>
      <c r="BF11" s="219"/>
      <c r="BG11" s="219"/>
      <c r="BH11" s="219"/>
      <c r="BI11" s="219"/>
      <c r="BJ11" s="219"/>
      <c r="BK11" s="219"/>
      <c r="BL11" s="219"/>
      <c r="BM11" s="219"/>
      <c r="BN11" s="219"/>
      <c r="BO11" s="219"/>
      <c r="BP11" s="219"/>
      <c r="BQ11" s="219"/>
      <c r="BR11" s="219"/>
      <c r="BS11" s="219"/>
      <c r="BT11" s="219"/>
    </row>
    <row r="12">
      <c r="A12" s="201"/>
      <c r="B12" s="202"/>
      <c r="C12" s="211"/>
      <c r="D12" s="204" t="s">
        <v>252</v>
      </c>
      <c r="E12" s="212" t="str">
        <f>Breakdown!E12</f>
        <v/>
      </c>
      <c r="F12" s="206">
        <f>Breakdown!I12</f>
        <v>0</v>
      </c>
      <c r="G12" s="206">
        <f>SUMIFS('DAOP 7 Mn'!$G$6:$G$1633,'DAOP 7 Mn'!$J$6:$J$1633,$D12,'DAOP 7 Mn'!$I$6:$I$1633,G$6)</f>
        <v>0</v>
      </c>
      <c r="H12" s="206">
        <f>SUMIFS('DAOP 7 Mn'!$G$6:$G$1633,'DAOP 7 Mn'!$J$6:$J$1633,$D12,'DAOP 7 Mn'!$I$6:$I$1633,H$6)</f>
        <v>0</v>
      </c>
      <c r="I12" s="206">
        <f>SUMIFS('DAOP 7 Mn'!$G$6:$G$1633,'DAOP 7 Mn'!$J$6:$J$1633,$D12,'DAOP 7 Mn'!$I$6:$I$1633,I$6)</f>
        <v>0</v>
      </c>
      <c r="J12" s="206">
        <f t="shared" si="2"/>
        <v>0</v>
      </c>
      <c r="K12" s="208" t="str">
        <f t="shared" si="3"/>
        <v> </v>
      </c>
      <c r="L12" s="206">
        <f>Breakdown!M12</f>
        <v>0</v>
      </c>
      <c r="M12" s="206">
        <f>SUMIFS('DAOP 7 Mn'!$G$6:$G$2633,'DAOP 7 Mn'!$J$6:$J$2633,$D12,'DAOP 7 Mn'!$I$6:$I$2633,M$6)</f>
        <v>0</v>
      </c>
      <c r="N12" s="206">
        <f>SUMIFS('DAOP 7 Mn'!$G$6:$G$2633,'DAOP 7 Mn'!$J$6:$J$2633,$D12,'DAOP 7 Mn'!$I$6:$I$2633,N$6)</f>
        <v>0</v>
      </c>
      <c r="O12" s="206">
        <f>SUMIFS('DAOP 7 Mn'!$G$6:$G$2633,'DAOP 7 Mn'!$J$6:$J$2633,$D12,'DAOP 7 Mn'!$I$6:$I$2633,O$6)</f>
        <v>0</v>
      </c>
      <c r="P12" s="206">
        <f t="shared" si="4"/>
        <v>0</v>
      </c>
      <c r="Q12" s="207" t="str">
        <f t="shared" si="5"/>
        <v> </v>
      </c>
      <c r="R12" s="206">
        <f>Breakdown!Q12</f>
        <v>0</v>
      </c>
      <c r="S12" s="206">
        <f>SUMIFS('DAOP 7 Mn'!$G$6:$G$3633,'DAOP 7 Mn'!$J$6:$J$3633,$D12,'DAOP 7 Mn'!$I$6:$I$3633,S$6)</f>
        <v>0</v>
      </c>
      <c r="T12" s="206">
        <f>SUMIFS('DAOP 7 Mn'!$G$6:$G$3633,'DAOP 7 Mn'!$J$6:$J$3633,$D12,'DAOP 7 Mn'!$I$6:$I$3633,T$6)</f>
        <v>0</v>
      </c>
      <c r="U12" s="206">
        <f>SUMIFS('DAOP 7 Mn'!$G$6:$G$3633,'DAOP 7 Mn'!$J$6:$J$3633,$D12,'DAOP 7 Mn'!$I$6:$I$3633,U$6)</f>
        <v>0</v>
      </c>
      <c r="V12" s="206">
        <f t="shared" si="6"/>
        <v>0</v>
      </c>
      <c r="W12" s="208" t="str">
        <f t="shared" si="7"/>
        <v> </v>
      </c>
      <c r="X12" s="206">
        <f>Breakdown!U12</f>
        <v>0</v>
      </c>
      <c r="Y12" s="206">
        <f>SUMIFS('DAOP 7 Mn'!$G$6:$G$4633,'DAOP 7 Mn'!$J$6:$J$4633,$D12,'DAOP 7 Mn'!$I$6:$I$4633,Y$6)</f>
        <v>0</v>
      </c>
      <c r="Z12" s="206">
        <f>SUMIFS('DAOP 7 Mn'!$G$6:$G$4633,'DAOP 7 Mn'!$J$6:$J$4633,$D12,'DAOP 7 Mn'!$I$6:$I$4633,Z$6)</f>
        <v>0</v>
      </c>
      <c r="AA12" s="206">
        <f>SUMIFS('DAOP 7 Mn'!$G$6:$G$4633,'DAOP 7 Mn'!$J$6:$J$4633,$D12,'DAOP 7 Mn'!$I$6:$I$4633,AA$6)</f>
        <v>0</v>
      </c>
      <c r="AB12" s="206">
        <f t="shared" si="8"/>
        <v>0</v>
      </c>
      <c r="AC12" s="207" t="str">
        <f t="shared" si="9"/>
        <v> </v>
      </c>
      <c r="AD12" s="206">
        <f t="shared" si="10"/>
        <v>0</v>
      </c>
      <c r="AE12" s="206">
        <f t="shared" si="11"/>
        <v>0</v>
      </c>
      <c r="AF12" s="206">
        <f t="shared" si="12"/>
        <v>0</v>
      </c>
      <c r="AG12" s="206">
        <f t="shared" si="13"/>
        <v>0</v>
      </c>
      <c r="AH12" s="206">
        <f t="shared" si="14"/>
        <v>0</v>
      </c>
      <c r="AI12" s="206">
        <f t="shared" si="15"/>
        <v>0</v>
      </c>
      <c r="AJ12" s="208" t="str">
        <f t="shared" ref="AJ12:AL12" si="17">IFERROR(AG12/AD12," ")</f>
        <v> </v>
      </c>
      <c r="AK12" s="208" t="str">
        <f t="shared" si="17"/>
        <v> </v>
      </c>
      <c r="AL12" s="213" t="str">
        <f t="shared" si="17"/>
        <v> </v>
      </c>
      <c r="AM12" s="158"/>
      <c r="AN12" s="158"/>
      <c r="AO12" s="158"/>
      <c r="AP12" s="227">
        <v>2.0</v>
      </c>
      <c r="AQ12" s="228" t="s">
        <v>378</v>
      </c>
      <c r="AR12" s="229"/>
      <c r="AS12" s="229">
        <f>AI12</f>
        <v>0</v>
      </c>
      <c r="AT12" s="230">
        <f t="shared" si="18"/>
        <v>0</v>
      </c>
      <c r="AU12" s="230">
        <f>AS12</f>
        <v>0</v>
      </c>
      <c r="AV12" s="231" t="str">
        <f t="shared" si="19"/>
        <v>#DIV/0!</v>
      </c>
      <c r="AW12" s="158"/>
      <c r="AX12" s="232">
        <f t="shared" si="20"/>
        <v>0</v>
      </c>
      <c r="AY12" s="226">
        <f t="shared" si="21"/>
        <v>0</v>
      </c>
      <c r="AZ12" s="226">
        <f t="shared" si="22"/>
        <v>0</v>
      </c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158"/>
      <c r="BL12" s="158"/>
      <c r="BM12" s="158"/>
      <c r="BN12" s="158"/>
      <c r="BO12" s="158"/>
      <c r="BP12" s="158"/>
      <c r="BQ12" s="158"/>
      <c r="BR12" s="158"/>
      <c r="BS12" s="158"/>
      <c r="BT12" s="158"/>
    </row>
    <row r="13">
      <c r="A13" s="201"/>
      <c r="B13" s="202"/>
      <c r="C13" s="233"/>
      <c r="D13" s="204" t="s">
        <v>255</v>
      </c>
      <c r="E13" s="212" t="str">
        <f>Breakdown!E13</f>
        <v/>
      </c>
      <c r="F13" s="206">
        <f>Breakdown!I13</f>
        <v>0</v>
      </c>
      <c r="G13" s="206">
        <f>SUMIFS('DAOP 7 Mn'!$G$6:$G$1633,'DAOP 7 Mn'!$J$6:$J$1633,$D13,'DAOP 7 Mn'!$I$6:$I$1633,G$6)</f>
        <v>0</v>
      </c>
      <c r="H13" s="206">
        <f>SUMIFS('DAOP 7 Mn'!$G$6:$G$1633,'DAOP 7 Mn'!$J$6:$J$1633,$D13,'DAOP 7 Mn'!$I$6:$I$1633,H$6)</f>
        <v>0</v>
      </c>
      <c r="I13" s="206">
        <f>SUMIFS('DAOP 7 Mn'!$G$6:$G$1633,'DAOP 7 Mn'!$J$6:$J$1633,$D13,'DAOP 7 Mn'!$I$6:$I$1633,I$6)</f>
        <v>0</v>
      </c>
      <c r="J13" s="206">
        <f t="shared" si="2"/>
        <v>0</v>
      </c>
      <c r="K13" s="208" t="str">
        <f t="shared" si="3"/>
        <v> </v>
      </c>
      <c r="L13" s="206">
        <f>Breakdown!M13</f>
        <v>0</v>
      </c>
      <c r="M13" s="206">
        <f>SUMIFS('DAOP 7 Mn'!$G$6:$G$2633,'DAOP 7 Mn'!$J$6:$J$2633,$D13,'DAOP 7 Mn'!$I$6:$I$2633,M$6)</f>
        <v>0</v>
      </c>
      <c r="N13" s="206">
        <f>SUMIFS('DAOP 7 Mn'!$G$6:$G$2633,'DAOP 7 Mn'!$J$6:$J$2633,$D13,'DAOP 7 Mn'!$I$6:$I$2633,N$6)</f>
        <v>0</v>
      </c>
      <c r="O13" s="206">
        <f>SUMIFS('DAOP 7 Mn'!$G$6:$G$2633,'DAOP 7 Mn'!$J$6:$J$2633,$D13,'DAOP 7 Mn'!$I$6:$I$2633,O$6)</f>
        <v>0</v>
      </c>
      <c r="P13" s="206">
        <f t="shared" si="4"/>
        <v>0</v>
      </c>
      <c r="Q13" s="207" t="str">
        <f t="shared" si="5"/>
        <v> </v>
      </c>
      <c r="R13" s="206">
        <f>Breakdown!Q13</f>
        <v>0</v>
      </c>
      <c r="S13" s="206">
        <f>SUMIFS('DAOP 7 Mn'!$G$6:$G$3633,'DAOP 7 Mn'!$J$6:$J$3633,$D13,'DAOP 7 Mn'!$I$6:$I$3633,S$6)</f>
        <v>0</v>
      </c>
      <c r="T13" s="206">
        <f>SUMIFS('DAOP 7 Mn'!$G$6:$G$3633,'DAOP 7 Mn'!$J$6:$J$3633,$D13,'DAOP 7 Mn'!$I$6:$I$3633,T$6)</f>
        <v>0</v>
      </c>
      <c r="U13" s="206">
        <f>SUMIFS('DAOP 7 Mn'!$G$6:$G$3633,'DAOP 7 Mn'!$J$6:$J$3633,$D13,'DAOP 7 Mn'!$I$6:$I$3633,U$6)</f>
        <v>0</v>
      </c>
      <c r="V13" s="206"/>
      <c r="W13" s="208"/>
      <c r="X13" s="206">
        <f>Breakdown!U13</f>
        <v>0</v>
      </c>
      <c r="Y13" s="206">
        <f>SUMIFS('DAOP 7 Mn'!$G$6:$G$4633,'DAOP 7 Mn'!$J$6:$J$4633,$D13,'DAOP 7 Mn'!$I$6:$I$4633,Y$6)</f>
        <v>0</v>
      </c>
      <c r="Z13" s="206">
        <f>SUMIFS('DAOP 7 Mn'!$G$6:$G$4633,'DAOP 7 Mn'!$J$6:$J$4633,$D13,'DAOP 7 Mn'!$I$6:$I$4633,Z$6)</f>
        <v>0</v>
      </c>
      <c r="AA13" s="206">
        <f>SUMIFS('DAOP 7 Mn'!$G$6:$G$4633,'DAOP 7 Mn'!$J$6:$J$4633,$D13,'DAOP 7 Mn'!$I$6:$I$4633,AA$6)</f>
        <v>0</v>
      </c>
      <c r="AB13" s="206">
        <f t="shared" si="8"/>
        <v>0</v>
      </c>
      <c r="AC13" s="207" t="str">
        <f t="shared" si="9"/>
        <v> </v>
      </c>
      <c r="AD13" s="206"/>
      <c r="AE13" s="206"/>
      <c r="AF13" s="206"/>
      <c r="AG13" s="206"/>
      <c r="AH13" s="206"/>
      <c r="AI13" s="206"/>
      <c r="AJ13" s="208"/>
      <c r="AK13" s="208"/>
      <c r="AL13" s="213"/>
      <c r="AM13" s="158"/>
      <c r="AN13" s="158"/>
      <c r="AO13" s="158"/>
      <c r="AP13" s="220"/>
      <c r="AQ13" s="221"/>
      <c r="AR13" s="222"/>
      <c r="AS13" s="223"/>
      <c r="AT13" s="224"/>
      <c r="AU13" s="224"/>
      <c r="AV13" s="225"/>
      <c r="AW13" s="158"/>
      <c r="AX13" s="232"/>
      <c r="AY13" s="226"/>
      <c r="AZ13" s="226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158"/>
      <c r="BL13" s="158"/>
      <c r="BM13" s="158"/>
      <c r="BN13" s="158"/>
      <c r="BO13" s="158"/>
      <c r="BP13" s="158"/>
      <c r="BQ13" s="158"/>
      <c r="BR13" s="158"/>
      <c r="BS13" s="158"/>
      <c r="BT13" s="158"/>
    </row>
    <row r="14">
      <c r="A14" s="201"/>
      <c r="B14" s="202"/>
      <c r="C14" s="203" t="s">
        <v>324</v>
      </c>
      <c r="D14" s="204" t="s">
        <v>325</v>
      </c>
      <c r="E14" s="206"/>
      <c r="F14" s="206"/>
      <c r="G14" s="196"/>
      <c r="H14" s="196"/>
      <c r="I14" s="196"/>
      <c r="J14" s="206"/>
      <c r="K14" s="208"/>
      <c r="L14" s="206"/>
      <c r="M14" s="196"/>
      <c r="N14" s="196"/>
      <c r="O14" s="196"/>
      <c r="P14" s="206"/>
      <c r="Q14" s="207"/>
      <c r="R14" s="206"/>
      <c r="S14" s="196"/>
      <c r="T14" s="196"/>
      <c r="U14" s="196"/>
      <c r="V14" s="206"/>
      <c r="W14" s="208" t="str">
        <f t="shared" ref="W14:W35" si="24">IFERROR(V14/R14," ")</f>
        <v> </v>
      </c>
      <c r="X14" s="206"/>
      <c r="Y14" s="196"/>
      <c r="Z14" s="196"/>
      <c r="AA14" s="196"/>
      <c r="AB14" s="206"/>
      <c r="AC14" s="207" t="str">
        <f t="shared" si="9"/>
        <v> </v>
      </c>
      <c r="AD14" s="206"/>
      <c r="AE14" s="206"/>
      <c r="AF14" s="206"/>
      <c r="AG14" s="206"/>
      <c r="AH14" s="206"/>
      <c r="AI14" s="206"/>
      <c r="AJ14" s="208" t="str">
        <f t="shared" ref="AJ14:AL14" si="23">IFERROR(AG14/AD14," ")</f>
        <v> </v>
      </c>
      <c r="AK14" s="208" t="str">
        <f t="shared" si="23"/>
        <v> </v>
      </c>
      <c r="AL14" s="213" t="str">
        <f t="shared" si="23"/>
        <v> </v>
      </c>
      <c r="AM14" s="158"/>
      <c r="AN14" s="158"/>
      <c r="AO14" s="158"/>
      <c r="AP14" s="220">
        <v>3.0</v>
      </c>
      <c r="AQ14" s="221" t="s">
        <v>379</v>
      </c>
      <c r="AR14" s="222"/>
      <c r="AS14" s="223">
        <f t="shared" ref="AS14:AS15" si="26">AI17</f>
        <v>98521228</v>
      </c>
      <c r="AT14" s="224">
        <f t="shared" ref="AT14:AT15" si="27">AR14-AS14</f>
        <v>-98521228</v>
      </c>
      <c r="AU14" s="224">
        <f>AS14/5*12</f>
        <v>236450947.2</v>
      </c>
      <c r="AV14" s="225" t="str">
        <f t="shared" ref="AV14:AV16" si="28">AS14/AR14</f>
        <v>#DIV/0!</v>
      </c>
      <c r="AW14" s="158"/>
      <c r="AX14" s="232">
        <f t="shared" ref="AX14:AX15" si="29">AR14/2</f>
        <v>0</v>
      </c>
      <c r="AY14" s="226">
        <f t="shared" ref="AY14:AY15" si="30">AR14*1.1</f>
        <v>0</v>
      </c>
      <c r="AZ14" s="226">
        <f t="shared" ref="AZ14:AZ15" si="31">AX14+AY14</f>
        <v>0</v>
      </c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</row>
    <row r="15">
      <c r="A15" s="201"/>
      <c r="B15" s="202"/>
      <c r="C15" s="234"/>
      <c r="D15" s="203" t="s">
        <v>258</v>
      </c>
      <c r="E15" s="212">
        <f>Breakdown!E15</f>
        <v>8000000</v>
      </c>
      <c r="F15" s="206">
        <f>Breakdown!I15</f>
        <v>8000000</v>
      </c>
      <c r="G15" s="217">
        <f>SUMIFS('DAOP 7 Mn'!$G$6:$G$1633,'DAOP 7 Mn'!$J$6:$J$1633,$D15,'DAOP 7 Mn'!$I$6:$I$1633,G$6)</f>
        <v>0</v>
      </c>
      <c r="H15" s="217">
        <f>SUMIFS('DAOP 7 Mn'!$G$6:$G$1633,'DAOP 7 Mn'!$J$6:$J$1633,$D15,'DAOP 7 Mn'!$I$6:$I$1633,H$6)</f>
        <v>0</v>
      </c>
      <c r="I15" s="217">
        <f>SUMIFS('DAOP 7 Mn'!$G$6:$G$1633,'DAOP 7 Mn'!$J$6:$J$1633,$D15,'DAOP 7 Mn'!$I$6:$I$1633,I$6)</f>
        <v>0</v>
      </c>
      <c r="J15" s="206">
        <f t="shared" ref="J15:J18" si="32">SUM(G15:I15)</f>
        <v>0</v>
      </c>
      <c r="K15" s="208">
        <f t="shared" ref="K15:K20" si="33">IFERROR(J15/F15," ")</f>
        <v>0</v>
      </c>
      <c r="L15" s="206">
        <f>Breakdown!M15</f>
        <v>0</v>
      </c>
      <c r="M15" s="217">
        <f>SUMIFS('DAOP 7 Mn'!$G$6:$G$2633,'DAOP 7 Mn'!$J$6:$J$2633,$D15,'DAOP 7 Mn'!$I$6:$I$2633,M$6)</f>
        <v>0</v>
      </c>
      <c r="N15" s="217">
        <f>SUMIFS('DAOP 7 Mn'!$G$6:$G$2633,'DAOP 7 Mn'!$J$6:$J$2633,$D15,'DAOP 7 Mn'!$I$6:$I$2633,N$6)</f>
        <v>0</v>
      </c>
      <c r="O15" s="217">
        <f>SUMIFS('DAOP 7 Mn'!$G$6:$G$2633,'DAOP 7 Mn'!$J$6:$J$2633,$D15,'DAOP 7 Mn'!$I$6:$I$2633,O$6)</f>
        <v>0</v>
      </c>
      <c r="P15" s="206">
        <f t="shared" ref="P15:P18" si="34">SUM(M15:O15)</f>
        <v>0</v>
      </c>
      <c r="Q15" s="208" t="str">
        <f t="shared" ref="Q15:Q24" si="35">IFERROR(P15/L15," ")</f>
        <v> </v>
      </c>
      <c r="R15" s="206">
        <f>Breakdown!Q15</f>
        <v>0</v>
      </c>
      <c r="S15" s="206">
        <f>SUMIFS('DAOP 7 Mn'!$G$6:$G$3633,'DAOP 7 Mn'!$J$6:$J$3633,$D15,'DAOP 7 Mn'!$I$6:$I$3633,S$6)</f>
        <v>0</v>
      </c>
      <c r="T15" s="217">
        <f>SUMIFS('DAOP 7 Mn'!$G$6:$G$3633,'DAOP 7 Mn'!$J$6:$J$3633,$D15,'DAOP 7 Mn'!$I$6:$I$3633,T$6)</f>
        <v>0</v>
      </c>
      <c r="U15" s="217">
        <f>SUMIFS('DAOP 7 Mn'!$G$6:$G$3633,'DAOP 7 Mn'!$J$6:$J$3633,$D15,'DAOP 7 Mn'!$I$6:$I$3633,U$6)</f>
        <v>0</v>
      </c>
      <c r="V15" s="206">
        <f t="shared" ref="V15:V18" si="36">SUM(S15:U15)</f>
        <v>0</v>
      </c>
      <c r="W15" s="208" t="str">
        <f t="shared" si="24"/>
        <v> </v>
      </c>
      <c r="X15" s="206">
        <f>Breakdown!U15</f>
        <v>0</v>
      </c>
      <c r="Y15" s="217">
        <f>SUMIFS('DAOP 7 Mn'!$G$6:$G$4633,'DAOP 7 Mn'!$J$6:$J$4633,$D15,'DAOP 7 Mn'!$I$6:$I$4633,Y$6)</f>
        <v>0</v>
      </c>
      <c r="Z15" s="217">
        <f>SUMIFS('DAOP 7 Mn'!$G$6:$G$4633,'DAOP 7 Mn'!$J$6:$J$4633,$D15,'DAOP 7 Mn'!$I$6:$I$4633,Z$6)</f>
        <v>0</v>
      </c>
      <c r="AA15" s="206">
        <f>SUMIFS('DAOP 7 Mn'!$G$6:$G$4633,'DAOP 7 Mn'!$J$6:$J$4633,$D15,'DAOP 7 Mn'!$I$6:$I$4633,AA$6)</f>
        <v>0</v>
      </c>
      <c r="AB15" s="206">
        <f t="shared" ref="AB15:AB18" si="37">SUM(Y15:AA15)</f>
        <v>0</v>
      </c>
      <c r="AC15" s="207" t="str">
        <f t="shared" si="9"/>
        <v> </v>
      </c>
      <c r="AD15" s="206">
        <f t="shared" ref="AD15:AD18" si="38">F15+L15</f>
        <v>8000000</v>
      </c>
      <c r="AE15" s="206">
        <f t="shared" ref="AE15:AE18" si="39">R15+X15</f>
        <v>0</v>
      </c>
      <c r="AF15" s="206">
        <f t="shared" ref="AF15:AF18" si="40">AD15+AE15</f>
        <v>8000000</v>
      </c>
      <c r="AG15" s="206">
        <f t="shared" ref="AG15:AG18" si="41">J15+P15</f>
        <v>0</v>
      </c>
      <c r="AH15" s="206">
        <f t="shared" ref="AH15:AH18" si="42">V15+AB15</f>
        <v>0</v>
      </c>
      <c r="AI15" s="206">
        <f t="shared" ref="AI15:AI18" si="43">AG15+AH15</f>
        <v>0</v>
      </c>
      <c r="AJ15" s="208">
        <f t="shared" ref="AJ15:AL15" si="25">IFERROR(AG15/AD15," ")</f>
        <v>0</v>
      </c>
      <c r="AK15" s="208" t="str">
        <f t="shared" si="25"/>
        <v> </v>
      </c>
      <c r="AL15" s="213">
        <f t="shared" si="25"/>
        <v>0</v>
      </c>
      <c r="AM15" s="158"/>
      <c r="AN15" s="232"/>
      <c r="AO15" s="158"/>
      <c r="AP15" s="227">
        <v>4.0</v>
      </c>
      <c r="AQ15" s="228" t="s">
        <v>380</v>
      </c>
      <c r="AR15" s="229"/>
      <c r="AS15" s="235">
        <f t="shared" si="26"/>
        <v>0</v>
      </c>
      <c r="AT15" s="230">
        <f t="shared" si="27"/>
        <v>0</v>
      </c>
      <c r="AU15" s="230" t="str">
        <f>AR15</f>
        <v/>
      </c>
      <c r="AV15" s="231" t="str">
        <f t="shared" si="28"/>
        <v>#DIV/0!</v>
      </c>
      <c r="AW15" s="158"/>
      <c r="AX15" s="232">
        <f t="shared" si="29"/>
        <v>0</v>
      </c>
      <c r="AY15" s="226">
        <f t="shared" si="30"/>
        <v>0</v>
      </c>
      <c r="AZ15" s="226">
        <f t="shared" si="31"/>
        <v>0</v>
      </c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158"/>
      <c r="BL15" s="158"/>
      <c r="BM15" s="158"/>
      <c r="BN15" s="158"/>
      <c r="BO15" s="158"/>
      <c r="BP15" s="158"/>
      <c r="BQ15" s="158"/>
      <c r="BR15" s="158"/>
      <c r="BS15" s="158"/>
      <c r="BT15" s="158"/>
    </row>
    <row r="16">
      <c r="A16" s="201"/>
      <c r="B16" s="202"/>
      <c r="C16" s="234"/>
      <c r="D16" s="203" t="s">
        <v>261</v>
      </c>
      <c r="E16" s="212" t="str">
        <f>Breakdown!E16</f>
        <v/>
      </c>
      <c r="F16" s="206">
        <f>Breakdown!I16</f>
        <v>0</v>
      </c>
      <c r="G16" s="206">
        <f>SUMIFS('DAOP 7 Mn'!$G$6:$G$1633,'DAOP 7 Mn'!$J$6:$J$1633,$D16,'DAOP 7 Mn'!$I$6:$I$1633,G$6)</f>
        <v>0</v>
      </c>
      <c r="H16" s="206">
        <f>SUMIFS('DAOP 7 Mn'!$G$6:$G$1633,'DAOP 7 Mn'!$J$6:$J$1633,$D16,'DAOP 7 Mn'!$I$6:$I$1633,H$6)</f>
        <v>0</v>
      </c>
      <c r="I16" s="206">
        <f>SUMIFS('DAOP 7 Mn'!$G$6:$G$1633,'DAOP 7 Mn'!$J$6:$J$1633,$D16,'DAOP 7 Mn'!$I$6:$I$1633,I$6)</f>
        <v>0</v>
      </c>
      <c r="J16" s="206">
        <f t="shared" si="32"/>
        <v>0</v>
      </c>
      <c r="K16" s="208" t="str">
        <f t="shared" si="33"/>
        <v> </v>
      </c>
      <c r="L16" s="206">
        <f>Breakdown!M16</f>
        <v>0</v>
      </c>
      <c r="M16" s="206">
        <f>SUMIFS('DAOP 7 Mn'!$G$6:$G$2633,'DAOP 7 Mn'!$J$6:$J$2633,$D16,'DAOP 7 Mn'!$I$6:$I$2633,M$6)</f>
        <v>0</v>
      </c>
      <c r="N16" s="206">
        <f>SUMIFS('DAOP 7 Mn'!$G$6:$G$2633,'DAOP 7 Mn'!$J$6:$J$2633,$D16,'DAOP 7 Mn'!$I$6:$I$2633,N$6)</f>
        <v>0</v>
      </c>
      <c r="O16" s="206">
        <f>SUMIFS('DAOP 7 Mn'!$G$6:$G$2633,'DAOP 7 Mn'!$J$6:$J$2633,$D16,'DAOP 7 Mn'!$I$6:$I$2633,O$6)</f>
        <v>0</v>
      </c>
      <c r="P16" s="206">
        <f t="shared" si="34"/>
        <v>0</v>
      </c>
      <c r="Q16" s="207" t="str">
        <f t="shared" si="35"/>
        <v> </v>
      </c>
      <c r="R16" s="206">
        <f>Breakdown!Q16</f>
        <v>0</v>
      </c>
      <c r="S16" s="206">
        <f>SUMIFS('DAOP 7 Mn'!$G$6:$G$3633,'DAOP 7 Mn'!$J$6:$J$3633,$D16,'DAOP 7 Mn'!$I$6:$I$3633,S$6)</f>
        <v>0</v>
      </c>
      <c r="T16" s="206">
        <f>SUMIFS('DAOP 7 Mn'!$G$6:$G$3633,'DAOP 7 Mn'!$J$6:$J$3633,$D16,'DAOP 7 Mn'!$I$6:$I$3633,T$6)</f>
        <v>0</v>
      </c>
      <c r="U16" s="206">
        <f>SUMIFS('DAOP 7 Mn'!$G$6:$G$3633,'DAOP 7 Mn'!$J$6:$J$3633,$D16,'DAOP 7 Mn'!$I$6:$I$3633,U$6)</f>
        <v>0</v>
      </c>
      <c r="V16" s="206">
        <f t="shared" si="36"/>
        <v>0</v>
      </c>
      <c r="W16" s="208" t="str">
        <f t="shared" si="24"/>
        <v> </v>
      </c>
      <c r="X16" s="206">
        <f>Breakdown!U16</f>
        <v>0</v>
      </c>
      <c r="Y16" s="206">
        <f>SUMIFS('DAOP 7 Mn'!$G$6:$G$4633,'DAOP 7 Mn'!$J$6:$J$4633,$D16,'DAOP 7 Mn'!$I$6:$I$4633,Y$6)</f>
        <v>0</v>
      </c>
      <c r="Z16" s="206">
        <f>SUMIFS('DAOP 7 Mn'!$G$6:$G$4633,'DAOP 7 Mn'!$J$6:$J$4633,$D16,'DAOP 7 Mn'!$I$6:$I$4633,Z$6)</f>
        <v>0</v>
      </c>
      <c r="AA16" s="206">
        <f>SUMIFS('DAOP 7 Mn'!$G$6:$G$4633,'DAOP 7 Mn'!$J$6:$J$4633,$D16,'DAOP 7 Mn'!$I$6:$I$4633,AA$6)</f>
        <v>0</v>
      </c>
      <c r="AB16" s="206">
        <f t="shared" si="37"/>
        <v>0</v>
      </c>
      <c r="AC16" s="207" t="str">
        <f t="shared" si="9"/>
        <v> </v>
      </c>
      <c r="AD16" s="206">
        <f t="shared" si="38"/>
        <v>0</v>
      </c>
      <c r="AE16" s="206">
        <f t="shared" si="39"/>
        <v>0</v>
      </c>
      <c r="AF16" s="206">
        <f t="shared" si="40"/>
        <v>0</v>
      </c>
      <c r="AG16" s="206">
        <f t="shared" si="41"/>
        <v>0</v>
      </c>
      <c r="AH16" s="206">
        <f t="shared" si="42"/>
        <v>0</v>
      </c>
      <c r="AI16" s="206">
        <f t="shared" si="43"/>
        <v>0</v>
      </c>
      <c r="AJ16" s="208" t="str">
        <f t="shared" ref="AJ16:AL16" si="44">IFERROR(AG16/AD16," ")</f>
        <v> </v>
      </c>
      <c r="AK16" s="208" t="str">
        <f t="shared" si="44"/>
        <v> </v>
      </c>
      <c r="AL16" s="213" t="str">
        <f t="shared" si="44"/>
        <v> </v>
      </c>
      <c r="AM16" s="158"/>
      <c r="AN16" s="158"/>
      <c r="AO16" s="158"/>
      <c r="AP16" s="236" t="s">
        <v>336</v>
      </c>
      <c r="AQ16" s="237"/>
      <c r="AR16" s="238">
        <f t="shared" ref="AR16:AU16" si="45">SUM(AR11:AR15)</f>
        <v>0</v>
      </c>
      <c r="AS16" s="239">
        <f t="shared" si="45"/>
        <v>886998015</v>
      </c>
      <c r="AT16" s="239">
        <f t="shared" si="45"/>
        <v>-886998015</v>
      </c>
      <c r="AU16" s="239">
        <f t="shared" si="45"/>
        <v>1588125439</v>
      </c>
      <c r="AV16" s="240" t="str">
        <f t="shared" si="28"/>
        <v>#DIV/0!</v>
      </c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158"/>
      <c r="BL16" s="158"/>
      <c r="BM16" s="158"/>
      <c r="BN16" s="158"/>
      <c r="BO16" s="158"/>
      <c r="BP16" s="158"/>
      <c r="BQ16" s="158"/>
      <c r="BR16" s="158"/>
      <c r="BS16" s="158"/>
      <c r="BT16" s="158"/>
    </row>
    <row r="17">
      <c r="A17" s="201"/>
      <c r="B17" s="202"/>
      <c r="C17" s="234"/>
      <c r="D17" s="203" t="s">
        <v>150</v>
      </c>
      <c r="E17" s="212">
        <f>Breakdown!E17</f>
        <v>60000000</v>
      </c>
      <c r="F17" s="206">
        <f>Breakdown!I17</f>
        <v>60000000</v>
      </c>
      <c r="G17" s="206">
        <f>SUMIFS('DAOP 7 Mn'!$G$6:$G$1633,'DAOP 7 Mn'!$J$6:$J$1633,$D17,'DAOP 7 Mn'!$I$6:$I$1633,G$6)</f>
        <v>0</v>
      </c>
      <c r="H17" s="206">
        <f>SUMIFS('DAOP 7 Mn'!$G$6:$G$1633,'DAOP 7 Mn'!$J$6:$J$1633,$D17,'DAOP 7 Mn'!$I$6:$I$1633,H$6)</f>
        <v>0</v>
      </c>
      <c r="I17" s="206">
        <f>SUMIFS('DAOP 7 Mn'!$G$6:$G$1633,'DAOP 7 Mn'!$J$6:$J$1633,$D17,'DAOP 7 Mn'!$I$6:$I$1633,I$6)</f>
        <v>98521228</v>
      </c>
      <c r="J17" s="206">
        <f t="shared" si="32"/>
        <v>98521228</v>
      </c>
      <c r="K17" s="208">
        <f t="shared" si="33"/>
        <v>1.642020467</v>
      </c>
      <c r="L17" s="206">
        <f>Breakdown!M17</f>
        <v>0</v>
      </c>
      <c r="M17" s="206">
        <f>SUMIFS('DAOP 7 Mn'!$G$6:$G$2633,'DAOP 7 Mn'!$J$6:$J$2633,$D17,'DAOP 7 Mn'!$I$6:$I$2633,M$6)</f>
        <v>0</v>
      </c>
      <c r="N17" s="206">
        <f>SUMIFS('DAOP 7 Mn'!$G$6:$G$2633,'DAOP 7 Mn'!$J$6:$J$2633,$D17,'DAOP 7 Mn'!$I$6:$I$2633,N$6)</f>
        <v>0</v>
      </c>
      <c r="O17" s="206">
        <f>SUMIFS('DAOP 7 Mn'!$G$6:$G$2633,'DAOP 7 Mn'!$J$6:$J$2633,$D17,'DAOP 7 Mn'!$I$6:$I$2633,O$6)</f>
        <v>0</v>
      </c>
      <c r="P17" s="206">
        <f t="shared" si="34"/>
        <v>0</v>
      </c>
      <c r="Q17" s="207" t="str">
        <f t="shared" si="35"/>
        <v> </v>
      </c>
      <c r="R17" s="206">
        <f>Breakdown!Q17</f>
        <v>0</v>
      </c>
      <c r="S17" s="206">
        <f>SUMIFS('DAOP 7 Mn'!$G$6:$G$3633,'DAOP 7 Mn'!$J$6:$J$3633,$D17,'DAOP 7 Mn'!$I$6:$I$3633,S$6)</f>
        <v>0</v>
      </c>
      <c r="T17" s="206">
        <f>SUMIFS('DAOP 7 Mn'!$G$6:$G$3633,'DAOP 7 Mn'!$J$6:$J$3633,$D17,'DAOP 7 Mn'!$I$6:$I$3633,T$6)</f>
        <v>0</v>
      </c>
      <c r="U17" s="206">
        <f>SUMIFS('DAOP 7 Mn'!$G$6:$G$3633,'DAOP 7 Mn'!$J$6:$J$3633,$D17,'DAOP 7 Mn'!$I$6:$I$3633,U$6)</f>
        <v>0</v>
      </c>
      <c r="V17" s="206">
        <f t="shared" si="36"/>
        <v>0</v>
      </c>
      <c r="W17" s="208" t="str">
        <f t="shared" si="24"/>
        <v> </v>
      </c>
      <c r="X17" s="206">
        <f>Breakdown!U17</f>
        <v>0</v>
      </c>
      <c r="Y17" s="206">
        <f>SUMIFS('DAOP 7 Mn'!$G$6:$G$4633,'DAOP 7 Mn'!$J$6:$J$4633,$D17,'DAOP 7 Mn'!$I$6:$I$4633,Y$6)</f>
        <v>0</v>
      </c>
      <c r="Z17" s="206">
        <f>SUMIFS('DAOP 7 Mn'!$G$6:$G$4633,'DAOP 7 Mn'!$J$6:$J$4633,$D17,'DAOP 7 Mn'!$I$6:$I$4633,Z$6)</f>
        <v>0</v>
      </c>
      <c r="AA17" s="206">
        <f>SUMIFS('DAOP 7 Mn'!$G$6:$G$4633,'DAOP 7 Mn'!$J$6:$J$4633,$D17,'DAOP 7 Mn'!$I$6:$I$4633,AA$6)</f>
        <v>0</v>
      </c>
      <c r="AB17" s="206">
        <f t="shared" si="37"/>
        <v>0</v>
      </c>
      <c r="AC17" s="207" t="str">
        <f t="shared" si="9"/>
        <v> </v>
      </c>
      <c r="AD17" s="206">
        <f t="shared" si="38"/>
        <v>60000000</v>
      </c>
      <c r="AE17" s="206">
        <f t="shared" si="39"/>
        <v>0</v>
      </c>
      <c r="AF17" s="206">
        <f t="shared" si="40"/>
        <v>60000000</v>
      </c>
      <c r="AG17" s="206">
        <f t="shared" si="41"/>
        <v>98521228</v>
      </c>
      <c r="AH17" s="206">
        <f t="shared" si="42"/>
        <v>0</v>
      </c>
      <c r="AI17" s="206">
        <f t="shared" si="43"/>
        <v>98521228</v>
      </c>
      <c r="AJ17" s="208">
        <f t="shared" ref="AJ17:AL17" si="46">IFERROR(AG17/AD17," ")</f>
        <v>1.642020467</v>
      </c>
      <c r="AK17" s="208" t="str">
        <f t="shared" si="46"/>
        <v> </v>
      </c>
      <c r="AL17" s="213">
        <f t="shared" si="46"/>
        <v>1.642020467</v>
      </c>
      <c r="AM17" s="158"/>
      <c r="AN17" s="158"/>
      <c r="AO17" s="158"/>
      <c r="AP17" s="241" t="s">
        <v>381</v>
      </c>
      <c r="AQ17" s="242"/>
      <c r="AR17" s="242"/>
      <c r="AS17" s="242"/>
      <c r="AT17" s="242"/>
      <c r="AU17" s="242"/>
      <c r="AV17" s="237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158"/>
      <c r="BL17" s="158"/>
      <c r="BM17" s="158"/>
      <c r="BN17" s="158"/>
      <c r="BO17" s="158"/>
      <c r="BP17" s="158"/>
      <c r="BQ17" s="158"/>
      <c r="BR17" s="158"/>
      <c r="BS17" s="158"/>
      <c r="BT17" s="158"/>
    </row>
    <row r="18">
      <c r="A18" s="201"/>
      <c r="B18" s="202"/>
      <c r="C18" s="234"/>
      <c r="D18" s="203" t="s">
        <v>266</v>
      </c>
      <c r="E18" s="212">
        <f>Breakdown!E18</f>
        <v>35000000</v>
      </c>
      <c r="F18" s="206">
        <f>Breakdown!I18</f>
        <v>35000000</v>
      </c>
      <c r="G18" s="206">
        <f>SUMIFS('DAOP 7 Mn'!$G$6:$G$1633,'DAOP 7 Mn'!$J$6:$J$1633,$D18,'DAOP 7 Mn'!$I$6:$I$1633,G$6)</f>
        <v>0</v>
      </c>
      <c r="H18" s="206">
        <f>SUMIFS('DAOP 7 Mn'!$G$6:$G$1633,'DAOP 7 Mn'!$J$6:$J$1633,$D18,'DAOP 7 Mn'!$I$6:$I$1633,H$6)</f>
        <v>0</v>
      </c>
      <c r="I18" s="206">
        <f>SUMIFS('DAOP 7 Mn'!$G$6:$G$1633,'DAOP 7 Mn'!$J$6:$J$1633,$D18,'DAOP 7 Mn'!$I$6:$I$1633,I$6)</f>
        <v>0</v>
      </c>
      <c r="J18" s="206">
        <f t="shared" si="32"/>
        <v>0</v>
      </c>
      <c r="K18" s="208">
        <f t="shared" si="33"/>
        <v>0</v>
      </c>
      <c r="L18" s="206">
        <f>Breakdown!M18</f>
        <v>0</v>
      </c>
      <c r="M18" s="206">
        <f>SUMIFS('DAOP 7 Mn'!$G$6:$G$2633,'DAOP 7 Mn'!$J$6:$J$2633,$D18,'DAOP 7 Mn'!$I$6:$I$2633,M$6)</f>
        <v>0</v>
      </c>
      <c r="N18" s="206">
        <f>SUMIFS('DAOP 7 Mn'!$G$6:$G$2633,'DAOP 7 Mn'!$J$6:$J$2633,$D18,'DAOP 7 Mn'!$I$6:$I$2633,N$6)</f>
        <v>0</v>
      </c>
      <c r="O18" s="206">
        <f>SUMIFS('DAOP 7 Mn'!$G$6:$G$2633,'DAOP 7 Mn'!$J$6:$J$2633,$D18,'DAOP 7 Mn'!$I$6:$I$2633,O$6)</f>
        <v>0</v>
      </c>
      <c r="P18" s="206">
        <f t="shared" si="34"/>
        <v>0</v>
      </c>
      <c r="Q18" s="207" t="str">
        <f t="shared" si="35"/>
        <v> </v>
      </c>
      <c r="R18" s="206">
        <f>Breakdown!Q18</f>
        <v>0</v>
      </c>
      <c r="S18" s="206">
        <f>SUMIFS('DAOP 7 Mn'!$G$6:$G$3633,'DAOP 7 Mn'!$J$6:$J$3633,$D18,'DAOP 7 Mn'!$I$6:$I$3633,S$6)</f>
        <v>0</v>
      </c>
      <c r="T18" s="206">
        <f>SUMIFS('DAOP 7 Mn'!$G$6:$G$3633,'DAOP 7 Mn'!$J$6:$J$3633,$D18,'DAOP 7 Mn'!$I$6:$I$3633,T$6)</f>
        <v>0</v>
      </c>
      <c r="U18" s="206">
        <f>SUMIFS('DAOP 7 Mn'!$G$6:$G$3633,'DAOP 7 Mn'!$J$6:$J$3633,$D18,'DAOP 7 Mn'!$I$6:$I$3633,U$6)</f>
        <v>0</v>
      </c>
      <c r="V18" s="206">
        <f t="shared" si="36"/>
        <v>0</v>
      </c>
      <c r="W18" s="208" t="str">
        <f t="shared" si="24"/>
        <v> </v>
      </c>
      <c r="X18" s="206">
        <f>Breakdown!U18</f>
        <v>0</v>
      </c>
      <c r="Y18" s="206">
        <f>SUMIFS('DAOP 7 Mn'!$G$6:$G$4633,'DAOP 7 Mn'!$J$6:$J$4633,$D18,'DAOP 7 Mn'!$I$6:$I$4633,Y$6)</f>
        <v>0</v>
      </c>
      <c r="Z18" s="206">
        <f>SUMIFS('DAOP 7 Mn'!$G$6:$G$4633,'DAOP 7 Mn'!$J$6:$J$4633,$D18,'DAOP 7 Mn'!$I$6:$I$4633,Z$6)</f>
        <v>0</v>
      </c>
      <c r="AA18" s="206">
        <f>SUMIFS('DAOP 7 Mn'!$G$6:$G$4633,'DAOP 7 Mn'!$J$6:$J$4633,$D18,'DAOP 7 Mn'!$I$6:$I$4633,AA$6)</f>
        <v>0</v>
      </c>
      <c r="AB18" s="206">
        <f t="shared" si="37"/>
        <v>0</v>
      </c>
      <c r="AC18" s="207" t="str">
        <f t="shared" si="9"/>
        <v> </v>
      </c>
      <c r="AD18" s="206">
        <f t="shared" si="38"/>
        <v>35000000</v>
      </c>
      <c r="AE18" s="206">
        <f t="shared" si="39"/>
        <v>0</v>
      </c>
      <c r="AF18" s="206">
        <f t="shared" si="40"/>
        <v>35000000</v>
      </c>
      <c r="AG18" s="206">
        <f t="shared" si="41"/>
        <v>0</v>
      </c>
      <c r="AH18" s="206">
        <f t="shared" si="42"/>
        <v>0</v>
      </c>
      <c r="AI18" s="206">
        <f t="shared" si="43"/>
        <v>0</v>
      </c>
      <c r="AJ18" s="208">
        <f t="shared" ref="AJ18:AL18" si="47">IFERROR(AG18/AD18," ")</f>
        <v>0</v>
      </c>
      <c r="AK18" s="208" t="str">
        <f t="shared" si="47"/>
        <v> </v>
      </c>
      <c r="AL18" s="213">
        <f t="shared" si="47"/>
        <v>0</v>
      </c>
      <c r="AM18" s="158"/>
      <c r="AN18" s="158"/>
      <c r="AO18" s="158"/>
      <c r="AP18" s="220">
        <v>1.0</v>
      </c>
      <c r="AQ18" s="221" t="s">
        <v>382</v>
      </c>
      <c r="AR18" s="223"/>
      <c r="AS18" s="223">
        <f>AI21+AI22+AI23+AI24</f>
        <v>834227500</v>
      </c>
      <c r="AT18" s="224">
        <f t="shared" ref="AT18:AT20" si="54">AR18-AS18</f>
        <v>-834227500</v>
      </c>
      <c r="AU18" s="224" t="str">
        <f t="shared" ref="AU18:AU20" si="55">AR18</f>
        <v/>
      </c>
      <c r="AV18" s="225" t="str">
        <f t="shared" ref="AV18:AV22" si="56">AS18/AR18</f>
        <v>#DIV/0!</v>
      </c>
      <c r="AW18" s="158"/>
      <c r="AX18" s="243" t="str">
        <f>AR18</f>
        <v/>
      </c>
      <c r="AY18" s="226">
        <f t="shared" ref="AY18:AY20" si="57">AR18*1.1</f>
        <v>0</v>
      </c>
      <c r="AZ18" s="226">
        <f t="shared" ref="AZ18:AZ20" si="58">AX18+AY18</f>
        <v>0</v>
      </c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158"/>
      <c r="BL18" s="158"/>
      <c r="BM18" s="158"/>
      <c r="BN18" s="158"/>
      <c r="BO18" s="158"/>
      <c r="BP18" s="158"/>
      <c r="BQ18" s="158"/>
      <c r="BR18" s="158"/>
      <c r="BS18" s="158"/>
      <c r="BT18" s="158"/>
    </row>
    <row r="19">
      <c r="A19" s="192"/>
      <c r="B19" s="244" t="s">
        <v>327</v>
      </c>
      <c r="C19" s="118"/>
      <c r="D19" s="119"/>
      <c r="E19" s="245">
        <f>SUM(E9:E18)</f>
        <v>149960000</v>
      </c>
      <c r="F19" s="196">
        <f t="shared" ref="F19:J19" si="48">SUM(F10:F18)</f>
        <v>149960000</v>
      </c>
      <c r="G19" s="196">
        <f t="shared" si="48"/>
        <v>39716627</v>
      </c>
      <c r="H19" s="196">
        <f t="shared" si="48"/>
        <v>629382699</v>
      </c>
      <c r="I19" s="196">
        <f t="shared" si="48"/>
        <v>217898689</v>
      </c>
      <c r="J19" s="196">
        <f t="shared" si="48"/>
        <v>886998015</v>
      </c>
      <c r="K19" s="208">
        <f t="shared" si="33"/>
        <v>5.914897406</v>
      </c>
      <c r="L19" s="196">
        <f t="shared" ref="L19:P19" si="49">SUM(L10:L18)</f>
        <v>0</v>
      </c>
      <c r="M19" s="196">
        <f t="shared" si="49"/>
        <v>0</v>
      </c>
      <c r="N19" s="196">
        <f t="shared" si="49"/>
        <v>0</v>
      </c>
      <c r="O19" s="196">
        <f t="shared" si="49"/>
        <v>0</v>
      </c>
      <c r="P19" s="196">
        <f t="shared" si="49"/>
        <v>0</v>
      </c>
      <c r="Q19" s="207" t="str">
        <f t="shared" si="35"/>
        <v> </v>
      </c>
      <c r="R19" s="196">
        <f t="shared" ref="R19:V19" si="50">SUM(R10:R18)</f>
        <v>0</v>
      </c>
      <c r="S19" s="196">
        <f t="shared" si="50"/>
        <v>0</v>
      </c>
      <c r="T19" s="196">
        <f t="shared" si="50"/>
        <v>0</v>
      </c>
      <c r="U19" s="196">
        <f t="shared" si="50"/>
        <v>0</v>
      </c>
      <c r="V19" s="196">
        <f t="shared" si="50"/>
        <v>0</v>
      </c>
      <c r="W19" s="208" t="str">
        <f t="shared" si="24"/>
        <v> </v>
      </c>
      <c r="X19" s="196">
        <f t="shared" ref="X19:AB19" si="51">SUM(X10:X18)</f>
        <v>0</v>
      </c>
      <c r="Y19" s="196">
        <f t="shared" si="51"/>
        <v>0</v>
      </c>
      <c r="Z19" s="196">
        <f t="shared" si="51"/>
        <v>0</v>
      </c>
      <c r="AA19" s="196">
        <f t="shared" si="51"/>
        <v>0</v>
      </c>
      <c r="AB19" s="196">
        <f t="shared" si="51"/>
        <v>0</v>
      </c>
      <c r="AC19" s="207" t="str">
        <f t="shared" si="9"/>
        <v> </v>
      </c>
      <c r="AD19" s="196">
        <f t="shared" ref="AD19:AI19" si="52">SUM(AD10:AD18)</f>
        <v>149960000</v>
      </c>
      <c r="AE19" s="196">
        <f t="shared" si="52"/>
        <v>0</v>
      </c>
      <c r="AF19" s="196">
        <f t="shared" si="52"/>
        <v>149960000</v>
      </c>
      <c r="AG19" s="196">
        <f t="shared" si="52"/>
        <v>886998015</v>
      </c>
      <c r="AH19" s="196">
        <f t="shared" si="52"/>
        <v>0</v>
      </c>
      <c r="AI19" s="196">
        <f t="shared" si="52"/>
        <v>886998015</v>
      </c>
      <c r="AJ19" s="208">
        <f t="shared" ref="AJ19:AL19" si="53">IFERROR(AG19/AD19," ")</f>
        <v>5.914897406</v>
      </c>
      <c r="AK19" s="208" t="str">
        <f t="shared" si="53"/>
        <v> </v>
      </c>
      <c r="AL19" s="213">
        <f t="shared" si="53"/>
        <v>5.914897406</v>
      </c>
      <c r="AM19" s="158"/>
      <c r="AN19" s="158"/>
      <c r="AO19" s="158"/>
      <c r="AP19" s="227">
        <v>2.0</v>
      </c>
      <c r="AQ19" s="228" t="s">
        <v>383</v>
      </c>
      <c r="AR19" s="229"/>
      <c r="AS19" s="235">
        <f>AI29</f>
        <v>0</v>
      </c>
      <c r="AT19" s="230">
        <f t="shared" si="54"/>
        <v>0</v>
      </c>
      <c r="AU19" s="230" t="str">
        <f t="shared" si="55"/>
        <v/>
      </c>
      <c r="AV19" s="231" t="str">
        <f t="shared" si="56"/>
        <v>#DIV/0!</v>
      </c>
      <c r="AW19" s="158"/>
      <c r="AX19" s="232">
        <f t="shared" ref="AX19:AX20" si="60">AR19/2</f>
        <v>0</v>
      </c>
      <c r="AY19" s="226">
        <f t="shared" si="57"/>
        <v>0</v>
      </c>
      <c r="AZ19" s="226">
        <f t="shared" si="58"/>
        <v>0</v>
      </c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158"/>
      <c r="BL19" s="158"/>
      <c r="BM19" s="158"/>
      <c r="BN19" s="158"/>
      <c r="BO19" s="158"/>
      <c r="BP19" s="158"/>
      <c r="BQ19" s="158"/>
      <c r="BR19" s="158"/>
      <c r="BS19" s="158"/>
      <c r="BT19" s="158"/>
    </row>
    <row r="20">
      <c r="A20" s="246"/>
      <c r="B20" s="247">
        <v>2.0</v>
      </c>
      <c r="C20" s="248" t="s">
        <v>328</v>
      </c>
      <c r="D20" s="119"/>
      <c r="E20" s="249"/>
      <c r="F20" s="250"/>
      <c r="G20" s="250"/>
      <c r="H20" s="250"/>
      <c r="I20" s="250"/>
      <c r="J20" s="250"/>
      <c r="K20" s="251" t="str">
        <f t="shared" si="33"/>
        <v> </v>
      </c>
      <c r="L20" s="250"/>
      <c r="M20" s="250"/>
      <c r="N20" s="250"/>
      <c r="O20" s="250"/>
      <c r="P20" s="250"/>
      <c r="Q20" s="252" t="str">
        <f t="shared" si="35"/>
        <v> </v>
      </c>
      <c r="R20" s="250"/>
      <c r="S20" s="250"/>
      <c r="T20" s="250"/>
      <c r="U20" s="250"/>
      <c r="V20" s="250"/>
      <c r="W20" s="251" t="str">
        <f t="shared" si="24"/>
        <v> </v>
      </c>
      <c r="X20" s="250"/>
      <c r="Y20" s="250"/>
      <c r="Z20" s="250"/>
      <c r="AA20" s="250"/>
      <c r="AB20" s="250"/>
      <c r="AC20" s="252" t="str">
        <f t="shared" si="9"/>
        <v> </v>
      </c>
      <c r="AD20" s="250"/>
      <c r="AE20" s="250"/>
      <c r="AF20" s="250"/>
      <c r="AG20" s="250"/>
      <c r="AH20" s="250"/>
      <c r="AI20" s="250"/>
      <c r="AJ20" s="251" t="str">
        <f t="shared" ref="AJ20:AL20" si="59">IFERROR(AG20/AD20," ")</f>
        <v> </v>
      </c>
      <c r="AK20" s="251" t="str">
        <f t="shared" si="59"/>
        <v> </v>
      </c>
      <c r="AL20" s="253" t="str">
        <f t="shared" si="59"/>
        <v> </v>
      </c>
      <c r="AM20" s="159"/>
      <c r="AN20" s="254"/>
      <c r="AO20" s="159"/>
      <c r="AP20" s="220">
        <v>3.0</v>
      </c>
      <c r="AQ20" s="221" t="s">
        <v>384</v>
      </c>
      <c r="AR20" s="222"/>
      <c r="AS20" s="223">
        <f>AI28+AI30</f>
        <v>2100000</v>
      </c>
      <c r="AT20" s="224">
        <f t="shared" si="54"/>
        <v>-2100000</v>
      </c>
      <c r="AU20" s="224" t="str">
        <f t="shared" si="55"/>
        <v/>
      </c>
      <c r="AV20" s="225" t="str">
        <f t="shared" si="56"/>
        <v>#DIV/0!</v>
      </c>
      <c r="AW20" s="159"/>
      <c r="AX20" s="254">
        <f t="shared" si="60"/>
        <v>0</v>
      </c>
      <c r="AY20" s="226">
        <f t="shared" si="57"/>
        <v>0</v>
      </c>
      <c r="AZ20" s="226">
        <f t="shared" si="58"/>
        <v>0</v>
      </c>
      <c r="BA20" s="159"/>
      <c r="BB20" s="159"/>
      <c r="BC20" s="159"/>
      <c r="BD20" s="159"/>
      <c r="BE20" s="159"/>
      <c r="BF20" s="159"/>
      <c r="BG20" s="159"/>
      <c r="BH20" s="159"/>
      <c r="BI20" s="159"/>
      <c r="BJ20" s="159"/>
      <c r="BK20" s="159"/>
      <c r="BL20" s="159"/>
      <c r="BM20" s="159"/>
      <c r="BN20" s="159"/>
      <c r="BO20" s="159"/>
      <c r="BP20" s="159"/>
      <c r="BQ20" s="159"/>
      <c r="BR20" s="159"/>
      <c r="BS20" s="159"/>
      <c r="BT20" s="159"/>
    </row>
    <row r="21" ht="15.75" customHeight="1">
      <c r="A21" s="255"/>
      <c r="B21" s="256"/>
      <c r="C21" s="257" t="s">
        <v>385</v>
      </c>
      <c r="D21" s="258" t="s">
        <v>329</v>
      </c>
      <c r="E21" s="249"/>
      <c r="F21" s="250" t="str">
        <f>Breakdown!I21</f>
        <v/>
      </c>
      <c r="G21" s="250"/>
      <c r="H21" s="250"/>
      <c r="I21" s="250"/>
      <c r="J21" s="250"/>
      <c r="K21" s="251"/>
      <c r="L21" s="250"/>
      <c r="M21" s="250"/>
      <c r="N21" s="250"/>
      <c r="O21" s="250"/>
      <c r="P21" s="250"/>
      <c r="Q21" s="252" t="str">
        <f t="shared" si="35"/>
        <v> </v>
      </c>
      <c r="R21" s="250" t="str">
        <f>Breakdown!Q21</f>
        <v/>
      </c>
      <c r="S21" s="250">
        <f>SUMIFS('DAOP 7 Mn'!$G$6:$G$3633,'DAOP 7 Mn'!$J$6:$J$3633,$D21,'DAOP 7 Mn'!$I$6:$I$3633,S$6)</f>
        <v>0</v>
      </c>
      <c r="T21" s="250">
        <f>SUMIFS('DAOP 7 Mn'!$G$6:$G$3633,'DAOP 7 Mn'!$J$6:$J$3633,$D21,'DAOP 7 Mn'!$I$6:$I$3633,T$6)</f>
        <v>0</v>
      </c>
      <c r="U21" s="250">
        <f>SUMIFS('DAOP 7 Mn'!$G$6:$G$3633,'DAOP 7 Mn'!$J$6:$J$3633,$D21,'DAOP 7 Mn'!$I$6:$I$3633,U$6)</f>
        <v>0</v>
      </c>
      <c r="V21" s="250">
        <f t="shared" ref="V21:V31" si="63">SUM(S21:U21)</f>
        <v>0</v>
      </c>
      <c r="W21" s="251" t="str">
        <f t="shared" si="24"/>
        <v> </v>
      </c>
      <c r="X21" s="250"/>
      <c r="Y21" s="250"/>
      <c r="Z21" s="250"/>
      <c r="AA21" s="250"/>
      <c r="AB21" s="250">
        <f t="shared" ref="AB21:AB31" si="64">SUM(Y21:AA21)</f>
        <v>0</v>
      </c>
      <c r="AC21" s="252" t="str">
        <f t="shared" si="9"/>
        <v> </v>
      </c>
      <c r="AD21" s="250">
        <f t="shared" ref="AD21:AD32" si="65">F21+L21</f>
        <v>0</v>
      </c>
      <c r="AE21" s="250">
        <f t="shared" ref="AE21:AE32" si="66">R21+X21</f>
        <v>0</v>
      </c>
      <c r="AF21" s="250">
        <f t="shared" ref="AF21:AF32" si="67">AD21+AE21</f>
        <v>0</v>
      </c>
      <c r="AG21" s="250">
        <f t="shared" ref="AG21:AG32" si="68">J21+P21</f>
        <v>0</v>
      </c>
      <c r="AH21" s="250">
        <f t="shared" ref="AH21:AH32" si="69">V21+AB21</f>
        <v>0</v>
      </c>
      <c r="AI21" s="250">
        <f t="shared" ref="AI21:AI32" si="70">AG21+AH21</f>
        <v>0</v>
      </c>
      <c r="AJ21" s="251" t="str">
        <f t="shared" ref="AJ21:AL21" si="61">IFERROR(AG21/AD21," ")</f>
        <v> </v>
      </c>
      <c r="AK21" s="251" t="str">
        <f t="shared" si="61"/>
        <v> </v>
      </c>
      <c r="AL21" s="253" t="str">
        <f t="shared" si="61"/>
        <v> </v>
      </c>
      <c r="AM21" s="159"/>
      <c r="AN21" s="159"/>
      <c r="AO21" s="159"/>
      <c r="AP21" s="241" t="s">
        <v>356</v>
      </c>
      <c r="AQ21" s="237"/>
      <c r="AR21" s="259">
        <f t="shared" ref="AR21:AU21" si="62">SUM(AR18:AR20)</f>
        <v>0</v>
      </c>
      <c r="AS21" s="259">
        <f t="shared" si="62"/>
        <v>836327500</v>
      </c>
      <c r="AT21" s="259">
        <f t="shared" si="62"/>
        <v>-836327500</v>
      </c>
      <c r="AU21" s="259">
        <f t="shared" si="62"/>
        <v>0</v>
      </c>
      <c r="AV21" s="260" t="str">
        <f t="shared" si="56"/>
        <v>#DIV/0!</v>
      </c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  <c r="BM21" s="159"/>
      <c r="BN21" s="159"/>
      <c r="BO21" s="159"/>
      <c r="BP21" s="159"/>
      <c r="BQ21" s="159"/>
      <c r="BR21" s="159"/>
      <c r="BS21" s="159"/>
      <c r="BT21" s="159"/>
    </row>
    <row r="22" ht="15.75" customHeight="1">
      <c r="A22" s="255"/>
      <c r="B22" s="256"/>
      <c r="C22" s="261"/>
      <c r="D22" s="258" t="s">
        <v>185</v>
      </c>
      <c r="E22" s="262">
        <f>Breakdown!E22</f>
        <v>750300000</v>
      </c>
      <c r="F22" s="250">
        <f>Breakdown!I22</f>
        <v>750300000</v>
      </c>
      <c r="G22" s="250">
        <f>SUMIFS('DAOP 7 Mn'!$G$6:$G$1633,'DAOP 7 Mn'!$J$6:$J$1633,$D22,'DAOP 7 Mn'!$I$6:$I$1633,G$6)</f>
        <v>0</v>
      </c>
      <c r="H22" s="250">
        <f>SUMIFS('DAOP 7 Mn'!$G$6:$G$1633,'DAOP 7 Mn'!$J$6:$J$1633,$D22,'DAOP 7 Mn'!$I$6:$I$1633,H$6)</f>
        <v>0</v>
      </c>
      <c r="I22" s="250">
        <f>SUMIFS('DAOP 7 Mn'!$G$6:$G$1633,'DAOP 7 Mn'!$J$6:$J$1633,$D22,'DAOP 7 Mn'!$I$6:$I$1633,I$6)</f>
        <v>780707500</v>
      </c>
      <c r="J22" s="250">
        <f t="shared" ref="J22:J31" si="73">SUM(G22:I22)</f>
        <v>780707500</v>
      </c>
      <c r="K22" s="251">
        <f t="shared" ref="K22:K35" si="74">IFERROR(J22/F22," ")</f>
        <v>1.040527122</v>
      </c>
      <c r="L22" s="250"/>
      <c r="M22" s="250">
        <f>SUMIFS('DAOP 7 Mn'!$G$6:$G$2633,'DAOP 7 Mn'!$J$6:$J$2633,$D22,'DAOP 7 Mn'!$I$6:$I$2633,M$6)</f>
        <v>0</v>
      </c>
      <c r="N22" s="250">
        <f>SUMIFS('DAOP 7 Mn'!$G$6:$G$2633,'DAOP 7 Mn'!$J$6:$J$2633,$D22,'DAOP 7 Mn'!$I$6:$I$2633,N$6)</f>
        <v>0</v>
      </c>
      <c r="O22" s="250">
        <f>SUMIFS('DAOP 7 Mn'!$G$6:$G$2633,'DAOP 7 Mn'!$J$6:$J$2633,$D22,'DAOP 7 Mn'!$I$6:$I$2633,O$6)</f>
        <v>0</v>
      </c>
      <c r="P22" s="250">
        <f t="shared" ref="P22:P31" si="75">SUM(M22:O22)</f>
        <v>0</v>
      </c>
      <c r="Q22" s="252" t="str">
        <f t="shared" si="35"/>
        <v> </v>
      </c>
      <c r="R22" s="250">
        <f>Breakdown!Q22</f>
        <v>0</v>
      </c>
      <c r="S22" s="250">
        <f>SUMIFS('DAOP 7 Mn'!$G$6:$G$3633,'DAOP 7 Mn'!$J$6:$J$3633,$D22,'DAOP 7 Mn'!$I$6:$I$3633,S$6)</f>
        <v>0</v>
      </c>
      <c r="T22" s="250">
        <f>SUMIFS('DAOP 7 Mn'!$G$6:$G$3633,'DAOP 7 Mn'!$J$6:$J$3633,$D22,'DAOP 7 Mn'!$I$6:$I$3633,T$6)</f>
        <v>0</v>
      </c>
      <c r="U22" s="250">
        <f>SUMIFS('DAOP 7 Mn'!$G$6:$G$3633,'DAOP 7 Mn'!$J$6:$J$3633,$D22,'DAOP 7 Mn'!$I$6:$I$3633,U$6)</f>
        <v>0</v>
      </c>
      <c r="V22" s="250">
        <f t="shared" si="63"/>
        <v>0</v>
      </c>
      <c r="W22" s="251" t="str">
        <f t="shared" si="24"/>
        <v> </v>
      </c>
      <c r="X22" s="250">
        <f>Breakdown!U22</f>
        <v>0</v>
      </c>
      <c r="Y22" s="250">
        <f>SUMIFS('DAOP 7 Mn'!$G$6:$G$4633,'DAOP 7 Mn'!$J$6:$J$4633,$D22,'DAOP 7 Mn'!$I$6:$I$4633,Y$6)</f>
        <v>0</v>
      </c>
      <c r="Z22" s="250">
        <f>SUMIFS('DAOP 7 Mn'!$G$6:$G$4633,'DAOP 7 Mn'!$J$6:$J$4633,$D22,'DAOP 7 Mn'!$I$6:$I$4633,Z$6)</f>
        <v>0</v>
      </c>
      <c r="AA22" s="250">
        <f>SUMIFS('DAOP 7 Mn'!$G$6:$G$4633,'DAOP 7 Mn'!$J$6:$J$4633,$D22,'DAOP 7 Mn'!$I$6:$I$4633,AA$6)</f>
        <v>0</v>
      </c>
      <c r="AB22" s="250">
        <f t="shared" si="64"/>
        <v>0</v>
      </c>
      <c r="AC22" s="252" t="str">
        <f t="shared" si="9"/>
        <v> </v>
      </c>
      <c r="AD22" s="250">
        <f t="shared" si="65"/>
        <v>750300000</v>
      </c>
      <c r="AE22" s="250">
        <f t="shared" si="66"/>
        <v>0</v>
      </c>
      <c r="AF22" s="250">
        <f t="shared" si="67"/>
        <v>750300000</v>
      </c>
      <c r="AG22" s="250">
        <f t="shared" si="68"/>
        <v>780707500</v>
      </c>
      <c r="AH22" s="250">
        <f t="shared" si="69"/>
        <v>0</v>
      </c>
      <c r="AI22" s="250">
        <f t="shared" si="70"/>
        <v>780707500</v>
      </c>
      <c r="AJ22" s="251">
        <f t="shared" ref="AJ22:AL22" si="71">IFERROR(AG22/AD22," ")</f>
        <v>1.040527122</v>
      </c>
      <c r="AK22" s="251" t="str">
        <f t="shared" si="71"/>
        <v> </v>
      </c>
      <c r="AL22" s="253">
        <f t="shared" si="71"/>
        <v>1.040527122</v>
      </c>
      <c r="AM22" s="159"/>
      <c r="AN22" s="254"/>
      <c r="AO22" s="159"/>
      <c r="AP22" s="263" t="s">
        <v>386</v>
      </c>
      <c r="AQ22" s="237"/>
      <c r="AR22" s="264">
        <f t="shared" ref="AR22:AU22" si="72">AR16+AR21</f>
        <v>0</v>
      </c>
      <c r="AS22" s="265">
        <f t="shared" si="72"/>
        <v>1723325515</v>
      </c>
      <c r="AT22" s="265">
        <f t="shared" si="72"/>
        <v>-1723325515</v>
      </c>
      <c r="AU22" s="265">
        <f t="shared" si="72"/>
        <v>1588125439</v>
      </c>
      <c r="AV22" s="266" t="str">
        <f t="shared" si="56"/>
        <v>#DIV/0!</v>
      </c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  <c r="BM22" s="159"/>
      <c r="BN22" s="159"/>
      <c r="BO22" s="159"/>
      <c r="BP22" s="159"/>
      <c r="BQ22" s="159"/>
      <c r="BR22" s="159"/>
      <c r="BS22" s="159"/>
      <c r="BT22" s="159"/>
    </row>
    <row r="23" ht="15.75" customHeight="1">
      <c r="A23" s="255"/>
      <c r="B23" s="256"/>
      <c r="C23" s="261"/>
      <c r="D23" s="258" t="s">
        <v>271</v>
      </c>
      <c r="E23" s="262">
        <f>Breakdown!E23</f>
        <v>2160000</v>
      </c>
      <c r="F23" s="250">
        <f>Breakdown!I23</f>
        <v>2160000</v>
      </c>
      <c r="G23" s="250">
        <f>SUMIFS('DAOP 7 Mn'!$G$6:$G$1633,'DAOP 7 Mn'!$J$6:$J$1633,$D23,'DAOP 7 Mn'!$I$6:$I$1633,G$6)</f>
        <v>0</v>
      </c>
      <c r="H23" s="250">
        <f>SUMIFS('DAOP 7 Mn'!$G$6:$G$1633,'DAOP 7 Mn'!$J$6:$J$1633,$D23,'DAOP 7 Mn'!$I$6:$I$1633,H$6)</f>
        <v>0</v>
      </c>
      <c r="I23" s="250">
        <f>SUMIFS('DAOP 7 Mn'!$G$6:$G$1633,'DAOP 7 Mn'!$J$6:$J$1633,$D23,'DAOP 7 Mn'!$I$6:$I$1633,I$6)</f>
        <v>0</v>
      </c>
      <c r="J23" s="250">
        <f t="shared" si="73"/>
        <v>0</v>
      </c>
      <c r="K23" s="251">
        <f t="shared" si="74"/>
        <v>0</v>
      </c>
      <c r="L23" s="250"/>
      <c r="M23" s="250">
        <f>SUMIFS('DAOP 7 Mn'!$G$6:$G$2633,'DAOP 7 Mn'!$J$6:$J$2633,$D23,'DAOP 7 Mn'!$I$6:$I$2633,M$6)</f>
        <v>0</v>
      </c>
      <c r="N23" s="250">
        <f>SUMIFS('DAOP 7 Mn'!$G$6:$G$2633,'DAOP 7 Mn'!$J$6:$J$2633,$D23,'DAOP 7 Mn'!$I$6:$I$2633,N$6)</f>
        <v>0</v>
      </c>
      <c r="O23" s="250">
        <f>SUMIFS('DAOP 7 Mn'!$G$6:$G$2633,'DAOP 7 Mn'!$J$6:$J$2633,$D23,'DAOP 7 Mn'!$I$6:$I$2633,O$6)</f>
        <v>0</v>
      </c>
      <c r="P23" s="250">
        <f t="shared" si="75"/>
        <v>0</v>
      </c>
      <c r="Q23" s="252" t="str">
        <f t="shared" si="35"/>
        <v> </v>
      </c>
      <c r="R23" s="250">
        <f>Breakdown!Q23</f>
        <v>0</v>
      </c>
      <c r="S23" s="250">
        <f>SUMIFS('DAOP 7 Mn'!$G$6:$G$3633,'DAOP 7 Mn'!$J$6:$J$3633,$D23,'DAOP 7 Mn'!$I$6:$I$3633,S$6)</f>
        <v>0</v>
      </c>
      <c r="T23" s="250">
        <f>SUMIFS('DAOP 7 Mn'!$G$6:$G$3633,'DAOP 7 Mn'!$J$6:$J$3633,$D23,'DAOP 7 Mn'!$I$6:$I$3633,T$6)</f>
        <v>0</v>
      </c>
      <c r="U23" s="250">
        <f>SUMIFS('DAOP 7 Mn'!$G$6:$G$3633,'DAOP 7 Mn'!$J$6:$J$3633,$D23,'DAOP 7 Mn'!$I$6:$I$3633,U$6)</f>
        <v>0</v>
      </c>
      <c r="V23" s="250">
        <f t="shared" si="63"/>
        <v>0</v>
      </c>
      <c r="W23" s="251" t="str">
        <f t="shared" si="24"/>
        <v> </v>
      </c>
      <c r="X23" s="250">
        <f>Breakdown!U23</f>
        <v>0</v>
      </c>
      <c r="Y23" s="250">
        <f>SUMIFS('DAOP 7 Mn'!$G$6:$G$4633,'DAOP 7 Mn'!$J$6:$J$4633,$D23,'DAOP 7 Mn'!$I$6:$I$4633,Y$6)</f>
        <v>0</v>
      </c>
      <c r="Z23" s="250">
        <f>SUMIFS('DAOP 7 Mn'!$G$6:$G$4633,'DAOP 7 Mn'!$J$6:$J$4633,$D23,'DAOP 7 Mn'!$I$6:$I$4633,Z$6)</f>
        <v>0</v>
      </c>
      <c r="AA23" s="250">
        <f>SUMIFS('DAOP 7 Mn'!$G$6:$G$4633,'DAOP 7 Mn'!$J$6:$J$4633,$D23,'DAOP 7 Mn'!$I$6:$I$4633,AA$6)</f>
        <v>0</v>
      </c>
      <c r="AB23" s="250">
        <f t="shared" si="64"/>
        <v>0</v>
      </c>
      <c r="AC23" s="252" t="str">
        <f t="shared" si="9"/>
        <v> </v>
      </c>
      <c r="AD23" s="250">
        <f t="shared" si="65"/>
        <v>2160000</v>
      </c>
      <c r="AE23" s="250">
        <f t="shared" si="66"/>
        <v>0</v>
      </c>
      <c r="AF23" s="250">
        <f t="shared" si="67"/>
        <v>2160000</v>
      </c>
      <c r="AG23" s="250">
        <f t="shared" si="68"/>
        <v>0</v>
      </c>
      <c r="AH23" s="250">
        <f t="shared" si="69"/>
        <v>0</v>
      </c>
      <c r="AI23" s="250">
        <f t="shared" si="70"/>
        <v>0</v>
      </c>
      <c r="AJ23" s="251">
        <f t="shared" ref="AJ23:AL23" si="76">IFERROR(AG23/AD23," ")</f>
        <v>0</v>
      </c>
      <c r="AK23" s="251" t="str">
        <f t="shared" si="76"/>
        <v> </v>
      </c>
      <c r="AL23" s="253">
        <f t="shared" si="76"/>
        <v>0</v>
      </c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  <c r="BB23" s="159"/>
      <c r="BC23" s="159"/>
      <c r="BD23" s="159"/>
      <c r="BE23" s="159"/>
      <c r="BF23" s="159"/>
      <c r="BG23" s="159"/>
      <c r="BH23" s="159"/>
      <c r="BI23" s="159"/>
      <c r="BJ23" s="159"/>
      <c r="BK23" s="159"/>
      <c r="BL23" s="159"/>
      <c r="BM23" s="159"/>
      <c r="BN23" s="159"/>
      <c r="BO23" s="159"/>
      <c r="BP23" s="159"/>
      <c r="BQ23" s="159"/>
      <c r="BR23" s="159"/>
      <c r="BS23" s="159"/>
      <c r="BT23" s="159"/>
    </row>
    <row r="24" ht="15.75" customHeight="1">
      <c r="A24" s="255"/>
      <c r="B24" s="256"/>
      <c r="C24" s="261"/>
      <c r="D24" s="258" t="s">
        <v>190</v>
      </c>
      <c r="E24" s="262" t="str">
        <f>Breakdown!E24</f>
        <v/>
      </c>
      <c r="F24" s="250">
        <f>Breakdown!I24</f>
        <v>0</v>
      </c>
      <c r="G24" s="250">
        <f>SUMIFS('DAOP 7 Mn'!$G$6:$G$1633,'DAOP 7 Mn'!$J$6:$J$1633,$D24,'DAOP 7 Mn'!$I$6:$I$1633,G$6)</f>
        <v>0</v>
      </c>
      <c r="H24" s="250">
        <f>SUMIFS('DAOP 7 Mn'!$G$6:$G$1633,'DAOP 7 Mn'!$J$6:$J$1633,$D24,'DAOP 7 Mn'!$I$6:$I$1633,H$6)</f>
        <v>0</v>
      </c>
      <c r="I24" s="250">
        <f>SUMIFS('DAOP 7 Mn'!$G$6:$G$1633,'DAOP 7 Mn'!$J$6:$J$1633,$D24,'DAOP 7 Mn'!$I$6:$I$1633,I$6)</f>
        <v>53520000</v>
      </c>
      <c r="J24" s="250">
        <f t="shared" si="73"/>
        <v>53520000</v>
      </c>
      <c r="K24" s="251" t="str">
        <f t="shared" si="74"/>
        <v> </v>
      </c>
      <c r="L24" s="250"/>
      <c r="M24" s="250">
        <f>SUMIFS('DAOP 7 Mn'!$G$6:$G$2633,'DAOP 7 Mn'!$J$6:$J$2633,$D24,'DAOP 7 Mn'!$I$6:$I$2633,M$6)</f>
        <v>0</v>
      </c>
      <c r="N24" s="250">
        <f>SUMIFS('DAOP 7 Mn'!$G$6:$G$2633,'DAOP 7 Mn'!$J$6:$J$2633,$D24,'DAOP 7 Mn'!$I$6:$I$2633,N$6)</f>
        <v>0</v>
      </c>
      <c r="O24" s="250">
        <f>SUMIFS('DAOP 7 Mn'!$G$6:$G$2633,'DAOP 7 Mn'!$J$6:$J$2633,$D24,'DAOP 7 Mn'!$I$6:$I$2633,O$6)</f>
        <v>0</v>
      </c>
      <c r="P24" s="250">
        <f t="shared" si="75"/>
        <v>0</v>
      </c>
      <c r="Q24" s="252" t="str">
        <f t="shared" si="35"/>
        <v> </v>
      </c>
      <c r="R24" s="250">
        <f>Breakdown!Q24</f>
        <v>0</v>
      </c>
      <c r="S24" s="250">
        <f>SUMIFS('DAOP 7 Mn'!$G$6:$G$3633,'DAOP 7 Mn'!$J$6:$J$3633,$D24,'DAOP 7 Mn'!$I$6:$I$3633,S$6)</f>
        <v>0</v>
      </c>
      <c r="T24" s="250">
        <f>SUMIFS('DAOP 7 Mn'!$G$6:$G$3633,'DAOP 7 Mn'!$J$6:$J$3633,$D24,'DAOP 7 Mn'!$I$6:$I$3633,T$6)</f>
        <v>0</v>
      </c>
      <c r="U24" s="250">
        <f>SUMIFS('DAOP 7 Mn'!$G$6:$G$3633,'DAOP 7 Mn'!$J$6:$J$3633,$D24,'DAOP 7 Mn'!$I$6:$I$3633,U$6)</f>
        <v>0</v>
      </c>
      <c r="V24" s="250">
        <f t="shared" si="63"/>
        <v>0</v>
      </c>
      <c r="W24" s="251" t="str">
        <f t="shared" si="24"/>
        <v> </v>
      </c>
      <c r="X24" s="250">
        <f>Breakdown!U24</f>
        <v>0</v>
      </c>
      <c r="Y24" s="250">
        <f>SUMIFS('DAOP 7 Mn'!$G$6:$G$4633,'DAOP 7 Mn'!$J$6:$J$4633,$D24,'DAOP 7 Mn'!$I$6:$I$4633,Y$6)</f>
        <v>0</v>
      </c>
      <c r="Z24" s="250">
        <f>SUMIFS('DAOP 7 Mn'!$G$6:$G$4633,'DAOP 7 Mn'!$J$6:$J$4633,$D24,'DAOP 7 Mn'!$I$6:$I$4633,Z$6)</f>
        <v>0</v>
      </c>
      <c r="AA24" s="250">
        <f>SUMIFS('DAOP 7 Mn'!$G$6:$G$4633,'DAOP 7 Mn'!$J$6:$J$4633,$D24,'DAOP 7 Mn'!$I$6:$I$4633,AA$6)</f>
        <v>0</v>
      </c>
      <c r="AB24" s="250">
        <f t="shared" si="64"/>
        <v>0</v>
      </c>
      <c r="AC24" s="252" t="str">
        <f t="shared" si="9"/>
        <v> </v>
      </c>
      <c r="AD24" s="250">
        <f t="shared" si="65"/>
        <v>0</v>
      </c>
      <c r="AE24" s="250">
        <f t="shared" si="66"/>
        <v>0</v>
      </c>
      <c r="AF24" s="250">
        <f t="shared" si="67"/>
        <v>0</v>
      </c>
      <c r="AG24" s="250">
        <f t="shared" si="68"/>
        <v>53520000</v>
      </c>
      <c r="AH24" s="250">
        <f t="shared" si="69"/>
        <v>0</v>
      </c>
      <c r="AI24" s="250">
        <f t="shared" si="70"/>
        <v>53520000</v>
      </c>
      <c r="AJ24" s="251" t="str">
        <f t="shared" ref="AJ24:AL24" si="77">IFERROR(AG24/AD24," ")</f>
        <v> </v>
      </c>
      <c r="AK24" s="251" t="str">
        <f t="shared" si="77"/>
        <v> </v>
      </c>
      <c r="AL24" s="253" t="str">
        <f t="shared" si="77"/>
        <v> </v>
      </c>
      <c r="AM24" s="159"/>
      <c r="AN24" s="159"/>
      <c r="AO24" s="159"/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  <c r="BB24" s="159"/>
      <c r="BC24" s="159"/>
      <c r="BD24" s="159"/>
      <c r="BE24" s="159"/>
      <c r="BF24" s="159"/>
      <c r="BG24" s="159"/>
      <c r="BH24" s="159"/>
      <c r="BI24" s="159"/>
      <c r="BJ24" s="159"/>
      <c r="BK24" s="159"/>
      <c r="BL24" s="159"/>
      <c r="BM24" s="159"/>
      <c r="BN24" s="159"/>
      <c r="BO24" s="159"/>
      <c r="BP24" s="159"/>
      <c r="BQ24" s="159"/>
      <c r="BR24" s="159"/>
      <c r="BS24" s="159"/>
      <c r="BT24" s="159"/>
    </row>
    <row r="25" ht="15.75" customHeight="1">
      <c r="A25" s="255"/>
      <c r="B25" s="256"/>
      <c r="C25" s="267"/>
      <c r="D25" s="258" t="s">
        <v>276</v>
      </c>
      <c r="E25" s="262"/>
      <c r="F25" s="250">
        <f>Breakdown!I25</f>
        <v>57006083</v>
      </c>
      <c r="G25" s="250">
        <f>SUMIFS('DAOP 7 Mn'!$G$6:$G$1633,'DAOP 7 Mn'!$J$6:$J$1633,$D25,'DAOP 7 Mn'!$I$6:$I$1633,G$6)</f>
        <v>0</v>
      </c>
      <c r="H25" s="250">
        <f>SUMIFS('DAOP 7 Mn'!$G$6:$G$1633,'DAOP 7 Mn'!$J$6:$J$1633,$D25,'DAOP 7 Mn'!$I$6:$I$1633,H$6)</f>
        <v>0</v>
      </c>
      <c r="I25" s="250">
        <f>SUMIFS('DAOP 7 Mn'!$G$6:$G$1633,'DAOP 7 Mn'!$J$6:$J$1633,$D25,'DAOP 7 Mn'!$I$6:$I$1633,I$6)</f>
        <v>0</v>
      </c>
      <c r="J25" s="250">
        <f t="shared" si="73"/>
        <v>0</v>
      </c>
      <c r="K25" s="251">
        <f t="shared" si="74"/>
        <v>0</v>
      </c>
      <c r="L25" s="250"/>
      <c r="M25" s="250">
        <f>SUMIFS('DAOP 7 Mn'!$G$6:$G$2633,'DAOP 7 Mn'!$J$6:$J$2633,$D25,'DAOP 7 Mn'!$I$6:$I$2633,M$6)</f>
        <v>0</v>
      </c>
      <c r="N25" s="250">
        <f>SUMIFS('DAOP 7 Mn'!$G$6:$G$2633,'DAOP 7 Mn'!$J$6:$J$2633,$D25,'DAOP 7 Mn'!$I$6:$I$2633,N$6)</f>
        <v>0</v>
      </c>
      <c r="O25" s="250">
        <f>SUMIFS('DAOP 7 Mn'!$G$6:$G$2633,'DAOP 7 Mn'!$J$6:$J$2633,$D25,'DAOP 7 Mn'!$I$6:$I$2633,O$6)</f>
        <v>0</v>
      </c>
      <c r="P25" s="250">
        <f t="shared" si="75"/>
        <v>0</v>
      </c>
      <c r="Q25" s="252"/>
      <c r="R25" s="250">
        <f>Breakdown!Q25</f>
        <v>0</v>
      </c>
      <c r="S25" s="250">
        <f>SUMIFS('DAOP 7 Mn'!$G$6:$G$3633,'DAOP 7 Mn'!$J$6:$J$3633,$D25,'DAOP 7 Mn'!$I$6:$I$3633,S$6)</f>
        <v>0</v>
      </c>
      <c r="T25" s="250">
        <f>SUMIFS('DAOP 7 Mn'!$G$6:$G$3633,'DAOP 7 Mn'!$J$6:$J$3633,$D25,'DAOP 7 Mn'!$I$6:$I$3633,T$6)</f>
        <v>0</v>
      </c>
      <c r="U25" s="250">
        <f>SUMIFS('DAOP 7 Mn'!$G$6:$G$3633,'DAOP 7 Mn'!$J$6:$J$3633,$D25,'DAOP 7 Mn'!$I$6:$I$3633,U$6)</f>
        <v>0</v>
      </c>
      <c r="V25" s="250">
        <f t="shared" si="63"/>
        <v>0</v>
      </c>
      <c r="W25" s="251" t="str">
        <f t="shared" si="24"/>
        <v> </v>
      </c>
      <c r="X25" s="250">
        <f>Breakdown!U25</f>
        <v>0</v>
      </c>
      <c r="Y25" s="250">
        <f>SUMIFS('DAOP 7 Mn'!$G$6:$G$4633,'DAOP 7 Mn'!$J$6:$J$4633,$D25,'DAOP 7 Mn'!$I$6:$I$4633,Y$6)</f>
        <v>0</v>
      </c>
      <c r="Z25" s="250">
        <f>SUMIFS('DAOP 7 Mn'!$G$6:$G$4633,'DAOP 7 Mn'!$J$6:$J$4633,$D25,'DAOP 7 Mn'!$I$6:$I$4633,Z$6)</f>
        <v>0</v>
      </c>
      <c r="AA25" s="250">
        <f>SUMIFS('DAOP 7 Mn'!$G$6:$G$4633,'DAOP 7 Mn'!$J$6:$J$4633,$D25,'DAOP 7 Mn'!$I$6:$I$4633,AA$6)</f>
        <v>0</v>
      </c>
      <c r="AB25" s="250">
        <f t="shared" si="64"/>
        <v>0</v>
      </c>
      <c r="AC25" s="252" t="str">
        <f t="shared" si="9"/>
        <v> </v>
      </c>
      <c r="AD25" s="250">
        <f t="shared" si="65"/>
        <v>57006083</v>
      </c>
      <c r="AE25" s="250">
        <f t="shared" si="66"/>
        <v>0</v>
      </c>
      <c r="AF25" s="250">
        <f t="shared" si="67"/>
        <v>57006083</v>
      </c>
      <c r="AG25" s="250">
        <f t="shared" si="68"/>
        <v>0</v>
      </c>
      <c r="AH25" s="250">
        <f t="shared" si="69"/>
        <v>0</v>
      </c>
      <c r="AI25" s="250">
        <f t="shared" si="70"/>
        <v>0</v>
      </c>
      <c r="AJ25" s="251">
        <f t="shared" ref="AJ25:AL25" si="78">IFERROR(AG25/AD25," ")</f>
        <v>0</v>
      </c>
      <c r="AK25" s="251" t="str">
        <f t="shared" si="78"/>
        <v> </v>
      </c>
      <c r="AL25" s="253">
        <f t="shared" si="78"/>
        <v>0</v>
      </c>
      <c r="AM25" s="159"/>
      <c r="AN25" s="254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  <c r="BM25" s="159"/>
      <c r="BN25" s="159"/>
      <c r="BO25" s="159"/>
      <c r="BP25" s="159"/>
      <c r="BQ25" s="159"/>
      <c r="BR25" s="159"/>
      <c r="BS25" s="159"/>
      <c r="BT25" s="159"/>
    </row>
    <row r="26" ht="15.75" customHeight="1">
      <c r="A26" s="255"/>
      <c r="B26" s="256"/>
      <c r="C26" s="267"/>
      <c r="D26" s="268" t="s">
        <v>278</v>
      </c>
      <c r="E26" s="262"/>
      <c r="F26" s="250">
        <f>Breakdown!I26</f>
        <v>0</v>
      </c>
      <c r="G26" s="250">
        <f>SUMIFS('DAOP 7 Mn'!$G$6:$G$1633,'DAOP 7 Mn'!$J$6:$J$1633,$D26,'DAOP 7 Mn'!$I$6:$I$1633,G$6)</f>
        <v>0</v>
      </c>
      <c r="H26" s="250">
        <f>SUMIFS('DAOP 7 Mn'!$G$6:$G$1633,'DAOP 7 Mn'!$J$6:$J$1633,$D26,'DAOP 7 Mn'!$I$6:$I$1633,H$6)</f>
        <v>0</v>
      </c>
      <c r="I26" s="250">
        <f>SUMIFS('DAOP 7 Mn'!$G$6:$G$1633,'DAOP 7 Mn'!$J$6:$J$1633,$D26,'DAOP 7 Mn'!$I$6:$I$1633,I$6)</f>
        <v>0</v>
      </c>
      <c r="J26" s="250">
        <f t="shared" si="73"/>
        <v>0</v>
      </c>
      <c r="K26" s="251" t="str">
        <f t="shared" si="74"/>
        <v> </v>
      </c>
      <c r="L26" s="250"/>
      <c r="M26" s="250">
        <f>SUMIFS('DAOP 7 Mn'!$G$6:$G$2633,'DAOP 7 Mn'!$J$6:$J$2633,$D26,'DAOP 7 Mn'!$I$6:$I$2633,M$6)</f>
        <v>0</v>
      </c>
      <c r="N26" s="250">
        <f>SUMIFS('DAOP 7 Mn'!$G$6:$G$2633,'DAOP 7 Mn'!$J$6:$J$2633,$D26,'DAOP 7 Mn'!$I$6:$I$2633,N$6)</f>
        <v>0</v>
      </c>
      <c r="O26" s="250">
        <f>SUMIFS('DAOP 7 Mn'!$G$6:$G$2633,'DAOP 7 Mn'!$J$6:$J$2633,$D26,'DAOP 7 Mn'!$I$6:$I$2633,O$6)</f>
        <v>0</v>
      </c>
      <c r="P26" s="250">
        <f t="shared" si="75"/>
        <v>0</v>
      </c>
      <c r="Q26" s="252"/>
      <c r="R26" s="250">
        <f>Breakdown!Q26</f>
        <v>0</v>
      </c>
      <c r="S26" s="250">
        <f>SUMIFS('DAOP 7 Mn'!$G$6:$G$3633,'DAOP 7 Mn'!$J$6:$J$3633,$D26,'DAOP 7 Mn'!$I$6:$I$3633,S$6)</f>
        <v>0</v>
      </c>
      <c r="T26" s="250">
        <f>SUMIFS('DAOP 7 Mn'!$G$6:$G$3633,'DAOP 7 Mn'!$J$6:$J$3633,$D26,'DAOP 7 Mn'!$I$6:$I$3633,T$6)</f>
        <v>0</v>
      </c>
      <c r="U26" s="250">
        <f>SUMIFS('DAOP 7 Mn'!$G$6:$G$3633,'DAOP 7 Mn'!$J$6:$J$3633,$D26,'DAOP 7 Mn'!$I$6:$I$3633,U$6)</f>
        <v>0</v>
      </c>
      <c r="V26" s="250">
        <f t="shared" si="63"/>
        <v>0</v>
      </c>
      <c r="W26" s="251" t="str">
        <f t="shared" si="24"/>
        <v> </v>
      </c>
      <c r="X26" s="250">
        <f>Breakdown!U26</f>
        <v>0</v>
      </c>
      <c r="Y26" s="250">
        <f>SUMIFS('DAOP 7 Mn'!$G$6:$G$4633,'DAOP 7 Mn'!$J$6:$J$4633,$D26,'DAOP 7 Mn'!$I$6:$I$4633,Y$6)</f>
        <v>0</v>
      </c>
      <c r="Z26" s="250">
        <f>SUMIFS('DAOP 7 Mn'!$G$6:$G$4633,'DAOP 7 Mn'!$J$6:$J$4633,$D26,'DAOP 7 Mn'!$I$6:$I$4633,Z$6)</f>
        <v>0</v>
      </c>
      <c r="AA26" s="250">
        <f>SUMIFS('DAOP 7 Mn'!$G$6:$G$4633,'DAOP 7 Mn'!$J$6:$J$4633,$D26,'DAOP 7 Mn'!$I$6:$I$4633,AA$6)</f>
        <v>0</v>
      </c>
      <c r="AB26" s="250">
        <f t="shared" si="64"/>
        <v>0</v>
      </c>
      <c r="AC26" s="252" t="str">
        <f t="shared" si="9"/>
        <v> </v>
      </c>
      <c r="AD26" s="250">
        <f t="shared" si="65"/>
        <v>0</v>
      </c>
      <c r="AE26" s="250">
        <f t="shared" si="66"/>
        <v>0</v>
      </c>
      <c r="AF26" s="250">
        <f t="shared" si="67"/>
        <v>0</v>
      </c>
      <c r="AG26" s="250">
        <f t="shared" si="68"/>
        <v>0</v>
      </c>
      <c r="AH26" s="250">
        <f t="shared" si="69"/>
        <v>0</v>
      </c>
      <c r="AI26" s="250">
        <f t="shared" si="70"/>
        <v>0</v>
      </c>
      <c r="AJ26" s="251" t="str">
        <f t="shared" ref="AJ26:AL26" si="79">IFERROR(AG26/AD26," ")</f>
        <v> </v>
      </c>
      <c r="AK26" s="251" t="str">
        <f t="shared" si="79"/>
        <v> </v>
      </c>
      <c r="AL26" s="253" t="str">
        <f t="shared" si="79"/>
        <v> </v>
      </c>
      <c r="AM26" s="159"/>
      <c r="AN26" s="254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  <c r="BM26" s="159"/>
      <c r="BN26" s="159"/>
      <c r="BO26" s="159"/>
      <c r="BP26" s="159"/>
      <c r="BQ26" s="159"/>
      <c r="BR26" s="159"/>
      <c r="BS26" s="159"/>
      <c r="BT26" s="159"/>
    </row>
    <row r="27" ht="15.75" customHeight="1">
      <c r="A27" s="255"/>
      <c r="B27" s="256"/>
      <c r="C27" s="267"/>
      <c r="D27" s="268" t="s">
        <v>280</v>
      </c>
      <c r="E27" s="262"/>
      <c r="F27" s="250">
        <f>Breakdown!I27</f>
        <v>0</v>
      </c>
      <c r="G27" s="250">
        <f>SUMIFS('DAOP 7 Mn'!$G$6:$G$1633,'DAOP 7 Mn'!$J$6:$J$1633,$D27,'DAOP 7 Mn'!$I$6:$I$1633,G$6)</f>
        <v>0</v>
      </c>
      <c r="H27" s="250">
        <f>SUMIFS('DAOP 7 Mn'!$G$6:$G$1633,'DAOP 7 Mn'!$J$6:$J$1633,$D27,'DAOP 7 Mn'!$I$6:$I$1633,H$6)</f>
        <v>0</v>
      </c>
      <c r="I27" s="250">
        <f>SUMIFS('DAOP 7 Mn'!$G$6:$G$1633,'DAOP 7 Mn'!$J$6:$J$1633,$D27,'DAOP 7 Mn'!$I$6:$I$1633,I$6)</f>
        <v>0</v>
      </c>
      <c r="J27" s="250">
        <f t="shared" si="73"/>
        <v>0</v>
      </c>
      <c r="K27" s="251" t="str">
        <f t="shared" si="74"/>
        <v> </v>
      </c>
      <c r="L27" s="250"/>
      <c r="M27" s="250">
        <f>SUMIFS('DAOP 7 Mn'!$G$6:$G$2633,'DAOP 7 Mn'!$J$6:$J$2633,$D27,'DAOP 7 Mn'!$I$6:$I$2633,M$6)</f>
        <v>0</v>
      </c>
      <c r="N27" s="250">
        <f>SUMIFS('DAOP 7 Mn'!$G$6:$G$2633,'DAOP 7 Mn'!$J$6:$J$2633,$D27,'DAOP 7 Mn'!$I$6:$I$2633,N$6)</f>
        <v>0</v>
      </c>
      <c r="O27" s="250">
        <f>SUMIFS('DAOP 7 Mn'!$G$6:$G$2633,'DAOP 7 Mn'!$J$6:$J$2633,$D27,'DAOP 7 Mn'!$I$6:$I$2633,O$6)</f>
        <v>0</v>
      </c>
      <c r="P27" s="250">
        <f t="shared" si="75"/>
        <v>0</v>
      </c>
      <c r="Q27" s="252"/>
      <c r="R27" s="250">
        <f>Breakdown!Q27</f>
        <v>0</v>
      </c>
      <c r="S27" s="250">
        <f>SUMIFS('DAOP 7 Mn'!$G$6:$G$3633,'DAOP 7 Mn'!$J$6:$J$3633,$D27,'DAOP 7 Mn'!$I$6:$I$3633,S$6)</f>
        <v>0</v>
      </c>
      <c r="T27" s="250">
        <f>SUMIFS('DAOP 7 Mn'!$G$6:$G$3633,'DAOP 7 Mn'!$J$6:$J$3633,$D27,'DAOP 7 Mn'!$I$6:$I$3633,T$6)</f>
        <v>0</v>
      </c>
      <c r="U27" s="250">
        <f>SUMIFS('DAOP 7 Mn'!$G$6:$G$3633,'DAOP 7 Mn'!$J$6:$J$3633,$D27,'DAOP 7 Mn'!$I$6:$I$3633,U$6)</f>
        <v>0</v>
      </c>
      <c r="V27" s="250">
        <f t="shared" si="63"/>
        <v>0</v>
      </c>
      <c r="W27" s="251" t="str">
        <f t="shared" si="24"/>
        <v> </v>
      </c>
      <c r="X27" s="250">
        <f>Breakdown!U27</f>
        <v>0</v>
      </c>
      <c r="Y27" s="250">
        <f>SUMIFS('DAOP 7 Mn'!$G$6:$G$4633,'DAOP 7 Mn'!$J$6:$J$4633,$D27,'DAOP 7 Mn'!$I$6:$I$4633,Y$6)</f>
        <v>0</v>
      </c>
      <c r="Z27" s="250">
        <f>SUMIFS('DAOP 7 Mn'!$G$6:$G$4633,'DAOP 7 Mn'!$J$6:$J$4633,$D27,'DAOP 7 Mn'!$I$6:$I$4633,Z$6)</f>
        <v>0</v>
      </c>
      <c r="AA27" s="250">
        <f>SUMIFS('DAOP 7 Mn'!$G$6:$G$4633,'DAOP 7 Mn'!$J$6:$J$4633,$D27,'DAOP 7 Mn'!$I$6:$I$4633,AA$6)</f>
        <v>0</v>
      </c>
      <c r="AB27" s="250">
        <f t="shared" si="64"/>
        <v>0</v>
      </c>
      <c r="AC27" s="252" t="str">
        <f t="shared" si="9"/>
        <v> </v>
      </c>
      <c r="AD27" s="250">
        <f t="shared" si="65"/>
        <v>0</v>
      </c>
      <c r="AE27" s="250">
        <f t="shared" si="66"/>
        <v>0</v>
      </c>
      <c r="AF27" s="250">
        <f t="shared" si="67"/>
        <v>0</v>
      </c>
      <c r="AG27" s="250">
        <f t="shared" si="68"/>
        <v>0</v>
      </c>
      <c r="AH27" s="250">
        <f t="shared" si="69"/>
        <v>0</v>
      </c>
      <c r="AI27" s="250">
        <f t="shared" si="70"/>
        <v>0</v>
      </c>
      <c r="AJ27" s="251" t="str">
        <f t="shared" ref="AJ27:AL27" si="80">IFERROR(AG27/AD27," ")</f>
        <v> </v>
      </c>
      <c r="AK27" s="251" t="str">
        <f t="shared" si="80"/>
        <v> </v>
      </c>
      <c r="AL27" s="253" t="str">
        <f t="shared" si="80"/>
        <v> </v>
      </c>
      <c r="AM27" s="159"/>
      <c r="AN27" s="254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59"/>
      <c r="BD27" s="159"/>
      <c r="BE27" s="159"/>
      <c r="BF27" s="159"/>
      <c r="BG27" s="159"/>
      <c r="BH27" s="159"/>
      <c r="BI27" s="159"/>
      <c r="BJ27" s="159"/>
      <c r="BK27" s="159"/>
      <c r="BL27" s="159"/>
      <c r="BM27" s="159"/>
      <c r="BN27" s="159"/>
      <c r="BO27" s="159"/>
      <c r="BP27" s="159"/>
      <c r="BQ27" s="159"/>
      <c r="BR27" s="159"/>
      <c r="BS27" s="159"/>
      <c r="BT27" s="159"/>
    </row>
    <row r="28" ht="15.75" customHeight="1">
      <c r="A28" s="255"/>
      <c r="B28" s="256"/>
      <c r="C28" s="257" t="s">
        <v>387</v>
      </c>
      <c r="D28" s="258" t="s">
        <v>282</v>
      </c>
      <c r="E28" s="262" t="str">
        <f>Breakdown!E28</f>
        <v/>
      </c>
      <c r="F28" s="250">
        <f>Breakdown!I28</f>
        <v>0</v>
      </c>
      <c r="G28" s="250">
        <f>SUMIFS('DAOP 7 Mn'!$G$6:$G$1633,'DAOP 7 Mn'!$J$6:$J$1633,$D28,'DAOP 7 Mn'!$I$6:$I$1633,G$6)</f>
        <v>0</v>
      </c>
      <c r="H28" s="250">
        <f>SUMIFS('DAOP 7 Mn'!$G$6:$G$1633,'DAOP 7 Mn'!$J$6:$J$1633,$D28,'DAOP 7 Mn'!$I$6:$I$1633,H$6)</f>
        <v>0</v>
      </c>
      <c r="I28" s="250">
        <f>SUMIFS('DAOP 7 Mn'!$G$6:$G$1633,'DAOP 7 Mn'!$J$6:$J$1633,$D28,'DAOP 7 Mn'!$I$6:$I$1633,I$6)</f>
        <v>0</v>
      </c>
      <c r="J28" s="250">
        <f t="shared" si="73"/>
        <v>0</v>
      </c>
      <c r="K28" s="251" t="str">
        <f t="shared" si="74"/>
        <v> </v>
      </c>
      <c r="L28" s="250"/>
      <c r="M28" s="250">
        <f>SUMIFS('DAOP 7 Mn'!$G$6:$G$2633,'DAOP 7 Mn'!$J$6:$J$2633,$D28,'DAOP 7 Mn'!$I$6:$I$2633,M$6)</f>
        <v>0</v>
      </c>
      <c r="N28" s="250">
        <f>SUMIFS('DAOP 7 Mn'!$G$6:$G$2633,'DAOP 7 Mn'!$J$6:$J$2633,$D28,'DAOP 7 Mn'!$I$6:$I$2633,N$6)</f>
        <v>0</v>
      </c>
      <c r="O28" s="250">
        <f>SUMIFS('DAOP 7 Mn'!$G$6:$G$2633,'DAOP 7 Mn'!$J$6:$J$2633,$D28,'DAOP 7 Mn'!$I$6:$I$2633,O$6)</f>
        <v>0</v>
      </c>
      <c r="P28" s="250">
        <f t="shared" si="75"/>
        <v>0</v>
      </c>
      <c r="Q28" s="252" t="str">
        <f t="shared" ref="Q28:Q35" si="82">IFERROR(P28/L28," ")</f>
        <v> </v>
      </c>
      <c r="R28" s="250">
        <f>Breakdown!Q28</f>
        <v>0</v>
      </c>
      <c r="S28" s="250">
        <f>SUMIFS('DAOP 7 Mn'!$G$6:$G$3633,'DAOP 7 Mn'!$J$6:$J$3633,$D28,'DAOP 7 Mn'!$I$6:$I$3633,S$6)</f>
        <v>0</v>
      </c>
      <c r="T28" s="250">
        <f>SUMIFS('DAOP 7 Mn'!$G$6:$G$3633,'DAOP 7 Mn'!$J$6:$J$3633,$D28,'DAOP 7 Mn'!$I$6:$I$3633,T$6)</f>
        <v>0</v>
      </c>
      <c r="U28" s="250">
        <f>SUMIFS('DAOP 7 Mn'!$G$6:$G$3633,'DAOP 7 Mn'!$J$6:$J$3633,$D28,'DAOP 7 Mn'!$I$6:$I$3633,U$6)</f>
        <v>0</v>
      </c>
      <c r="V28" s="250">
        <f t="shared" si="63"/>
        <v>0</v>
      </c>
      <c r="W28" s="251" t="str">
        <f t="shared" si="24"/>
        <v> </v>
      </c>
      <c r="X28" s="250">
        <f>Breakdown!U28</f>
        <v>0</v>
      </c>
      <c r="Y28" s="250">
        <f>SUMIFS('DAOP 7 Mn'!$G$6:$G$4633,'DAOP 7 Mn'!$J$6:$J$4633,$D28,'DAOP 7 Mn'!$I$6:$I$4633,Y$6)</f>
        <v>0</v>
      </c>
      <c r="Z28" s="250">
        <f>SUMIFS('DAOP 7 Mn'!$G$6:$G$4633,'DAOP 7 Mn'!$J$6:$J$4633,$D28,'DAOP 7 Mn'!$I$6:$I$4633,Z$6)</f>
        <v>0</v>
      </c>
      <c r="AA28" s="250">
        <f>SUMIFS('DAOP 7 Mn'!$G$6:$G$4633,'DAOP 7 Mn'!$J$6:$J$4633,$D28,'DAOP 7 Mn'!$I$6:$I$4633,AA$6)</f>
        <v>0</v>
      </c>
      <c r="AB28" s="250">
        <f t="shared" si="64"/>
        <v>0</v>
      </c>
      <c r="AC28" s="252" t="str">
        <f t="shared" si="9"/>
        <v> </v>
      </c>
      <c r="AD28" s="250">
        <f t="shared" si="65"/>
        <v>0</v>
      </c>
      <c r="AE28" s="250">
        <f t="shared" si="66"/>
        <v>0</v>
      </c>
      <c r="AF28" s="250">
        <f t="shared" si="67"/>
        <v>0</v>
      </c>
      <c r="AG28" s="250">
        <f t="shared" si="68"/>
        <v>0</v>
      </c>
      <c r="AH28" s="250">
        <f t="shared" si="69"/>
        <v>0</v>
      </c>
      <c r="AI28" s="250">
        <f t="shared" si="70"/>
        <v>0</v>
      </c>
      <c r="AJ28" s="251" t="str">
        <f t="shared" ref="AJ28:AL28" si="81">IFERROR(AG28/AD28," ")</f>
        <v> </v>
      </c>
      <c r="AK28" s="251" t="str">
        <f t="shared" si="81"/>
        <v> </v>
      </c>
      <c r="AL28" s="253" t="str">
        <f t="shared" si="81"/>
        <v> </v>
      </c>
      <c r="AM28" s="159"/>
      <c r="AN28" s="254">
        <f>AI28+AI30</f>
        <v>2100000</v>
      </c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59"/>
      <c r="BD28" s="159"/>
      <c r="BE28" s="159"/>
      <c r="BF28" s="159"/>
      <c r="BG28" s="159"/>
      <c r="BH28" s="159"/>
      <c r="BI28" s="159"/>
      <c r="BJ28" s="159"/>
      <c r="BK28" s="159"/>
      <c r="BL28" s="159"/>
      <c r="BM28" s="159"/>
      <c r="BN28" s="159"/>
      <c r="BO28" s="159"/>
      <c r="BP28" s="159"/>
      <c r="BQ28" s="159"/>
      <c r="BR28" s="159"/>
      <c r="BS28" s="159"/>
      <c r="BT28" s="159"/>
    </row>
    <row r="29" ht="15.75" customHeight="1">
      <c r="A29" s="255"/>
      <c r="B29" s="256"/>
      <c r="C29" s="257" t="s">
        <v>388</v>
      </c>
      <c r="D29" s="268" t="s">
        <v>389</v>
      </c>
      <c r="E29" s="262" t="str">
        <f>Breakdown!E29</f>
        <v/>
      </c>
      <c r="F29" s="250">
        <f>Breakdown!I29</f>
        <v>0</v>
      </c>
      <c r="G29" s="250">
        <f>SUMIFS('DAOP 7 Mn'!$G$6:$G$1633,'DAOP 7 Mn'!$J$6:$J$1633,$D29,'DAOP 7 Mn'!$I$6:$I$1633,G$6)</f>
        <v>0</v>
      </c>
      <c r="H29" s="250">
        <f>SUMIFS('DAOP 7 Mn'!$G$6:$G$1633,'DAOP 7 Mn'!$J$6:$J$1633,$D29,'DAOP 7 Mn'!$I$6:$I$1633,H$6)</f>
        <v>0</v>
      </c>
      <c r="I29" s="250">
        <f>SUMIFS('DAOP 7 Mn'!$G$6:$G$1633,'DAOP 7 Mn'!$J$6:$J$1633,$D29,'DAOP 7 Mn'!$I$6:$I$1633,I$6)</f>
        <v>0</v>
      </c>
      <c r="J29" s="250">
        <f t="shared" si="73"/>
        <v>0</v>
      </c>
      <c r="K29" s="251" t="str">
        <f t="shared" si="74"/>
        <v> </v>
      </c>
      <c r="L29" s="250"/>
      <c r="M29" s="250">
        <f>SUMIFS('DAOP 7 Mn'!$G$6:$G$2633,'DAOP 7 Mn'!$J$6:$J$2633,$D29,'DAOP 7 Mn'!$I$6:$I$2633,M$6)</f>
        <v>0</v>
      </c>
      <c r="N29" s="269">
        <f>SUMIFS('DAOP 7 Mn'!$G$6:$G$2633,'DAOP 7 Mn'!$J$6:$J$2633,$D29,'DAOP 7 Mn'!$I$6:$I$2633,N$6)</f>
        <v>0</v>
      </c>
      <c r="O29" s="250">
        <f>SUMIFS('DAOP 7 Mn'!$G$6:$G$2633,'DAOP 7 Mn'!$J$6:$J$2633,$D29,'DAOP 7 Mn'!$I$6:$I$2633,O$6)</f>
        <v>0</v>
      </c>
      <c r="P29" s="250">
        <f t="shared" si="75"/>
        <v>0</v>
      </c>
      <c r="Q29" s="252" t="str">
        <f t="shared" si="82"/>
        <v> </v>
      </c>
      <c r="R29" s="250">
        <f>Breakdown!Q29</f>
        <v>0</v>
      </c>
      <c r="S29" s="250">
        <f>SUMIFS('DAOP 7 Mn'!$G$6:$G$3633,'DAOP 7 Mn'!$J$6:$J$3633,$D29,'DAOP 7 Mn'!$I$6:$I$3633,S$6)</f>
        <v>0</v>
      </c>
      <c r="T29" s="250">
        <f>SUMIFS('DAOP 7 Mn'!$G$6:$G$3633,'DAOP 7 Mn'!$J$6:$J$3633,$D29,'DAOP 7 Mn'!$I$6:$I$3633,T$6)</f>
        <v>0</v>
      </c>
      <c r="U29" s="250">
        <f>SUMIFS('DAOP 7 Mn'!$G$6:$G$3633,'DAOP 7 Mn'!$J$6:$J$3633,$D29,'DAOP 7 Mn'!$I$6:$I$3633,U$6)</f>
        <v>0</v>
      </c>
      <c r="V29" s="250">
        <f t="shared" si="63"/>
        <v>0</v>
      </c>
      <c r="W29" s="251" t="str">
        <f t="shared" si="24"/>
        <v> </v>
      </c>
      <c r="X29" s="250">
        <f>Breakdown!U29</f>
        <v>0</v>
      </c>
      <c r="Y29" s="250">
        <f>SUMIFS('DAOP 7 Mn'!$G$6:$G$4633,'DAOP 7 Mn'!$J$6:$J$4633,$D29,'DAOP 7 Mn'!$I$6:$I$4633,Y$6)</f>
        <v>0</v>
      </c>
      <c r="Z29" s="269">
        <f>SUMIFS('DAOP 7 Mn'!$G$6:$G$4633,'DAOP 7 Mn'!$J$6:$J$4633,$D29,'DAOP 7 Mn'!$I$6:$I$4633,Z$6)</f>
        <v>0</v>
      </c>
      <c r="AA29" s="250">
        <f>SUMIFS('DAOP 7 Mn'!$G$6:$G$4633,'DAOP 7 Mn'!$J$6:$J$4633,$D29,'DAOP 7 Mn'!$I$6:$I$4633,AA$6)</f>
        <v>0</v>
      </c>
      <c r="AB29" s="250">
        <f t="shared" si="64"/>
        <v>0</v>
      </c>
      <c r="AC29" s="252" t="str">
        <f t="shared" si="9"/>
        <v> </v>
      </c>
      <c r="AD29" s="250">
        <f t="shared" si="65"/>
        <v>0</v>
      </c>
      <c r="AE29" s="250">
        <f t="shared" si="66"/>
        <v>0</v>
      </c>
      <c r="AF29" s="250">
        <f t="shared" si="67"/>
        <v>0</v>
      </c>
      <c r="AG29" s="250">
        <f t="shared" si="68"/>
        <v>0</v>
      </c>
      <c r="AH29" s="250">
        <f t="shared" si="69"/>
        <v>0</v>
      </c>
      <c r="AI29" s="250">
        <f t="shared" si="70"/>
        <v>0</v>
      </c>
      <c r="AJ29" s="251" t="str">
        <f t="shared" ref="AJ29:AL29" si="83">IFERROR(AG29/AD29," ")</f>
        <v> </v>
      </c>
      <c r="AK29" s="251" t="str">
        <f t="shared" si="83"/>
        <v> </v>
      </c>
      <c r="AL29" s="253" t="str">
        <f t="shared" si="83"/>
        <v> </v>
      </c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</row>
    <row r="30" ht="15.75" customHeight="1">
      <c r="A30" s="255"/>
      <c r="B30" s="256"/>
      <c r="C30" s="257" t="s">
        <v>390</v>
      </c>
      <c r="D30" s="258" t="s">
        <v>45</v>
      </c>
      <c r="E30" s="262" t="str">
        <f>Breakdown!E30</f>
        <v/>
      </c>
      <c r="F30" s="250">
        <f>Breakdown!I30</f>
        <v>0</v>
      </c>
      <c r="G30" s="250">
        <f>SUMIFS('DAOP 7 Mn'!$G$6:$G$1633,'DAOP 7 Mn'!$J$6:$J$1633,$D30,'DAOP 7 Mn'!$I$6:$I$1633,G$6)</f>
        <v>2100000</v>
      </c>
      <c r="H30" s="250">
        <f>SUMIFS('DAOP 7 Mn'!$G$6:$G$1633,'DAOP 7 Mn'!$J$6:$J$1633,$D30,'DAOP 7 Mn'!$I$6:$I$1633,H$6)</f>
        <v>0</v>
      </c>
      <c r="I30" s="250">
        <f>SUMIFS('DAOP 7 Mn'!$G$6:$G$1633,'DAOP 7 Mn'!$J$6:$J$1633,$D30,'DAOP 7 Mn'!$I$6:$I$1633,I$6)</f>
        <v>0</v>
      </c>
      <c r="J30" s="250">
        <f t="shared" si="73"/>
        <v>2100000</v>
      </c>
      <c r="K30" s="251" t="str">
        <f t="shared" si="74"/>
        <v> </v>
      </c>
      <c r="L30" s="250"/>
      <c r="M30" s="250">
        <f>SUMIFS('DAOP 7 Mn'!$G$6:$G$2633,'DAOP 7 Mn'!$J$6:$J$2633,$D30,'DAOP 7 Mn'!$I$6:$I$2633,M$6)</f>
        <v>0</v>
      </c>
      <c r="N30" s="250">
        <f>SUMIFS('DAOP 7 Mn'!$G$6:$G$2633,'DAOP 7 Mn'!$J$6:$J$2633,$D30,'DAOP 7 Mn'!$I$6:$I$2633,N$6)</f>
        <v>0</v>
      </c>
      <c r="O30" s="250">
        <f>SUMIFS('DAOP 7 Mn'!$G$6:$G$2633,'DAOP 7 Mn'!$J$6:$J$2633,$D30,'DAOP 7 Mn'!$I$6:$I$2633,O$6)</f>
        <v>0</v>
      </c>
      <c r="P30" s="250">
        <f t="shared" si="75"/>
        <v>0</v>
      </c>
      <c r="Q30" s="252" t="str">
        <f t="shared" si="82"/>
        <v> </v>
      </c>
      <c r="R30" s="250">
        <f>Breakdown!Q30</f>
        <v>0</v>
      </c>
      <c r="S30" s="250">
        <f>SUMIFS('DAOP 7 Mn'!$G$6:$G$3633,'DAOP 7 Mn'!$J$6:$J$3633,$D30,'DAOP 7 Mn'!$I$6:$I$3633,S$6)</f>
        <v>0</v>
      </c>
      <c r="T30" s="250">
        <f>SUMIFS('DAOP 7 Mn'!$G$6:$G$3633,'DAOP 7 Mn'!$J$6:$J$3633,$D30,'DAOP 7 Mn'!$I$6:$I$3633,T$6)</f>
        <v>0</v>
      </c>
      <c r="U30" s="250">
        <f>SUMIFS('DAOP 7 Mn'!$G$6:$G$3633,'DAOP 7 Mn'!$J$6:$J$3633,$D30,'DAOP 7 Mn'!$I$6:$I$3633,U$6)</f>
        <v>0</v>
      </c>
      <c r="V30" s="250">
        <f t="shared" si="63"/>
        <v>0</v>
      </c>
      <c r="W30" s="251" t="str">
        <f t="shared" si="24"/>
        <v> </v>
      </c>
      <c r="X30" s="250">
        <f>Breakdown!U30</f>
        <v>0</v>
      </c>
      <c r="Y30" s="250">
        <f>SUMIFS('DAOP 7 Mn'!$G$6:$G$4633,'DAOP 7 Mn'!$J$6:$J$4633,$D30,'DAOP 7 Mn'!$I$6:$I$4633,Y$6)</f>
        <v>0</v>
      </c>
      <c r="Z30" s="250">
        <f>SUMIFS('DAOP 7 Mn'!$G$6:$G$4633,'DAOP 7 Mn'!$J$6:$J$4633,$D30,'DAOP 7 Mn'!$I$6:$I$4633,Z$6)</f>
        <v>0</v>
      </c>
      <c r="AA30" s="250">
        <f>SUMIFS('DAOP 7 Mn'!$G$6:$G$4633,'DAOP 7 Mn'!$J$6:$J$4633,$D30,'DAOP 7 Mn'!$I$6:$I$4633,AA$6)</f>
        <v>0</v>
      </c>
      <c r="AB30" s="250">
        <f t="shared" si="64"/>
        <v>0</v>
      </c>
      <c r="AC30" s="252" t="str">
        <f t="shared" si="9"/>
        <v> </v>
      </c>
      <c r="AD30" s="250">
        <f t="shared" si="65"/>
        <v>0</v>
      </c>
      <c r="AE30" s="250">
        <f t="shared" si="66"/>
        <v>0</v>
      </c>
      <c r="AF30" s="250">
        <f t="shared" si="67"/>
        <v>0</v>
      </c>
      <c r="AG30" s="250">
        <f t="shared" si="68"/>
        <v>2100000</v>
      </c>
      <c r="AH30" s="250">
        <f t="shared" si="69"/>
        <v>0</v>
      </c>
      <c r="AI30" s="250">
        <f t="shared" si="70"/>
        <v>2100000</v>
      </c>
      <c r="AJ30" s="251" t="str">
        <f t="shared" ref="AJ30:AL30" si="84">IFERROR(AG30/AD30," ")</f>
        <v> </v>
      </c>
      <c r="AK30" s="251" t="str">
        <f t="shared" si="84"/>
        <v> </v>
      </c>
      <c r="AL30" s="253" t="str">
        <f t="shared" si="84"/>
        <v> </v>
      </c>
      <c r="AM30" s="159"/>
      <c r="AN30" s="159"/>
      <c r="AO30" s="159"/>
      <c r="AP30" s="159"/>
      <c r="AQ30" s="159"/>
      <c r="AR30" s="159"/>
      <c r="AS30" s="159"/>
      <c r="AT30" s="270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</row>
    <row r="31" ht="15.75" customHeight="1">
      <c r="A31" s="246"/>
      <c r="B31" s="271"/>
      <c r="C31" s="257" t="s">
        <v>334</v>
      </c>
      <c r="D31" s="258" t="s">
        <v>287</v>
      </c>
      <c r="E31" s="272"/>
      <c r="F31" s="250">
        <f>Breakdown!I31</f>
        <v>0</v>
      </c>
      <c r="G31" s="250">
        <f>SUMIFS('DAOP 7 Mn'!$G$6:$G$1633,'DAOP 7 Mn'!$J$6:$J$1633,$D31,'DAOP 7 Mn'!$I$6:$I$1633,G$6)</f>
        <v>0</v>
      </c>
      <c r="H31" s="250">
        <f>SUMIFS('DAOP 7 Mn'!$G$6:$G$1633,'DAOP 7 Mn'!$J$6:$J$1633,$D31,'DAOP 7 Mn'!$I$6:$I$1633,H$6)</f>
        <v>0</v>
      </c>
      <c r="I31" s="250">
        <f>SUMIFS('DAOP 7 Mn'!$G$6:$G$1633,'DAOP 7 Mn'!$J$6:$J$1633,$D31,'DAOP 7 Mn'!$I$6:$I$1633,I$6)</f>
        <v>0</v>
      </c>
      <c r="J31" s="250">
        <f t="shared" si="73"/>
        <v>0</v>
      </c>
      <c r="K31" s="251" t="str">
        <f t="shared" si="74"/>
        <v> </v>
      </c>
      <c r="L31" s="272"/>
      <c r="M31" s="250">
        <f>SUMIFS('DAOP 7 Mn'!$G$6:$G$2633,'DAOP 7 Mn'!$J$6:$J$2633,$D31,'DAOP 7 Mn'!$I$6:$I$2633,M$6)</f>
        <v>0</v>
      </c>
      <c r="N31" s="250">
        <f>SUMIFS('DAOP 7 Mn'!$G$6:$G$2633,'DAOP 7 Mn'!$J$6:$J$2633,$D31,'DAOP 7 Mn'!$I$6:$I$2633,N$6)</f>
        <v>0</v>
      </c>
      <c r="O31" s="250">
        <f>SUMIFS('DAOP 7 Mn'!$G$6:$G$2633,'DAOP 7 Mn'!$J$6:$J$2633,$D31,'DAOP 7 Mn'!$I$6:$I$2633,O$6)</f>
        <v>0</v>
      </c>
      <c r="P31" s="250">
        <f t="shared" si="75"/>
        <v>0</v>
      </c>
      <c r="Q31" s="252" t="str">
        <f t="shared" si="82"/>
        <v> </v>
      </c>
      <c r="R31" s="250">
        <f>Breakdown!Q31</f>
        <v>0</v>
      </c>
      <c r="S31" s="250">
        <f>SUMIFS('DAOP 7 Mn'!$G$6:$G$3633,'DAOP 7 Mn'!$J$6:$J$3633,$D31,'DAOP 7 Mn'!$I$6:$I$3633,S$6)</f>
        <v>0</v>
      </c>
      <c r="T31" s="250">
        <f>SUMIFS('DAOP 7 Mn'!$G$6:$G$3633,'DAOP 7 Mn'!$J$6:$J$3633,$D31,'DAOP 7 Mn'!$I$6:$I$3633,T$6)</f>
        <v>0</v>
      </c>
      <c r="U31" s="250">
        <f>SUMIFS('DAOP 7 Mn'!$G$6:$G$3633,'DAOP 7 Mn'!$J$6:$J$3633,$D31,'DAOP 7 Mn'!$I$6:$I$3633,U$6)</f>
        <v>0</v>
      </c>
      <c r="V31" s="250">
        <f t="shared" si="63"/>
        <v>0</v>
      </c>
      <c r="W31" s="251" t="str">
        <f t="shared" si="24"/>
        <v> </v>
      </c>
      <c r="X31" s="250">
        <f>Breakdown!U31</f>
        <v>0</v>
      </c>
      <c r="Y31" s="250">
        <f>SUMIFS('DAOP 7 Mn'!$G$6:$G$4633,'DAOP 7 Mn'!$J$6:$J$4633,$D31,'DAOP 7 Mn'!$I$6:$I$4633,Y$6)</f>
        <v>0</v>
      </c>
      <c r="Z31" s="250">
        <f>SUMIFS('DAOP 7 Mn'!$G$6:$G$4633,'DAOP 7 Mn'!$J$6:$J$4633,$D31,'DAOP 7 Mn'!$I$6:$I$4633,Z$6)</f>
        <v>0</v>
      </c>
      <c r="AA31" s="250">
        <f>SUMIFS('DAOP 7 Mn'!$G$6:$G$4633,'DAOP 7 Mn'!$J$6:$J$4633,$D31,'DAOP 7 Mn'!$I$6:$I$4633,AA$6)</f>
        <v>0</v>
      </c>
      <c r="AB31" s="250">
        <f t="shared" si="64"/>
        <v>0</v>
      </c>
      <c r="AC31" s="252" t="str">
        <f t="shared" si="9"/>
        <v> </v>
      </c>
      <c r="AD31" s="250">
        <f t="shared" si="65"/>
        <v>0</v>
      </c>
      <c r="AE31" s="250">
        <f t="shared" si="66"/>
        <v>0</v>
      </c>
      <c r="AF31" s="250">
        <f t="shared" si="67"/>
        <v>0</v>
      </c>
      <c r="AG31" s="250">
        <f t="shared" si="68"/>
        <v>0</v>
      </c>
      <c r="AH31" s="250">
        <f t="shared" si="69"/>
        <v>0</v>
      </c>
      <c r="AI31" s="250">
        <f t="shared" si="70"/>
        <v>0</v>
      </c>
      <c r="AJ31" s="251" t="str">
        <f t="shared" ref="AJ31:AL31" si="85">IFERROR(AG31/AD31," ")</f>
        <v> </v>
      </c>
      <c r="AK31" s="251" t="str">
        <f t="shared" si="85"/>
        <v> </v>
      </c>
      <c r="AL31" s="253" t="str">
        <f t="shared" si="85"/>
        <v> </v>
      </c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158"/>
      <c r="BL31" s="158"/>
      <c r="BM31" s="158"/>
      <c r="BN31" s="158"/>
      <c r="BO31" s="158"/>
      <c r="BP31" s="158"/>
      <c r="BQ31" s="158"/>
      <c r="BR31" s="158"/>
      <c r="BS31" s="158"/>
      <c r="BT31" s="158"/>
    </row>
    <row r="32" ht="15.75" customHeight="1">
      <c r="A32" s="246"/>
      <c r="B32" s="273" t="s">
        <v>335</v>
      </c>
      <c r="C32" s="118"/>
      <c r="D32" s="119"/>
      <c r="E32" s="272">
        <f>SUM(E22:E30)</f>
        <v>752460000</v>
      </c>
      <c r="F32" s="272">
        <f>SUM(F20:F30)</f>
        <v>809466083</v>
      </c>
      <c r="G32" s="272">
        <f t="shared" ref="G32:J32" si="86">SUM(G22:G31)</f>
        <v>2100000</v>
      </c>
      <c r="H32" s="272">
        <f t="shared" si="86"/>
        <v>0</v>
      </c>
      <c r="I32" s="272">
        <f t="shared" si="86"/>
        <v>834227500</v>
      </c>
      <c r="J32" s="272">
        <f t="shared" si="86"/>
        <v>836327500</v>
      </c>
      <c r="K32" s="251">
        <f t="shared" si="74"/>
        <v>1.033184117</v>
      </c>
      <c r="L32" s="272">
        <f t="shared" ref="L32:P32" si="87">SUM(L20:L30)</f>
        <v>0</v>
      </c>
      <c r="M32" s="272">
        <f t="shared" si="87"/>
        <v>0</v>
      </c>
      <c r="N32" s="272">
        <f t="shared" si="87"/>
        <v>0</v>
      </c>
      <c r="O32" s="272">
        <f t="shared" si="87"/>
        <v>0</v>
      </c>
      <c r="P32" s="272">
        <f t="shared" si="87"/>
        <v>0</v>
      </c>
      <c r="Q32" s="252" t="str">
        <f t="shared" si="82"/>
        <v> </v>
      </c>
      <c r="R32" s="272">
        <f t="shared" ref="R32:V32" si="88">SUM(R20:R30)</f>
        <v>0</v>
      </c>
      <c r="S32" s="272">
        <f t="shared" si="88"/>
        <v>0</v>
      </c>
      <c r="T32" s="272">
        <f t="shared" si="88"/>
        <v>0</v>
      </c>
      <c r="U32" s="272">
        <f t="shared" si="88"/>
        <v>0</v>
      </c>
      <c r="V32" s="272">
        <f t="shared" si="88"/>
        <v>0</v>
      </c>
      <c r="W32" s="251" t="str">
        <f t="shared" si="24"/>
        <v> </v>
      </c>
      <c r="X32" s="272">
        <f t="shared" ref="X32:AB32" si="89">SUM(X20:X30)</f>
        <v>0</v>
      </c>
      <c r="Y32" s="272">
        <f t="shared" si="89"/>
        <v>0</v>
      </c>
      <c r="Z32" s="272">
        <f t="shared" si="89"/>
        <v>0</v>
      </c>
      <c r="AA32" s="272">
        <f t="shared" si="89"/>
        <v>0</v>
      </c>
      <c r="AB32" s="272">
        <f t="shared" si="89"/>
        <v>0</v>
      </c>
      <c r="AC32" s="252" t="str">
        <f t="shared" si="9"/>
        <v> </v>
      </c>
      <c r="AD32" s="250">
        <f t="shared" si="65"/>
        <v>809466083</v>
      </c>
      <c r="AE32" s="250">
        <f t="shared" si="66"/>
        <v>0</v>
      </c>
      <c r="AF32" s="250">
        <f t="shared" si="67"/>
        <v>809466083</v>
      </c>
      <c r="AG32" s="250">
        <f t="shared" si="68"/>
        <v>836327500</v>
      </c>
      <c r="AH32" s="250">
        <f t="shared" si="69"/>
        <v>0</v>
      </c>
      <c r="AI32" s="250">
        <f t="shared" si="70"/>
        <v>836327500</v>
      </c>
      <c r="AJ32" s="251">
        <f t="shared" ref="AJ32:AL32" si="90">IFERROR(AG32/AD32," ")</f>
        <v>1.033184117</v>
      </c>
      <c r="AK32" s="251" t="str">
        <f t="shared" si="90"/>
        <v> </v>
      </c>
      <c r="AL32" s="253">
        <f t="shared" si="90"/>
        <v>1.033184117</v>
      </c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158"/>
      <c r="BL32" s="158"/>
      <c r="BM32" s="158"/>
      <c r="BN32" s="158"/>
      <c r="BO32" s="158"/>
      <c r="BP32" s="158"/>
      <c r="BQ32" s="158"/>
      <c r="BR32" s="158"/>
      <c r="BS32" s="158"/>
      <c r="BT32" s="158"/>
    </row>
    <row r="33" ht="15.75" customHeight="1">
      <c r="A33" s="274"/>
      <c r="B33" s="275" t="s">
        <v>336</v>
      </c>
      <c r="C33" s="276"/>
      <c r="D33" s="277"/>
      <c r="E33" s="278">
        <f t="shared" ref="E33:J33" si="91">E19+E32</f>
        <v>902420000</v>
      </c>
      <c r="F33" s="279">
        <f t="shared" si="91"/>
        <v>959426083</v>
      </c>
      <c r="G33" s="279">
        <f t="shared" si="91"/>
        <v>41816627</v>
      </c>
      <c r="H33" s="279">
        <f t="shared" si="91"/>
        <v>629382699</v>
      </c>
      <c r="I33" s="279">
        <f t="shared" si="91"/>
        <v>1052126189</v>
      </c>
      <c r="J33" s="279">
        <f t="shared" si="91"/>
        <v>1723325515</v>
      </c>
      <c r="K33" s="280">
        <f t="shared" si="74"/>
        <v>1.79620457</v>
      </c>
      <c r="L33" s="279">
        <f t="shared" ref="L33:P33" si="92">L19+L32</f>
        <v>0</v>
      </c>
      <c r="M33" s="279">
        <f t="shared" si="92"/>
        <v>0</v>
      </c>
      <c r="N33" s="279">
        <f t="shared" si="92"/>
        <v>0</v>
      </c>
      <c r="O33" s="279">
        <f t="shared" si="92"/>
        <v>0</v>
      </c>
      <c r="P33" s="279">
        <f t="shared" si="92"/>
        <v>0</v>
      </c>
      <c r="Q33" s="281" t="str">
        <f t="shared" si="82"/>
        <v> </v>
      </c>
      <c r="R33" s="279">
        <f t="shared" ref="R33:V33" si="93">R19+R32</f>
        <v>0</v>
      </c>
      <c r="S33" s="279">
        <f t="shared" si="93"/>
        <v>0</v>
      </c>
      <c r="T33" s="279">
        <f t="shared" si="93"/>
        <v>0</v>
      </c>
      <c r="U33" s="279">
        <f t="shared" si="93"/>
        <v>0</v>
      </c>
      <c r="V33" s="279">
        <f t="shared" si="93"/>
        <v>0</v>
      </c>
      <c r="W33" s="280" t="str">
        <f t="shared" si="24"/>
        <v> </v>
      </c>
      <c r="X33" s="279">
        <f t="shared" ref="X33:AB33" si="94">X19+X32</f>
        <v>0</v>
      </c>
      <c r="Y33" s="279">
        <f t="shared" si="94"/>
        <v>0</v>
      </c>
      <c r="Z33" s="279">
        <f t="shared" si="94"/>
        <v>0</v>
      </c>
      <c r="AA33" s="279">
        <f t="shared" si="94"/>
        <v>0</v>
      </c>
      <c r="AB33" s="279">
        <f t="shared" si="94"/>
        <v>0</v>
      </c>
      <c r="AC33" s="281" t="str">
        <f t="shared" si="9"/>
        <v> </v>
      </c>
      <c r="AD33" s="279">
        <f t="shared" ref="AD33:AI33" si="95">AD19+AD32</f>
        <v>959426083</v>
      </c>
      <c r="AE33" s="279">
        <f t="shared" si="95"/>
        <v>0</v>
      </c>
      <c r="AF33" s="279">
        <f t="shared" si="95"/>
        <v>959426083</v>
      </c>
      <c r="AG33" s="279">
        <f t="shared" si="95"/>
        <v>1723325515</v>
      </c>
      <c r="AH33" s="279">
        <f t="shared" si="95"/>
        <v>0</v>
      </c>
      <c r="AI33" s="279">
        <f t="shared" si="95"/>
        <v>1723325515</v>
      </c>
      <c r="AJ33" s="280">
        <f t="shared" ref="AJ33:AL33" si="96">IFERROR(AG33/AD33," ")</f>
        <v>1.79620457</v>
      </c>
      <c r="AK33" s="280" t="str">
        <f t="shared" si="96"/>
        <v> </v>
      </c>
      <c r="AL33" s="282">
        <f t="shared" si="96"/>
        <v>1.79620457</v>
      </c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158"/>
      <c r="BL33" s="158"/>
      <c r="BM33" s="158"/>
      <c r="BN33" s="158"/>
      <c r="BO33" s="158"/>
      <c r="BP33" s="158"/>
      <c r="BQ33" s="158"/>
      <c r="BR33" s="158"/>
      <c r="BS33" s="158"/>
      <c r="BT33" s="158"/>
    </row>
    <row r="34" ht="15.75" customHeight="1">
      <c r="A34" s="283" t="s">
        <v>337</v>
      </c>
      <c r="B34" s="284" t="s">
        <v>338</v>
      </c>
      <c r="C34" s="284"/>
      <c r="D34" s="284"/>
      <c r="E34" s="285"/>
      <c r="F34" s="286"/>
      <c r="G34" s="286"/>
      <c r="H34" s="286"/>
      <c r="I34" s="286"/>
      <c r="J34" s="286"/>
      <c r="K34" s="287" t="str">
        <f t="shared" si="74"/>
        <v> </v>
      </c>
      <c r="L34" s="286"/>
      <c r="M34" s="286"/>
      <c r="N34" s="286"/>
      <c r="O34" s="286"/>
      <c r="P34" s="286"/>
      <c r="Q34" s="288" t="str">
        <f t="shared" si="82"/>
        <v> </v>
      </c>
      <c r="R34" s="286"/>
      <c r="S34" s="286"/>
      <c r="T34" s="286"/>
      <c r="U34" s="286"/>
      <c r="V34" s="286"/>
      <c r="W34" s="287" t="str">
        <f t="shared" si="24"/>
        <v> </v>
      </c>
      <c r="X34" s="286"/>
      <c r="Y34" s="286"/>
      <c r="Z34" s="286"/>
      <c r="AA34" s="286"/>
      <c r="AB34" s="286"/>
      <c r="AC34" s="288" t="str">
        <f t="shared" si="9"/>
        <v> </v>
      </c>
      <c r="AD34" s="286"/>
      <c r="AE34" s="286"/>
      <c r="AF34" s="286"/>
      <c r="AG34" s="286"/>
      <c r="AH34" s="286"/>
      <c r="AI34" s="286"/>
      <c r="AJ34" s="287" t="str">
        <f t="shared" ref="AJ34:AL34" si="97">IFERROR(AG34/AD34," ")</f>
        <v> </v>
      </c>
      <c r="AK34" s="287" t="str">
        <f t="shared" si="97"/>
        <v> </v>
      </c>
      <c r="AL34" s="289" t="str">
        <f t="shared" si="97"/>
        <v> </v>
      </c>
      <c r="AM34" s="159"/>
      <c r="AN34" s="254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</row>
    <row r="35" ht="15.75" customHeight="1">
      <c r="A35" s="283"/>
      <c r="B35" s="290">
        <v>1.0</v>
      </c>
      <c r="C35" s="291" t="s">
        <v>391</v>
      </c>
      <c r="D35" s="292"/>
      <c r="E35" s="293">
        <f>Breakdown!E35</f>
        <v>5987250</v>
      </c>
      <c r="F35" s="294"/>
      <c r="G35" s="294">
        <f>SUMIFS('DAOP 7 Mn'!$G$6:$G$1633,'DAOP 7 Mn'!$J$6:$J$1633,$D35,'DAOP 7 Mn'!$I$6:$I$1633,G$6)</f>
        <v>0</v>
      </c>
      <c r="H35" s="294">
        <f>SUMIFS('DAOP 7 Mn'!$G$6:$G$1633,'DAOP 7 Mn'!$J$6:$J$1633,$D35,'DAOP 7 Mn'!$I$6:$I$1633,H$6)</f>
        <v>0</v>
      </c>
      <c r="I35" s="294">
        <f>SUMIFS('DAOP 7 Mn'!$G$6:$G$1633,'DAOP 7 Mn'!$J$6:$J$1633,$D35,'DAOP 7 Mn'!$I$6:$I$1633,I$6)</f>
        <v>0</v>
      </c>
      <c r="J35" s="294">
        <f>SUM(G35:I35)</f>
        <v>0</v>
      </c>
      <c r="K35" s="295" t="str">
        <f t="shared" si="74"/>
        <v> </v>
      </c>
      <c r="L35" s="294"/>
      <c r="M35" s="294">
        <f>SUMIFS('DAOP 7 Mn'!$G$6:$G$2633,'DAOP 7 Mn'!$J$6:$J$2633,$D35,'DAOP 7 Mn'!$I$6:$I$2633,M$6)</f>
        <v>0</v>
      </c>
      <c r="N35" s="294">
        <f>SUMIFS('DAOP 7 Mn'!$G$6:$G$2633,'DAOP 7 Mn'!$J$6:$J$2633,$D35,'DAOP 7 Mn'!$I$6:$I$2633,N$6)</f>
        <v>0</v>
      </c>
      <c r="O35" s="294">
        <f>SUMIFS('DAOP 7 Mn'!$G$6:$G$2633,'DAOP 7 Mn'!$J$6:$J$2633,$D35,'DAOP 7 Mn'!$I$6:$I$2633,O$6)</f>
        <v>0</v>
      </c>
      <c r="P35" s="294">
        <f>SUM(M35:O35)</f>
        <v>0</v>
      </c>
      <c r="Q35" s="296" t="str">
        <f t="shared" si="82"/>
        <v> </v>
      </c>
      <c r="R35" s="294">
        <f>Breakdown!Q35</f>
        <v>0</v>
      </c>
      <c r="S35" s="294">
        <f>SUMIFS('DAOP 7 Mn'!$G$6:$G$3633,'DAOP 7 Mn'!$J$6:$J$3633,$D35,'DAOP 7 Mn'!$I$6:$I$3633,S$6)</f>
        <v>0</v>
      </c>
      <c r="T35" s="294">
        <f>SUMIFS('DAOP 7 Mn'!$G$6:$G$3633,'DAOP 7 Mn'!$J$6:$J$3633,$D35,'DAOP 7 Mn'!$I$6:$I$3633,T$6)</f>
        <v>0</v>
      </c>
      <c r="U35" s="294">
        <f>SUMIFS('DAOP 7 Mn'!$G$6:$G$3633,'DAOP 7 Mn'!$J$6:$J$3633,$D35,'DAOP 7 Mn'!$I$6:$I$3633,U$6)</f>
        <v>0</v>
      </c>
      <c r="V35" s="294">
        <f>SUM(S35:U35)</f>
        <v>0</v>
      </c>
      <c r="W35" s="295" t="str">
        <f t="shared" si="24"/>
        <v> </v>
      </c>
      <c r="X35" s="294">
        <f>Breakdown!U35</f>
        <v>0</v>
      </c>
      <c r="Y35" s="294">
        <f>SUMIFS('DAOP 7 Mn'!$G$6:$G$4633,'DAOP 7 Mn'!$J$6:$J$4633,$D35,'DAOP 7 Mn'!$I$6:$I$4633,Y$6)</f>
        <v>0</v>
      </c>
      <c r="Z35" s="294">
        <f>SUMIFS('DAOP 7 Mn'!$G$6:$G$4633,'DAOP 7 Mn'!$J$6:$J$4633,$D35,'DAOP 7 Mn'!$I$6:$I$4633,Z$6)</f>
        <v>0</v>
      </c>
      <c r="AA35" s="294">
        <f>SUMIFS('DAOP 7 Mn'!$G$6:$G$4633,'DAOP 7 Mn'!$J$6:$J$4633,$D35,'DAOP 7 Mn'!$I$6:$I$4633,AA$6)</f>
        <v>0</v>
      </c>
      <c r="AB35" s="294">
        <f>SUM(Y35:AA35)</f>
        <v>0</v>
      </c>
      <c r="AC35" s="296" t="str">
        <f t="shared" si="9"/>
        <v> </v>
      </c>
      <c r="AD35" s="294">
        <f>F35+L35</f>
        <v>0</v>
      </c>
      <c r="AE35" s="294">
        <f>R35+X35</f>
        <v>0</v>
      </c>
      <c r="AF35" s="294">
        <f>AD35+AE35</f>
        <v>0</v>
      </c>
      <c r="AG35" s="294">
        <f>J35+P35</f>
        <v>0</v>
      </c>
      <c r="AH35" s="294">
        <f>V35+AB35</f>
        <v>0</v>
      </c>
      <c r="AI35" s="294">
        <f>AG35+AH35</f>
        <v>0</v>
      </c>
      <c r="AJ35" s="295" t="str">
        <f t="shared" ref="AJ35:AL35" si="98">IFERROR(AG35/AD35," ")</f>
        <v> </v>
      </c>
      <c r="AK35" s="295" t="str">
        <f t="shared" si="98"/>
        <v> </v>
      </c>
      <c r="AL35" s="297" t="str">
        <f t="shared" si="98"/>
        <v> </v>
      </c>
      <c r="AM35" s="158"/>
      <c r="AN35" s="232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  <c r="BK35" s="158"/>
      <c r="BL35" s="158"/>
      <c r="BM35" s="158"/>
      <c r="BN35" s="158"/>
      <c r="BO35" s="158"/>
      <c r="BP35" s="158"/>
      <c r="BQ35" s="158"/>
      <c r="BR35" s="158"/>
      <c r="BS35" s="158"/>
      <c r="BT35" s="158"/>
    </row>
    <row r="36" ht="15.75" customHeight="1">
      <c r="A36" s="298"/>
      <c r="B36" s="299">
        <v>2.0</v>
      </c>
      <c r="C36" s="300" t="s">
        <v>392</v>
      </c>
      <c r="D36" s="119"/>
      <c r="E36" s="294"/>
      <c r="F36" s="294"/>
      <c r="G36" s="301"/>
      <c r="H36" s="301"/>
      <c r="I36" s="301"/>
      <c r="J36" s="301"/>
      <c r="K36" s="295"/>
      <c r="L36" s="301"/>
      <c r="M36" s="301"/>
      <c r="N36" s="301"/>
      <c r="O36" s="301"/>
      <c r="P36" s="301"/>
      <c r="Q36" s="296"/>
      <c r="R36" s="301"/>
      <c r="S36" s="301"/>
      <c r="T36" s="301"/>
      <c r="U36" s="301"/>
      <c r="V36" s="301"/>
      <c r="W36" s="295"/>
      <c r="X36" s="301"/>
      <c r="Y36" s="301"/>
      <c r="Z36" s="301"/>
      <c r="AA36" s="301"/>
      <c r="AB36" s="301"/>
      <c r="AC36" s="296"/>
      <c r="AD36" s="301"/>
      <c r="AE36" s="301"/>
      <c r="AF36" s="301"/>
      <c r="AG36" s="301"/>
      <c r="AH36" s="301"/>
      <c r="AI36" s="301"/>
      <c r="AJ36" s="295"/>
      <c r="AK36" s="295"/>
      <c r="AL36" s="297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  <c r="BK36" s="158"/>
      <c r="BL36" s="158"/>
      <c r="BM36" s="158"/>
      <c r="BN36" s="158"/>
      <c r="BO36" s="158"/>
      <c r="BP36" s="158"/>
      <c r="BQ36" s="158"/>
      <c r="BR36" s="158"/>
      <c r="BS36" s="158"/>
      <c r="BT36" s="158"/>
    </row>
    <row r="37" ht="15.75" customHeight="1">
      <c r="A37" s="302"/>
      <c r="B37" s="303"/>
      <c r="C37" s="304"/>
      <c r="D37" s="305" t="s">
        <v>289</v>
      </c>
      <c r="E37" s="293">
        <f>Breakdown!E37</f>
        <v>7780000</v>
      </c>
      <c r="F37" s="294"/>
      <c r="G37" s="294">
        <f>SUMIFS('DAOP 7 Mn'!$G$6:$G$1633,'DAOP 7 Mn'!$J$6:$J$1633,$D37,'DAOP 7 Mn'!$I$6:$I$1633,G$6)</f>
        <v>0</v>
      </c>
      <c r="H37" s="306">
        <f>SUMIFS('DAOP 7 Mn'!$G$6:$G$1633,'DAOP 7 Mn'!$J$6:$J$1633,$D37,'DAOP 7 Mn'!$I$6:$I$1633,H$6)</f>
        <v>0</v>
      </c>
      <c r="I37" s="306">
        <f>SUMIFS('DAOP 7 Mn'!$G$6:$G$1633,'DAOP 7 Mn'!$J$6:$J$1633,$D37,'DAOP 7 Mn'!$I$6:$I$1633,I$6)</f>
        <v>0</v>
      </c>
      <c r="J37" s="294">
        <f t="shared" ref="J37:J38" si="100">SUM(G37:I37)</f>
        <v>0</v>
      </c>
      <c r="K37" s="295" t="str">
        <f t="shared" ref="K37:K39" si="101">IFERROR(J37/F37," ")</f>
        <v> </v>
      </c>
      <c r="L37" s="294"/>
      <c r="M37" s="306">
        <f>SUMIFS('DAOP 7 Mn'!$G$6:$G$2633,'DAOP 7 Mn'!$J$6:$J$2633,$D37,'DAOP 7 Mn'!$I$6:$I$2633,M$6)</f>
        <v>0</v>
      </c>
      <c r="N37" s="306">
        <f>SUMIFS('DAOP 7 Mn'!$G$6:$G$2633,'DAOP 7 Mn'!$J$6:$J$2633,$D37,'DAOP 7 Mn'!$I$6:$I$2633,N$6)</f>
        <v>0</v>
      </c>
      <c r="O37" s="294">
        <f>SUMIFS('DAOP 7 Mn'!$G$6:$G$2633,'DAOP 7 Mn'!$J$6:$J$2633,$D37,'DAOP 7 Mn'!$I$6:$I$2633,O$6)</f>
        <v>0</v>
      </c>
      <c r="P37" s="294">
        <f t="shared" ref="P37:P38" si="102">SUM(M37:O37)</f>
        <v>0</v>
      </c>
      <c r="Q37" s="296" t="str">
        <f t="shared" ref="Q37:Q39" si="103">IFERROR(P37/L37," ")</f>
        <v> </v>
      </c>
      <c r="R37" s="294">
        <f>Breakdown!Q37</f>
        <v>0</v>
      </c>
      <c r="S37" s="294">
        <f>SUMIFS('DAOP 7 Mn'!$G$6:$G$3633,'DAOP 7 Mn'!$J$6:$J$3633,$D37,'DAOP 7 Mn'!$I$6:$I$3633,S$6)</f>
        <v>0</v>
      </c>
      <c r="T37" s="294">
        <f>SUMIFS('DAOP 7 Mn'!$G$6:$G$3633,'DAOP 7 Mn'!$J$6:$J$3633,$D37,'DAOP 7 Mn'!$I$6:$I$3633,T$6)</f>
        <v>0</v>
      </c>
      <c r="U37" s="294">
        <f>SUMIFS('DAOP 7 Mn'!$G$6:$G$3633,'DAOP 7 Mn'!$J$6:$J$3633,$D37,'DAOP 7 Mn'!$I$6:$I$3633,U$6)</f>
        <v>0</v>
      </c>
      <c r="V37" s="294">
        <f t="shared" ref="V37:V38" si="104">SUM(S37:U37)</f>
        <v>0</v>
      </c>
      <c r="W37" s="295" t="str">
        <f t="shared" ref="W37:W39" si="105">IFERROR(V37/R37," ")</f>
        <v> </v>
      </c>
      <c r="X37" s="294">
        <f>Breakdown!U37</f>
        <v>0</v>
      </c>
      <c r="Y37" s="294">
        <f>SUMIFS('DAOP 7 Mn'!$G$6:$G$4633,'DAOP 7 Mn'!$J$6:$J$4633,$D37,'DAOP 7 Mn'!$I$6:$I$4633,Y$6)</f>
        <v>0</v>
      </c>
      <c r="Z37" s="294">
        <f>SUMIFS('DAOP 7 Mn'!$G$6:$G$4633,'DAOP 7 Mn'!$J$6:$J$4633,$D37,'DAOP 7 Mn'!$I$6:$I$4633,Z$6)</f>
        <v>0</v>
      </c>
      <c r="AA37" s="294">
        <f>SUMIFS('DAOP 7 Mn'!$G$6:$G$4633,'DAOP 7 Mn'!$J$6:$J$4633,$D37,'DAOP 7 Mn'!$I$6:$I$4633,AA$6)</f>
        <v>0</v>
      </c>
      <c r="AB37" s="294">
        <f t="shared" ref="AB37:AB38" si="106">SUM(Y37:AA37)</f>
        <v>0</v>
      </c>
      <c r="AC37" s="296" t="str">
        <f t="shared" ref="AC37:AC39" si="107">IFERROR(AB37/X37," ")</f>
        <v> </v>
      </c>
      <c r="AD37" s="294">
        <f t="shared" ref="AD37:AD38" si="108">F37+L37</f>
        <v>0</v>
      </c>
      <c r="AE37" s="294">
        <f t="shared" ref="AE37:AE38" si="109">R37+X37</f>
        <v>0</v>
      </c>
      <c r="AF37" s="294">
        <f t="shared" ref="AF37:AF38" si="110">AD37+AE37</f>
        <v>0</v>
      </c>
      <c r="AG37" s="294">
        <f t="shared" ref="AG37:AG38" si="111">J37+P37</f>
        <v>0</v>
      </c>
      <c r="AH37" s="294">
        <f t="shared" ref="AH37:AH38" si="112">V37+AB37</f>
        <v>0</v>
      </c>
      <c r="AI37" s="294">
        <f t="shared" ref="AI37:AI38" si="113">AG37+AH37</f>
        <v>0</v>
      </c>
      <c r="AJ37" s="295" t="str">
        <f t="shared" ref="AJ37:AL37" si="99">IFERROR(AG37/AD37," ")</f>
        <v> </v>
      </c>
      <c r="AK37" s="295" t="str">
        <f t="shared" si="99"/>
        <v> </v>
      </c>
      <c r="AL37" s="297" t="str">
        <f t="shared" si="99"/>
        <v> </v>
      </c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  <c r="BM37" s="159"/>
      <c r="BN37" s="159"/>
      <c r="BO37" s="159"/>
      <c r="BP37" s="159"/>
      <c r="BQ37" s="159"/>
      <c r="BR37" s="159"/>
      <c r="BS37" s="159"/>
      <c r="BT37" s="159"/>
    </row>
    <row r="38" ht="15.75" customHeight="1">
      <c r="A38" s="302"/>
      <c r="B38" s="303"/>
      <c r="C38" s="304"/>
      <c r="D38" s="305" t="s">
        <v>291</v>
      </c>
      <c r="E38" s="293" t="str">
        <f>Breakdown!E38</f>
        <v/>
      </c>
      <c r="F38" s="294"/>
      <c r="G38" s="294">
        <f>SUMIFS('DAOP 7 Mn'!$G$6:$G$1633,'DAOP 7 Mn'!$J$6:$J$1633,$D38,'DAOP 7 Mn'!$I$6:$I$1633,G$6)</f>
        <v>0</v>
      </c>
      <c r="H38" s="294">
        <f>SUMIFS('DAOP 7 Mn'!$G$6:$G$1633,'DAOP 7 Mn'!$J$6:$J$1633,$D38,'DAOP 7 Mn'!$I$6:$I$1633,H$6)</f>
        <v>0</v>
      </c>
      <c r="I38" s="294">
        <f>SUMIFS('DAOP 7 Mn'!$G$6:$G$1633,'DAOP 7 Mn'!$J$6:$J$1633,$D38,'DAOP 7 Mn'!$I$6:$I$1633,I$6)</f>
        <v>0</v>
      </c>
      <c r="J38" s="294">
        <f t="shared" si="100"/>
        <v>0</v>
      </c>
      <c r="K38" s="295" t="str">
        <f t="shared" si="101"/>
        <v> </v>
      </c>
      <c r="L38" s="294"/>
      <c r="M38" s="294">
        <f>SUMIFS('DAOP 7 Mn'!$G$6:$G$2633,'DAOP 7 Mn'!$J$6:$J$2633,$D38,'DAOP 7 Mn'!$I$6:$I$2633,M$6)</f>
        <v>0</v>
      </c>
      <c r="N38" s="294">
        <f>SUMIFS('DAOP 7 Mn'!$G$6:$G$2633,'DAOP 7 Mn'!$J$6:$J$2633,$D38,'DAOP 7 Mn'!$I$6:$I$2633,N$6)</f>
        <v>0</v>
      </c>
      <c r="O38" s="294">
        <f>SUMIFS('DAOP 7 Mn'!$G$6:$G$2633,'DAOP 7 Mn'!$J$6:$J$2633,$D38,'DAOP 7 Mn'!$I$6:$I$2633,O$6)</f>
        <v>0</v>
      </c>
      <c r="P38" s="294">
        <f t="shared" si="102"/>
        <v>0</v>
      </c>
      <c r="Q38" s="296" t="str">
        <f t="shared" si="103"/>
        <v> </v>
      </c>
      <c r="R38" s="294">
        <f>Breakdown!Q38</f>
        <v>0</v>
      </c>
      <c r="S38" s="294">
        <f>SUMIFS('DAOP 7 Mn'!$G$6:$G$3633,'DAOP 7 Mn'!$J$6:$J$3633,$D38,'DAOP 7 Mn'!$I$6:$I$3633,S$6)</f>
        <v>0</v>
      </c>
      <c r="T38" s="294">
        <f>SUMIFS('DAOP 7 Mn'!$G$6:$G$3633,'DAOP 7 Mn'!$J$6:$J$3633,$D38,'DAOP 7 Mn'!$I$6:$I$3633,T$6)</f>
        <v>0</v>
      </c>
      <c r="U38" s="294">
        <f>SUMIFS('DAOP 7 Mn'!$G$6:$G$3633,'DAOP 7 Mn'!$J$6:$J$3633,$D38,'DAOP 7 Mn'!$I$6:$I$3633,U$6)</f>
        <v>0</v>
      </c>
      <c r="V38" s="294">
        <f t="shared" si="104"/>
        <v>0</v>
      </c>
      <c r="W38" s="295" t="str">
        <f t="shared" si="105"/>
        <v> </v>
      </c>
      <c r="X38" s="294">
        <f>Breakdown!U38</f>
        <v>0</v>
      </c>
      <c r="Y38" s="294">
        <f>SUMIFS('DAOP 7 Mn'!$G$6:$G$4633,'DAOP 7 Mn'!$J$6:$J$4633,$D38,'DAOP 7 Mn'!$I$6:$I$4633,Y$6)</f>
        <v>0</v>
      </c>
      <c r="Z38" s="294">
        <f>SUMIFS('DAOP 7 Mn'!$G$6:$G$4633,'DAOP 7 Mn'!$J$6:$J$4633,$D38,'DAOP 7 Mn'!$I$6:$I$4633,Z$6)</f>
        <v>0</v>
      </c>
      <c r="AA38" s="294">
        <f>SUMIFS('DAOP 7 Mn'!$G$6:$G$4633,'DAOP 7 Mn'!$J$6:$J$4633,$D38,'DAOP 7 Mn'!$I$6:$I$4633,AA$6)</f>
        <v>0</v>
      </c>
      <c r="AB38" s="294">
        <f t="shared" si="106"/>
        <v>0</v>
      </c>
      <c r="AC38" s="296" t="str">
        <f t="shared" si="107"/>
        <v> </v>
      </c>
      <c r="AD38" s="294">
        <f t="shared" si="108"/>
        <v>0</v>
      </c>
      <c r="AE38" s="294">
        <f t="shared" si="109"/>
        <v>0</v>
      </c>
      <c r="AF38" s="294">
        <f t="shared" si="110"/>
        <v>0</v>
      </c>
      <c r="AG38" s="294">
        <f t="shared" si="111"/>
        <v>0</v>
      </c>
      <c r="AH38" s="294">
        <f t="shared" si="112"/>
        <v>0</v>
      </c>
      <c r="AI38" s="294">
        <f t="shared" si="113"/>
        <v>0</v>
      </c>
      <c r="AJ38" s="295" t="str">
        <f t="shared" ref="AJ38:AL38" si="114">IFERROR(AG38/AD38," ")</f>
        <v> </v>
      </c>
      <c r="AK38" s="295" t="str">
        <f t="shared" si="114"/>
        <v> </v>
      </c>
      <c r="AL38" s="297" t="str">
        <f t="shared" si="114"/>
        <v> </v>
      </c>
      <c r="AM38" s="158"/>
      <c r="AN38" s="232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158"/>
      <c r="BL38" s="158"/>
      <c r="BM38" s="158"/>
      <c r="BN38" s="158"/>
      <c r="BO38" s="158"/>
      <c r="BP38" s="158"/>
      <c r="BQ38" s="158"/>
      <c r="BR38" s="158"/>
      <c r="BS38" s="158"/>
      <c r="BT38" s="158"/>
    </row>
    <row r="39" ht="15.75" customHeight="1">
      <c r="A39" s="298"/>
      <c r="B39" s="307" t="s">
        <v>342</v>
      </c>
      <c r="C39" s="118"/>
      <c r="D39" s="119"/>
      <c r="E39" s="301">
        <f t="shared" ref="E39:J39" si="115">SUM(E36:E38)</f>
        <v>7780000</v>
      </c>
      <c r="F39" s="301">
        <f t="shared" si="115"/>
        <v>0</v>
      </c>
      <c r="G39" s="301">
        <f t="shared" si="115"/>
        <v>0</v>
      </c>
      <c r="H39" s="301">
        <f t="shared" si="115"/>
        <v>0</v>
      </c>
      <c r="I39" s="301">
        <f t="shared" si="115"/>
        <v>0</v>
      </c>
      <c r="J39" s="301">
        <f t="shared" si="115"/>
        <v>0</v>
      </c>
      <c r="K39" s="295" t="str">
        <f t="shared" si="101"/>
        <v> </v>
      </c>
      <c r="L39" s="301">
        <f t="shared" ref="L39:P39" si="116">SUM(L36:L38)</f>
        <v>0</v>
      </c>
      <c r="M39" s="301">
        <f t="shared" si="116"/>
        <v>0</v>
      </c>
      <c r="N39" s="301">
        <f t="shared" si="116"/>
        <v>0</v>
      </c>
      <c r="O39" s="301">
        <f t="shared" si="116"/>
        <v>0</v>
      </c>
      <c r="P39" s="301">
        <f t="shared" si="116"/>
        <v>0</v>
      </c>
      <c r="Q39" s="296" t="str">
        <f t="shared" si="103"/>
        <v> </v>
      </c>
      <c r="R39" s="301">
        <f t="shared" ref="R39:V39" si="117">SUM(R36:R38)</f>
        <v>0</v>
      </c>
      <c r="S39" s="301">
        <f t="shared" si="117"/>
        <v>0</v>
      </c>
      <c r="T39" s="301">
        <f t="shared" si="117"/>
        <v>0</v>
      </c>
      <c r="U39" s="301">
        <f t="shared" si="117"/>
        <v>0</v>
      </c>
      <c r="V39" s="301">
        <f t="shared" si="117"/>
        <v>0</v>
      </c>
      <c r="W39" s="295" t="str">
        <f t="shared" si="105"/>
        <v> </v>
      </c>
      <c r="X39" s="301">
        <f t="shared" ref="X39:AB39" si="118">SUM(X36:X38)</f>
        <v>0</v>
      </c>
      <c r="Y39" s="301">
        <f t="shared" si="118"/>
        <v>0</v>
      </c>
      <c r="Z39" s="301">
        <f t="shared" si="118"/>
        <v>0</v>
      </c>
      <c r="AA39" s="301">
        <f t="shared" si="118"/>
        <v>0</v>
      </c>
      <c r="AB39" s="301">
        <f t="shared" si="118"/>
        <v>0</v>
      </c>
      <c r="AC39" s="296" t="str">
        <f t="shared" si="107"/>
        <v> </v>
      </c>
      <c r="AD39" s="301">
        <f t="shared" ref="AD39:AI39" si="119">SUM(AD36:AD38)</f>
        <v>0</v>
      </c>
      <c r="AE39" s="301">
        <f t="shared" si="119"/>
        <v>0</v>
      </c>
      <c r="AF39" s="301">
        <f t="shared" si="119"/>
        <v>0</v>
      </c>
      <c r="AG39" s="301">
        <f t="shared" si="119"/>
        <v>0</v>
      </c>
      <c r="AH39" s="301">
        <f t="shared" si="119"/>
        <v>0</v>
      </c>
      <c r="AI39" s="301">
        <f t="shared" si="119"/>
        <v>0</v>
      </c>
      <c r="AJ39" s="295" t="str">
        <f t="shared" ref="AJ39:AL39" si="120">IFERROR(AG39/AD39," ")</f>
        <v> </v>
      </c>
      <c r="AK39" s="295" t="str">
        <f t="shared" si="120"/>
        <v> </v>
      </c>
      <c r="AL39" s="297" t="str">
        <f t="shared" si="120"/>
        <v> </v>
      </c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158"/>
      <c r="BL39" s="158"/>
      <c r="BM39" s="158"/>
      <c r="BN39" s="158"/>
      <c r="BO39" s="158"/>
      <c r="BP39" s="158"/>
      <c r="BQ39" s="158"/>
      <c r="BR39" s="158"/>
      <c r="BS39" s="158"/>
      <c r="BT39" s="158"/>
    </row>
    <row r="40" ht="15.75" customHeight="1">
      <c r="A40" s="298"/>
      <c r="B40" s="299">
        <v>3.0</v>
      </c>
      <c r="C40" s="308" t="s">
        <v>343</v>
      </c>
      <c r="D40" s="308"/>
      <c r="E40" s="301"/>
      <c r="F40" s="301"/>
      <c r="G40" s="301"/>
      <c r="H40" s="301"/>
      <c r="I40" s="301"/>
      <c r="J40" s="301"/>
      <c r="K40" s="295"/>
      <c r="L40" s="301"/>
      <c r="M40" s="301"/>
      <c r="N40" s="301"/>
      <c r="O40" s="301"/>
      <c r="P40" s="301"/>
      <c r="Q40" s="296"/>
      <c r="R40" s="301"/>
      <c r="S40" s="301"/>
      <c r="T40" s="301"/>
      <c r="U40" s="301"/>
      <c r="V40" s="301"/>
      <c r="W40" s="295"/>
      <c r="X40" s="301"/>
      <c r="Y40" s="301"/>
      <c r="Z40" s="301"/>
      <c r="AA40" s="301"/>
      <c r="AB40" s="301"/>
      <c r="AC40" s="296"/>
      <c r="AD40" s="301"/>
      <c r="AE40" s="301"/>
      <c r="AF40" s="301"/>
      <c r="AG40" s="301"/>
      <c r="AH40" s="301"/>
      <c r="AI40" s="301"/>
      <c r="AJ40" s="295"/>
      <c r="AK40" s="295"/>
      <c r="AL40" s="297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158"/>
      <c r="BL40" s="158"/>
      <c r="BM40" s="158"/>
      <c r="BN40" s="158"/>
      <c r="BO40" s="158"/>
      <c r="BP40" s="158"/>
      <c r="BQ40" s="158"/>
      <c r="BR40" s="158"/>
      <c r="BS40" s="158"/>
      <c r="BT40" s="158"/>
    </row>
    <row r="41" ht="15.75" customHeight="1">
      <c r="A41" s="302"/>
      <c r="B41" s="303"/>
      <c r="C41" s="304"/>
      <c r="D41" s="305" t="s">
        <v>136</v>
      </c>
      <c r="E41" s="293">
        <f>Breakdown!E41</f>
        <v>4725000</v>
      </c>
      <c r="F41" s="294"/>
      <c r="G41" s="294">
        <f>SUMIFS('DAOP 7 Mn'!$G$6:$G$1633,'DAOP 7 Mn'!$J$6:$J$1633,$D41,'DAOP 7 Mn'!$I$6:$I$1633,G$6)</f>
        <v>0</v>
      </c>
      <c r="H41" s="294">
        <f>SUMIFS('DAOP 7 Mn'!$G$6:$G$1633,'DAOP 7 Mn'!$J$6:$J$1633,$D41,'DAOP 7 Mn'!$I$6:$I$1633,H$6)</f>
        <v>4723500</v>
      </c>
      <c r="I41" s="306">
        <f>SUMIFS('DAOP 7 Mn'!$G$6:$G$1633,'DAOP 7 Mn'!$J$6:$J$1633,$D41,'DAOP 7 Mn'!$I$6:$I$1633,I$6)</f>
        <v>0</v>
      </c>
      <c r="J41" s="294">
        <f t="shared" ref="J41:J42" si="122">SUM(G41:I41)</f>
        <v>4723500</v>
      </c>
      <c r="K41" s="295" t="str">
        <f t="shared" ref="K41:K43" si="123">IFERROR(J41/F41," ")</f>
        <v> </v>
      </c>
      <c r="L41" s="306"/>
      <c r="M41" s="294">
        <f>SUMIFS('DAOP 7 Mn'!$G$6:$G$2633,'DAOP 7 Mn'!$J$6:$J$2633,$D41,'DAOP 7 Mn'!$I$6:$I$2633,M$6)</f>
        <v>0</v>
      </c>
      <c r="N41" s="294">
        <f>SUMIFS('DAOP 7 Mn'!$G$6:$G$2633,'DAOP 7 Mn'!$J$6:$J$2633,$D41,'DAOP 7 Mn'!$I$6:$I$2633,N$6)</f>
        <v>0</v>
      </c>
      <c r="O41" s="294">
        <f>SUMIFS('DAOP 7 Mn'!$G$6:$G$2633,'DAOP 7 Mn'!$J$6:$J$2633,$D41,'DAOP 7 Mn'!$I$6:$I$2633,O$6)</f>
        <v>0</v>
      </c>
      <c r="P41" s="294">
        <f t="shared" ref="P41:P42" si="124">SUM(M41:O41)</f>
        <v>0</v>
      </c>
      <c r="Q41" s="296" t="str">
        <f t="shared" ref="Q41:Q43" si="125">IFERROR(P41/L41," ")</f>
        <v> </v>
      </c>
      <c r="R41" s="294">
        <f>Breakdown!Q41</f>
        <v>0</v>
      </c>
      <c r="S41" s="306">
        <f>SUMIFS('DAOP 7 Mn'!$G$6:$G$3633,'DAOP 7 Mn'!$J$6:$J$3633,$D41,'DAOP 7 Mn'!$I$6:$I$3633,S$6)</f>
        <v>0</v>
      </c>
      <c r="T41" s="294">
        <f>SUMIFS('DAOP 7 Mn'!$G$6:$G$3633,'DAOP 7 Mn'!$J$6:$J$3633,$D41,'DAOP 7 Mn'!$I$6:$I$3633,T$6)</f>
        <v>0</v>
      </c>
      <c r="U41" s="294">
        <f>SUMIFS('DAOP 7 Mn'!$G$6:$G$3633,'DAOP 7 Mn'!$J$6:$J$3633,$D41,'DAOP 7 Mn'!$I$6:$I$3633,U$6)</f>
        <v>0</v>
      </c>
      <c r="V41" s="294">
        <f t="shared" ref="V41:V42" si="126">SUM(S41:U41)</f>
        <v>0</v>
      </c>
      <c r="W41" s="295" t="str">
        <f t="shared" ref="W41:W43" si="127">IFERROR(V41/R41," ")</f>
        <v> </v>
      </c>
      <c r="X41" s="294">
        <f>Breakdown!U41</f>
        <v>0</v>
      </c>
      <c r="Y41" s="294">
        <f>SUMIFS('DAOP 7 Mn'!$G$6:$G$4633,'DAOP 7 Mn'!$J$6:$J$4633,$D41,'DAOP 7 Mn'!$I$6:$I$4633,Y$6)</f>
        <v>0</v>
      </c>
      <c r="Z41" s="306">
        <f>SUMIFS('DAOP 7 Mn'!$G$6:$G$4633,'DAOP 7 Mn'!$J$6:$J$4633,$D41,'DAOP 7 Mn'!$I$6:$I$4633,Z$6)</f>
        <v>0</v>
      </c>
      <c r="AA41" s="294">
        <f>SUMIFS('DAOP 7 Mn'!$G$6:$G$4633,'DAOP 7 Mn'!$J$6:$J$4633,$D41,'DAOP 7 Mn'!$I$6:$I$4633,AA$6)</f>
        <v>0</v>
      </c>
      <c r="AB41" s="294">
        <f t="shared" ref="AB41:AB42" si="128">SUM(Y41:AA41)</f>
        <v>0</v>
      </c>
      <c r="AC41" s="296" t="str">
        <f t="shared" ref="AC41:AC43" si="129">IFERROR(AB41/X41," ")</f>
        <v> </v>
      </c>
      <c r="AD41" s="294">
        <f t="shared" ref="AD41:AD42" si="130">F41+L41</f>
        <v>0</v>
      </c>
      <c r="AE41" s="294">
        <f t="shared" ref="AE41:AE42" si="131">R41+X41</f>
        <v>0</v>
      </c>
      <c r="AF41" s="294">
        <f t="shared" ref="AF41:AF42" si="132">AD41+AE41</f>
        <v>0</v>
      </c>
      <c r="AG41" s="294">
        <f t="shared" ref="AG41:AG42" si="133">J41+P41</f>
        <v>4723500</v>
      </c>
      <c r="AH41" s="294">
        <f t="shared" ref="AH41:AH42" si="134">V41+AB41</f>
        <v>0</v>
      </c>
      <c r="AI41" s="294">
        <f t="shared" ref="AI41:AI42" si="135">AG41+AH41</f>
        <v>4723500</v>
      </c>
      <c r="AJ41" s="295" t="str">
        <f t="shared" ref="AJ41:AL41" si="121">IFERROR(AG41/AD41," ")</f>
        <v> </v>
      </c>
      <c r="AK41" s="295" t="str">
        <f t="shared" si="121"/>
        <v> </v>
      </c>
      <c r="AL41" s="297" t="str">
        <f t="shared" si="121"/>
        <v> </v>
      </c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  <c r="BM41" s="159"/>
      <c r="BN41" s="159"/>
      <c r="BO41" s="159"/>
      <c r="BP41" s="159"/>
      <c r="BQ41" s="159"/>
      <c r="BR41" s="159"/>
      <c r="BS41" s="159"/>
      <c r="BT41" s="159"/>
    </row>
    <row r="42" ht="15.75" customHeight="1">
      <c r="A42" s="302"/>
      <c r="B42" s="303"/>
      <c r="C42" s="304"/>
      <c r="D42" s="305" t="s">
        <v>294</v>
      </c>
      <c r="E42" s="293" t="str">
        <f>Breakdown!E42</f>
        <v/>
      </c>
      <c r="F42" s="294"/>
      <c r="G42" s="294">
        <f>SUMIFS('DAOP 7 Mn'!$G$6:$G$1633,'DAOP 7 Mn'!$J$6:$J$1633,$D42,'DAOP 7 Mn'!$I$6:$I$1633,G$6)</f>
        <v>0</v>
      </c>
      <c r="H42" s="294">
        <f>SUMIFS('DAOP 7 Mn'!$G$6:$G$1633,'DAOP 7 Mn'!$J$6:$J$1633,$D42,'DAOP 7 Mn'!$I$6:$I$1633,H$6)</f>
        <v>0</v>
      </c>
      <c r="I42" s="294">
        <f>SUMIFS('DAOP 7 Mn'!$G$6:$G$1633,'DAOP 7 Mn'!$J$6:$J$1633,$D42,'DAOP 7 Mn'!$I$6:$I$1633,I$6)</f>
        <v>0</v>
      </c>
      <c r="J42" s="294">
        <f t="shared" si="122"/>
        <v>0</v>
      </c>
      <c r="K42" s="295" t="str">
        <f t="shared" si="123"/>
        <v> </v>
      </c>
      <c r="L42" s="294"/>
      <c r="M42" s="294">
        <f>SUMIFS('DAOP 7 Mn'!$G$6:$G$2633,'DAOP 7 Mn'!$J$6:$J$2633,$D42,'DAOP 7 Mn'!$I$6:$I$2633,M$6)</f>
        <v>0</v>
      </c>
      <c r="N42" s="294">
        <f>SUMIFS('DAOP 7 Mn'!$G$6:$G$2633,'DAOP 7 Mn'!$J$6:$J$2633,$D42,'DAOP 7 Mn'!$I$6:$I$2633,N$6)</f>
        <v>0</v>
      </c>
      <c r="O42" s="294">
        <f>SUMIFS('DAOP 7 Mn'!$G$6:$G$2633,'DAOP 7 Mn'!$J$6:$J$2633,$D42,'DAOP 7 Mn'!$I$6:$I$2633,O$6)</f>
        <v>0</v>
      </c>
      <c r="P42" s="294">
        <f t="shared" si="124"/>
        <v>0</v>
      </c>
      <c r="Q42" s="296" t="str">
        <f t="shared" si="125"/>
        <v> </v>
      </c>
      <c r="R42" s="294">
        <f>Breakdown!Q42</f>
        <v>0</v>
      </c>
      <c r="S42" s="294">
        <f>SUMIFS('DAOP 7 Mn'!$G$6:$G$3633,'DAOP 7 Mn'!$J$6:$J$3633,$D42,'DAOP 7 Mn'!$I$6:$I$3633,S$6)</f>
        <v>0</v>
      </c>
      <c r="T42" s="294">
        <f>SUMIFS('DAOP 7 Mn'!$G$6:$G$3633,'DAOP 7 Mn'!$J$6:$J$3633,$D42,'DAOP 7 Mn'!$I$6:$I$3633,T$6)</f>
        <v>0</v>
      </c>
      <c r="U42" s="294">
        <f>SUMIFS('DAOP 7 Mn'!$G$6:$G$3633,'DAOP 7 Mn'!$J$6:$J$3633,$D42,'DAOP 7 Mn'!$I$6:$I$3633,U$6)</f>
        <v>0</v>
      </c>
      <c r="V42" s="294">
        <f t="shared" si="126"/>
        <v>0</v>
      </c>
      <c r="W42" s="295" t="str">
        <f t="shared" si="127"/>
        <v> </v>
      </c>
      <c r="X42" s="294">
        <f>Breakdown!U42</f>
        <v>0</v>
      </c>
      <c r="Y42" s="294">
        <f>SUMIFS('DAOP 7 Mn'!$G$6:$G$4633,'DAOP 7 Mn'!$J$6:$J$4633,$D42,'DAOP 7 Mn'!$I$6:$I$4633,Y$6)</f>
        <v>0</v>
      </c>
      <c r="Z42" s="294">
        <f>SUMIFS('DAOP 7 Mn'!$G$6:$G$4633,'DAOP 7 Mn'!$J$6:$J$4633,$D42,'DAOP 7 Mn'!$I$6:$I$4633,Z$6)</f>
        <v>0</v>
      </c>
      <c r="AA42" s="294">
        <f>SUMIFS('DAOP 7 Mn'!$G$6:$G$4633,'DAOP 7 Mn'!$J$6:$J$4633,$D42,'DAOP 7 Mn'!$I$6:$I$4633,AA$6)</f>
        <v>0</v>
      </c>
      <c r="AB42" s="294">
        <f t="shared" si="128"/>
        <v>0</v>
      </c>
      <c r="AC42" s="296" t="str">
        <f t="shared" si="129"/>
        <v> </v>
      </c>
      <c r="AD42" s="294">
        <f t="shared" si="130"/>
        <v>0</v>
      </c>
      <c r="AE42" s="294">
        <f t="shared" si="131"/>
        <v>0</v>
      </c>
      <c r="AF42" s="294">
        <f t="shared" si="132"/>
        <v>0</v>
      </c>
      <c r="AG42" s="294">
        <f t="shared" si="133"/>
        <v>0</v>
      </c>
      <c r="AH42" s="294">
        <f t="shared" si="134"/>
        <v>0</v>
      </c>
      <c r="AI42" s="294">
        <f t="shared" si="135"/>
        <v>0</v>
      </c>
      <c r="AJ42" s="295" t="str">
        <f t="shared" ref="AJ42:AL42" si="136">IFERROR(AG42/AD42," ")</f>
        <v> </v>
      </c>
      <c r="AK42" s="295" t="str">
        <f t="shared" si="136"/>
        <v> </v>
      </c>
      <c r="AL42" s="297" t="str">
        <f t="shared" si="136"/>
        <v> </v>
      </c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  <c r="BM42" s="159"/>
      <c r="BN42" s="159"/>
      <c r="BO42" s="159"/>
      <c r="BP42" s="159"/>
      <c r="BQ42" s="159"/>
      <c r="BR42" s="159"/>
      <c r="BS42" s="159"/>
      <c r="BT42" s="159"/>
    </row>
    <row r="43" ht="15.75" customHeight="1">
      <c r="A43" s="298"/>
      <c r="B43" s="307" t="s">
        <v>346</v>
      </c>
      <c r="C43" s="118"/>
      <c r="D43" s="119"/>
      <c r="E43" s="301">
        <f t="shared" ref="E43:J43" si="137">SUM(E41:E42)</f>
        <v>4725000</v>
      </c>
      <c r="F43" s="301">
        <f t="shared" si="137"/>
        <v>0</v>
      </c>
      <c r="G43" s="301">
        <f t="shared" si="137"/>
        <v>0</v>
      </c>
      <c r="H43" s="301">
        <f t="shared" si="137"/>
        <v>4723500</v>
      </c>
      <c r="I43" s="301">
        <f t="shared" si="137"/>
        <v>0</v>
      </c>
      <c r="J43" s="301">
        <f t="shared" si="137"/>
        <v>4723500</v>
      </c>
      <c r="K43" s="295" t="str">
        <f t="shared" si="123"/>
        <v> </v>
      </c>
      <c r="L43" s="301">
        <f t="shared" ref="L43:P43" si="138">SUM(L41:L42)</f>
        <v>0</v>
      </c>
      <c r="M43" s="301">
        <f t="shared" si="138"/>
        <v>0</v>
      </c>
      <c r="N43" s="301">
        <f t="shared" si="138"/>
        <v>0</v>
      </c>
      <c r="O43" s="301">
        <f t="shared" si="138"/>
        <v>0</v>
      </c>
      <c r="P43" s="301">
        <f t="shared" si="138"/>
        <v>0</v>
      </c>
      <c r="Q43" s="296" t="str">
        <f t="shared" si="125"/>
        <v> </v>
      </c>
      <c r="R43" s="301">
        <f t="shared" ref="R43:V43" si="139">SUM(R41:R42)</f>
        <v>0</v>
      </c>
      <c r="S43" s="301">
        <f t="shared" si="139"/>
        <v>0</v>
      </c>
      <c r="T43" s="301">
        <f t="shared" si="139"/>
        <v>0</v>
      </c>
      <c r="U43" s="301">
        <f t="shared" si="139"/>
        <v>0</v>
      </c>
      <c r="V43" s="301">
        <f t="shared" si="139"/>
        <v>0</v>
      </c>
      <c r="W43" s="295" t="str">
        <f t="shared" si="127"/>
        <v> </v>
      </c>
      <c r="X43" s="301">
        <f t="shared" ref="X43:AB43" si="140">SUM(X41:X42)</f>
        <v>0</v>
      </c>
      <c r="Y43" s="301">
        <f t="shared" si="140"/>
        <v>0</v>
      </c>
      <c r="Z43" s="301">
        <f t="shared" si="140"/>
        <v>0</v>
      </c>
      <c r="AA43" s="301">
        <f t="shared" si="140"/>
        <v>0</v>
      </c>
      <c r="AB43" s="301">
        <f t="shared" si="140"/>
        <v>0</v>
      </c>
      <c r="AC43" s="296" t="str">
        <f t="shared" si="129"/>
        <v> </v>
      </c>
      <c r="AD43" s="301">
        <f t="shared" ref="AD43:AI43" si="141">SUM(AD41:AD42)</f>
        <v>0</v>
      </c>
      <c r="AE43" s="301">
        <f t="shared" si="141"/>
        <v>0</v>
      </c>
      <c r="AF43" s="301">
        <f t="shared" si="141"/>
        <v>0</v>
      </c>
      <c r="AG43" s="301">
        <f t="shared" si="141"/>
        <v>4723500</v>
      </c>
      <c r="AH43" s="301">
        <f t="shared" si="141"/>
        <v>0</v>
      </c>
      <c r="AI43" s="301">
        <f t="shared" si="141"/>
        <v>4723500</v>
      </c>
      <c r="AJ43" s="295" t="str">
        <f t="shared" ref="AJ43:AL43" si="142">IFERROR(AG43/AD43," ")</f>
        <v> </v>
      </c>
      <c r="AK43" s="295" t="str">
        <f t="shared" si="142"/>
        <v> </v>
      </c>
      <c r="AL43" s="297" t="str">
        <f t="shared" si="142"/>
        <v> </v>
      </c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  <c r="BJ43" s="158"/>
      <c r="BK43" s="158"/>
      <c r="BL43" s="158"/>
      <c r="BM43" s="158"/>
      <c r="BN43" s="158"/>
      <c r="BO43" s="158"/>
      <c r="BP43" s="158"/>
      <c r="BQ43" s="158"/>
      <c r="BR43" s="158"/>
      <c r="BS43" s="158"/>
      <c r="BT43" s="158"/>
    </row>
    <row r="44" ht="15.75" customHeight="1">
      <c r="A44" s="298"/>
      <c r="B44" s="299">
        <v>4.0</v>
      </c>
      <c r="C44" s="300" t="s">
        <v>347</v>
      </c>
      <c r="D44" s="119"/>
      <c r="E44" s="309"/>
      <c r="F44" s="301"/>
      <c r="G44" s="301"/>
      <c r="H44" s="301"/>
      <c r="I44" s="301"/>
      <c r="J44" s="301"/>
      <c r="K44" s="295"/>
      <c r="L44" s="301"/>
      <c r="M44" s="301"/>
      <c r="N44" s="301"/>
      <c r="O44" s="301"/>
      <c r="P44" s="301"/>
      <c r="Q44" s="296"/>
      <c r="R44" s="301"/>
      <c r="S44" s="301"/>
      <c r="T44" s="301"/>
      <c r="U44" s="301"/>
      <c r="V44" s="301"/>
      <c r="W44" s="295"/>
      <c r="X44" s="301"/>
      <c r="Y44" s="301"/>
      <c r="Z44" s="301"/>
      <c r="AA44" s="301"/>
      <c r="AB44" s="301"/>
      <c r="AC44" s="296"/>
      <c r="AD44" s="301"/>
      <c r="AE44" s="301"/>
      <c r="AF44" s="301"/>
      <c r="AG44" s="301"/>
      <c r="AH44" s="301"/>
      <c r="AI44" s="301"/>
      <c r="AJ44" s="295"/>
      <c r="AK44" s="295"/>
      <c r="AL44" s="297"/>
      <c r="AM44" s="158"/>
      <c r="AN44" s="232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  <c r="BJ44" s="158"/>
      <c r="BK44" s="158"/>
      <c r="BL44" s="158"/>
      <c r="BM44" s="158"/>
      <c r="BN44" s="158"/>
      <c r="BO44" s="158"/>
      <c r="BP44" s="158"/>
      <c r="BQ44" s="158"/>
      <c r="BR44" s="158"/>
      <c r="BS44" s="158"/>
      <c r="BT44" s="158"/>
    </row>
    <row r="45" ht="15.75" customHeight="1">
      <c r="A45" s="302"/>
      <c r="B45" s="303"/>
      <c r="C45" s="304"/>
      <c r="D45" s="305" t="s">
        <v>295</v>
      </c>
      <c r="E45" s="293">
        <f>Breakdown!E45</f>
        <v>12750000</v>
      </c>
      <c r="F45" s="294"/>
      <c r="G45" s="306">
        <f>SUMIFS('DAOP 7 Mn'!$G$6:$G$1633,'DAOP 7 Mn'!$J$6:$J$1633,$D45,'DAOP 7 Mn'!$I$6:$I$1633,G$6)</f>
        <v>0</v>
      </c>
      <c r="H45" s="294">
        <f>SUMIFS('DAOP 7 Mn'!$G$6:$G$1633,'DAOP 7 Mn'!$J$6:$J$1633,$D45,'DAOP 7 Mn'!$I$6:$I$1633,H$6)</f>
        <v>0</v>
      </c>
      <c r="I45" s="306"/>
      <c r="J45" s="294">
        <f t="shared" ref="J45:J53" si="144">SUM(G45:I45)</f>
        <v>0</v>
      </c>
      <c r="K45" s="295" t="str">
        <f t="shared" ref="K45:K53" si="145">IFERROR(J45/F45," ")</f>
        <v> </v>
      </c>
      <c r="L45" s="294"/>
      <c r="M45" s="306">
        <f>SUMIFS('DAOP 7 Mn'!$G$6:$G$2633,'DAOP 7 Mn'!$J$6:$J$2633,$D45,'DAOP 7 Mn'!$I$6:$I$2633,M$6)</f>
        <v>0</v>
      </c>
      <c r="N45" s="306">
        <f>SUMIFS('DAOP 7 Mn'!$G$6:$G$2633,'DAOP 7 Mn'!$J$6:$J$2633,$D45,'DAOP 7 Mn'!$I$6:$I$2633,N$6)</f>
        <v>0</v>
      </c>
      <c r="O45" s="306">
        <f>SUMIFS('DAOP 7 Mn'!$G$6:$G$2633,'DAOP 7 Mn'!$J$6:$J$2633,$D45,'DAOP 7 Mn'!$I$6:$I$2633,O$6)</f>
        <v>0</v>
      </c>
      <c r="P45" s="294">
        <f t="shared" ref="P45:P54" si="146">SUM(M45:O45)</f>
        <v>0</v>
      </c>
      <c r="Q45" s="296" t="str">
        <f t="shared" ref="Q45:Q58" si="147">IFERROR(P45/L45," ")</f>
        <v> </v>
      </c>
      <c r="R45" s="294">
        <f>Breakdown!Q45</f>
        <v>0</v>
      </c>
      <c r="S45" s="306">
        <f>SUMIFS('DAOP 7 Mn'!$G$6:$G$3633,'DAOP 7 Mn'!$J$6:$J$3633,$D45,'DAOP 7 Mn'!$I$6:$I$3633,S$6)</f>
        <v>0</v>
      </c>
      <c r="T45" s="306">
        <f>SUMIFS('DAOP 7 Mn'!$G$6:$G$3633,'DAOP 7 Mn'!$J$6:$J$3633,$D45,'DAOP 7 Mn'!$I$6:$I$3633,T$6)</f>
        <v>0</v>
      </c>
      <c r="U45" s="306">
        <f>SUMIFS('DAOP 7 Mn'!$G$6:$G$3633,'DAOP 7 Mn'!$J$6:$J$3633,$D45,'DAOP 7 Mn'!$I$6:$I$3633,U$6)</f>
        <v>0</v>
      </c>
      <c r="V45" s="294">
        <f t="shared" ref="V45:V54" si="148">SUM(S45:U45)</f>
        <v>0</v>
      </c>
      <c r="W45" s="295" t="str">
        <f t="shared" ref="W45:W53" si="149">IFERROR(V45/R45," ")</f>
        <v> </v>
      </c>
      <c r="X45" s="294">
        <f>Breakdown!U45</f>
        <v>0</v>
      </c>
      <c r="Y45" s="306">
        <f>SUMIFS('DAOP 7 Mn'!$G$6:$G$4633,'DAOP 7 Mn'!$J$6:$J$4633,$D45,'DAOP 7 Mn'!$I$6:$I$4633,Y$6)</f>
        <v>0</v>
      </c>
      <c r="Z45" s="306">
        <f>SUMIFS('DAOP 7 Mn'!$G$6:$G$4633,'DAOP 7 Mn'!$J$6:$J$4633,$D45,'DAOP 7 Mn'!$I$6:$I$4633,Z$6)</f>
        <v>0</v>
      </c>
      <c r="AA45" s="306">
        <f>SUMIFS('DAOP 7 Mn'!$G$6:$G$4633,'DAOP 7 Mn'!$J$6:$J$4633,$D45,'DAOP 7 Mn'!$I$6:$I$4633,AA$6)</f>
        <v>0</v>
      </c>
      <c r="AB45" s="294">
        <f t="shared" ref="AB45:AB54" si="150">SUM(Y45:AA45)</f>
        <v>0</v>
      </c>
      <c r="AC45" s="296" t="str">
        <f t="shared" ref="AC45:AC58" si="151">IFERROR(AB45/X45," ")</f>
        <v> </v>
      </c>
      <c r="AD45" s="294">
        <f t="shared" ref="AD45:AD53" si="152">F45+L45</f>
        <v>0</v>
      </c>
      <c r="AE45" s="294">
        <f t="shared" ref="AE45:AE53" si="153">R45+X45</f>
        <v>0</v>
      </c>
      <c r="AF45" s="294">
        <f t="shared" ref="AF45:AF53" si="154">AD45+AE45</f>
        <v>0</v>
      </c>
      <c r="AG45" s="294">
        <f t="shared" ref="AG45:AG53" si="155">J45+P45</f>
        <v>0</v>
      </c>
      <c r="AH45" s="294">
        <f t="shared" ref="AH45:AH53" si="156">V45+AB45</f>
        <v>0</v>
      </c>
      <c r="AI45" s="294">
        <f t="shared" ref="AI45:AI53" si="157">AG45+AH45</f>
        <v>0</v>
      </c>
      <c r="AJ45" s="295" t="str">
        <f t="shared" ref="AJ45:AL45" si="143">IFERROR(AG45/AD45," ")</f>
        <v> </v>
      </c>
      <c r="AK45" s="295" t="str">
        <f t="shared" si="143"/>
        <v> </v>
      </c>
      <c r="AL45" s="297" t="str">
        <f t="shared" si="143"/>
        <v> </v>
      </c>
      <c r="AM45" s="159"/>
      <c r="AN45" s="254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  <c r="BM45" s="159"/>
      <c r="BN45" s="159"/>
      <c r="BO45" s="159"/>
      <c r="BP45" s="159"/>
      <c r="BQ45" s="159"/>
      <c r="BR45" s="159"/>
      <c r="BS45" s="159"/>
      <c r="BT45" s="159"/>
    </row>
    <row r="46" ht="15.75" customHeight="1">
      <c r="A46" s="302"/>
      <c r="B46" s="303"/>
      <c r="C46" s="310"/>
      <c r="D46" s="305" t="s">
        <v>121</v>
      </c>
      <c r="E46" s="293">
        <f>Breakdown!E46</f>
        <v>3100000</v>
      </c>
      <c r="F46" s="294"/>
      <c r="G46" s="306">
        <f>SUMIFS('DAOP 7 Mn'!$G$6:$G$1633,'DAOP 7 Mn'!$J$6:$J$1633,$D46,'DAOP 7 Mn'!$I$6:$I$1633,G$6)</f>
        <v>0</v>
      </c>
      <c r="H46" s="294">
        <f>SUMIFS('DAOP 7 Mn'!$G$6:$G$1633,'DAOP 7 Mn'!$J$6:$J$1633,$D46,'DAOP 7 Mn'!$I$6:$I$1633,H$6)</f>
        <v>7286000</v>
      </c>
      <c r="I46" s="306">
        <f>SUMIFS('DAOP 7 Mn'!$G$6:$G$1633,'DAOP 7 Mn'!$J$6:$J$1633,$D46,'DAOP 7 Mn'!$I$6:$I$1633,I$6)</f>
        <v>0</v>
      </c>
      <c r="J46" s="294">
        <f t="shared" si="144"/>
        <v>7286000</v>
      </c>
      <c r="K46" s="295" t="str">
        <f t="shared" si="145"/>
        <v> </v>
      </c>
      <c r="L46" s="294"/>
      <c r="M46" s="306">
        <f>SUMIFS('DAOP 7 Mn'!$G$6:$G$2633,'DAOP 7 Mn'!$J$6:$J$2633,$D46,'DAOP 7 Mn'!$I$6:$I$2633,M$6)</f>
        <v>0</v>
      </c>
      <c r="N46" s="306">
        <f>SUMIFS('DAOP 7 Mn'!$G$6:$G$2633,'DAOP 7 Mn'!$J$6:$J$2633,$D46,'DAOP 7 Mn'!$I$6:$I$2633,N$6)</f>
        <v>0</v>
      </c>
      <c r="O46" s="306">
        <f>SUMIFS('DAOP 7 Mn'!$G$6:$G$2633,'DAOP 7 Mn'!$J$6:$J$2633,$D46,'DAOP 7 Mn'!$I$6:$I$2633,O$6)</f>
        <v>0</v>
      </c>
      <c r="P46" s="294">
        <f t="shared" si="146"/>
        <v>0</v>
      </c>
      <c r="Q46" s="296" t="str">
        <f t="shared" si="147"/>
        <v> </v>
      </c>
      <c r="R46" s="294">
        <f>Breakdown!Q46</f>
        <v>0</v>
      </c>
      <c r="S46" s="306">
        <f>SUMIFS('DAOP 7 Mn'!$G$6:$G$3633,'DAOP 7 Mn'!$J$6:$J$3633,$D46,'DAOP 7 Mn'!$I$6:$I$3633,S$6)</f>
        <v>0</v>
      </c>
      <c r="T46" s="306">
        <f>SUMIFS('DAOP 7 Mn'!$G$6:$G$3633,'DAOP 7 Mn'!$J$6:$J$3633,$D46,'DAOP 7 Mn'!$I$6:$I$3633,T$6)</f>
        <v>0</v>
      </c>
      <c r="U46" s="306">
        <f>SUMIFS('DAOP 7 Mn'!$G$6:$G$3633,'DAOP 7 Mn'!$J$6:$J$3633,$D46,'DAOP 7 Mn'!$I$6:$I$3633,U$6)</f>
        <v>0</v>
      </c>
      <c r="V46" s="294">
        <f t="shared" si="148"/>
        <v>0</v>
      </c>
      <c r="W46" s="295" t="str">
        <f t="shared" si="149"/>
        <v> </v>
      </c>
      <c r="X46" s="294">
        <f>Breakdown!U46</f>
        <v>0</v>
      </c>
      <c r="Y46" s="306">
        <f>SUMIFS('DAOP 7 Mn'!$G$6:$G$4633,'DAOP 7 Mn'!$J$6:$J$4633,$D46,'DAOP 7 Mn'!$I$6:$I$4633,Y$6)</f>
        <v>0</v>
      </c>
      <c r="Z46" s="294">
        <f>SUMIFS('DAOP 7 Mn'!$G$6:$G$4633,'DAOP 7 Mn'!$J$6:$J$4633,$D46,'DAOP 7 Mn'!$I$6:$I$4633,Z$6)</f>
        <v>0</v>
      </c>
      <c r="AA46" s="294">
        <f>SUMIFS('DAOP 7 Mn'!$G$6:$G$4633,'DAOP 7 Mn'!$J$6:$J$4633,$D46,'DAOP 7 Mn'!$I$6:$I$4633,AA$6)</f>
        <v>0</v>
      </c>
      <c r="AB46" s="294">
        <f t="shared" si="150"/>
        <v>0</v>
      </c>
      <c r="AC46" s="296" t="str">
        <f t="shared" si="151"/>
        <v> </v>
      </c>
      <c r="AD46" s="294">
        <f t="shared" si="152"/>
        <v>0</v>
      </c>
      <c r="AE46" s="294">
        <f t="shared" si="153"/>
        <v>0</v>
      </c>
      <c r="AF46" s="294">
        <f t="shared" si="154"/>
        <v>0</v>
      </c>
      <c r="AG46" s="294">
        <f t="shared" si="155"/>
        <v>7286000</v>
      </c>
      <c r="AH46" s="294">
        <f t="shared" si="156"/>
        <v>0</v>
      </c>
      <c r="AI46" s="294">
        <f t="shared" si="157"/>
        <v>7286000</v>
      </c>
      <c r="AJ46" s="295" t="str">
        <f t="shared" ref="AJ46:AL46" si="158">IFERROR(AG46/AD46," ")</f>
        <v> </v>
      </c>
      <c r="AK46" s="295" t="str">
        <f t="shared" si="158"/>
        <v> </v>
      </c>
      <c r="AL46" s="297" t="str">
        <f t="shared" si="158"/>
        <v> </v>
      </c>
      <c r="AM46" s="159"/>
      <c r="AN46" s="254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  <c r="BM46" s="159"/>
      <c r="BN46" s="159"/>
      <c r="BO46" s="159"/>
      <c r="BP46" s="159"/>
      <c r="BQ46" s="159"/>
      <c r="BR46" s="159"/>
      <c r="BS46" s="159"/>
      <c r="BT46" s="159"/>
    </row>
    <row r="47" ht="15.75" customHeight="1">
      <c r="A47" s="302"/>
      <c r="B47" s="303"/>
      <c r="C47" s="304"/>
      <c r="D47" s="305" t="s">
        <v>26</v>
      </c>
      <c r="E47" s="293" t="str">
        <f>Breakdown!E47</f>
        <v/>
      </c>
      <c r="F47" s="294"/>
      <c r="G47" s="294">
        <f>SUMIFS('DAOP 7 Mn'!$G$6:$G$1633,'DAOP 7 Mn'!$J$6:$J$1633,$D47,'DAOP 7 Mn'!$I$6:$I$1633,G$6)</f>
        <v>700000</v>
      </c>
      <c r="H47" s="294">
        <f>SUMIFS('DAOP 7 Mn'!$G$6:$G$1633,'DAOP 7 Mn'!$J$6:$J$1633,$D47,'DAOP 7 Mn'!$I$6:$I$1633,H$6)</f>
        <v>0</v>
      </c>
      <c r="I47" s="306">
        <f>SUMIFS('DAOP 7 Mn'!$G$6:$G$1633,'DAOP 7 Mn'!$J$6:$J$1633,$D47,'DAOP 7 Mn'!$I$6:$I$1633,I$6)</f>
        <v>4004000</v>
      </c>
      <c r="J47" s="294">
        <f t="shared" si="144"/>
        <v>4704000</v>
      </c>
      <c r="K47" s="295" t="str">
        <f t="shared" si="145"/>
        <v> </v>
      </c>
      <c r="L47" s="294"/>
      <c r="M47" s="294">
        <f>SUMIFS('DAOP 7 Mn'!$G$6:$G$2633,'DAOP 7 Mn'!$J$6:$J$2633,$D47,'DAOP 7 Mn'!$I$6:$I$2633,M$6)</f>
        <v>0</v>
      </c>
      <c r="N47" s="294">
        <f>SUMIFS('DAOP 7 Mn'!$G$6:$G$2633,'DAOP 7 Mn'!$J$6:$J$2633,$D47,'DAOP 7 Mn'!$I$6:$I$2633,N$6)</f>
        <v>0</v>
      </c>
      <c r="O47" s="294">
        <f>SUMIFS('DAOP 7 Mn'!$G$6:$G$2633,'DAOP 7 Mn'!$J$6:$J$2633,$D47,'DAOP 7 Mn'!$I$6:$I$2633,O$6)</f>
        <v>0</v>
      </c>
      <c r="P47" s="294">
        <f t="shared" si="146"/>
        <v>0</v>
      </c>
      <c r="Q47" s="296" t="str">
        <f t="shared" si="147"/>
        <v> </v>
      </c>
      <c r="R47" s="294">
        <f>Breakdown!Q47</f>
        <v>0</v>
      </c>
      <c r="S47" s="306">
        <f>SUMIFS('DAOP 7 Mn'!$G$6:$G$3633,'DAOP 7 Mn'!$J$6:$J$3633,$D47,'DAOP 7 Mn'!$I$6:$I$3633,S$6)</f>
        <v>0</v>
      </c>
      <c r="T47" s="306">
        <f>SUMIFS('DAOP 7 Mn'!$G$6:$G$3633,'DAOP 7 Mn'!$J$6:$J$3633,$D47,'DAOP 7 Mn'!$I$6:$I$3633,T$6)</f>
        <v>0</v>
      </c>
      <c r="U47" s="294">
        <f>SUMIFS('DAOP 7 Mn'!$G$6:$G$3633,'DAOP 7 Mn'!$J$6:$J$3633,$D47,'DAOP 7 Mn'!$I$6:$I$3633,U$6)</f>
        <v>0</v>
      </c>
      <c r="V47" s="294">
        <f t="shared" si="148"/>
        <v>0</v>
      </c>
      <c r="W47" s="295" t="str">
        <f t="shared" si="149"/>
        <v> </v>
      </c>
      <c r="X47" s="294">
        <f>Breakdown!U47</f>
        <v>0</v>
      </c>
      <c r="Y47" s="294">
        <f>SUMIFS('DAOP 7 Mn'!$G$6:$G$4633,'DAOP 7 Mn'!$J$6:$J$4633,$D47,'DAOP 7 Mn'!$I$6:$I$4633,Y$6)</f>
        <v>0</v>
      </c>
      <c r="Z47" s="294">
        <f>SUMIFS('DAOP 7 Mn'!$G$6:$G$4633,'DAOP 7 Mn'!$J$6:$J$4633,$D47,'DAOP 7 Mn'!$I$6:$I$4633,Z$6)</f>
        <v>0</v>
      </c>
      <c r="AA47" s="294">
        <f>SUMIFS('DAOP 7 Mn'!$G$6:$G$4633,'DAOP 7 Mn'!$J$6:$J$4633,$D47,'DAOP 7 Mn'!$I$6:$I$4633,AA$6)</f>
        <v>0</v>
      </c>
      <c r="AB47" s="294">
        <f t="shared" si="150"/>
        <v>0</v>
      </c>
      <c r="AC47" s="296" t="str">
        <f t="shared" si="151"/>
        <v> </v>
      </c>
      <c r="AD47" s="294">
        <f t="shared" si="152"/>
        <v>0</v>
      </c>
      <c r="AE47" s="294">
        <f t="shared" si="153"/>
        <v>0</v>
      </c>
      <c r="AF47" s="294">
        <f t="shared" si="154"/>
        <v>0</v>
      </c>
      <c r="AG47" s="294">
        <f t="shared" si="155"/>
        <v>4704000</v>
      </c>
      <c r="AH47" s="294">
        <f t="shared" si="156"/>
        <v>0</v>
      </c>
      <c r="AI47" s="294">
        <f t="shared" si="157"/>
        <v>4704000</v>
      </c>
      <c r="AJ47" s="295" t="str">
        <f t="shared" ref="AJ47:AL47" si="159">IFERROR(AG47/AD47," ")</f>
        <v> </v>
      </c>
      <c r="AK47" s="295" t="str">
        <f t="shared" si="159"/>
        <v> </v>
      </c>
      <c r="AL47" s="297" t="str">
        <f t="shared" si="159"/>
        <v> </v>
      </c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59"/>
      <c r="BC47" s="159"/>
      <c r="BD47" s="159"/>
      <c r="BE47" s="159"/>
      <c r="BF47" s="159"/>
      <c r="BG47" s="159"/>
      <c r="BH47" s="159"/>
      <c r="BI47" s="159"/>
      <c r="BJ47" s="159"/>
      <c r="BK47" s="159"/>
      <c r="BL47" s="159"/>
      <c r="BM47" s="159"/>
      <c r="BN47" s="159"/>
      <c r="BO47" s="159"/>
      <c r="BP47" s="159"/>
      <c r="BQ47" s="159"/>
      <c r="BR47" s="159"/>
      <c r="BS47" s="159"/>
      <c r="BT47" s="159"/>
    </row>
    <row r="48" ht="15.75" customHeight="1">
      <c r="A48" s="302"/>
      <c r="B48" s="303"/>
      <c r="C48" s="304"/>
      <c r="D48" s="305" t="s">
        <v>296</v>
      </c>
      <c r="E48" s="293" t="str">
        <f>Breakdown!E48</f>
        <v/>
      </c>
      <c r="F48" s="294"/>
      <c r="G48" s="294">
        <f>SUMIFS('DAOP 7 Mn'!$G$6:$G$1633,'DAOP 7 Mn'!$J$6:$J$1633,$D48,'DAOP 7 Mn'!$I$6:$I$1633,G$6)</f>
        <v>0</v>
      </c>
      <c r="H48" s="294">
        <f>SUMIFS('DAOP 7 Mn'!$G$6:$G$1633,'DAOP 7 Mn'!$J$6:$J$1633,$D48,'DAOP 7 Mn'!$I$6:$I$1633,H$6)</f>
        <v>0</v>
      </c>
      <c r="I48" s="294">
        <f>SUMIFS('DAOP 7 Mn'!$G$6:$G$1633,'DAOP 7 Mn'!$J$6:$J$1633,$D48,'DAOP 7 Mn'!$I$6:$I$1633,I$6)</f>
        <v>0</v>
      </c>
      <c r="J48" s="294">
        <f t="shared" si="144"/>
        <v>0</v>
      </c>
      <c r="K48" s="295" t="str">
        <f t="shared" si="145"/>
        <v> </v>
      </c>
      <c r="L48" s="294"/>
      <c r="M48" s="294">
        <f>SUMIFS('DAOP 7 Mn'!$G$6:$G$2633,'DAOP 7 Mn'!$J$6:$J$2633,$D48,'DAOP 7 Mn'!$I$6:$I$2633,M$6)</f>
        <v>0</v>
      </c>
      <c r="N48" s="294">
        <f>SUMIFS('DAOP 7 Mn'!$G$6:$G$2633,'DAOP 7 Mn'!$J$6:$J$2633,$D48,'DAOP 7 Mn'!$I$6:$I$2633,N$6)</f>
        <v>0</v>
      </c>
      <c r="O48" s="294">
        <f>SUMIFS('DAOP 7 Mn'!$G$6:$G$2633,'DAOP 7 Mn'!$J$6:$J$2633,$D48,'DAOP 7 Mn'!$I$6:$I$2633,O$6)</f>
        <v>0</v>
      </c>
      <c r="P48" s="294">
        <f t="shared" si="146"/>
        <v>0</v>
      </c>
      <c r="Q48" s="296" t="str">
        <f t="shared" si="147"/>
        <v> </v>
      </c>
      <c r="R48" s="294">
        <f>Breakdown!Q48</f>
        <v>0</v>
      </c>
      <c r="S48" s="294">
        <f>SUMIFS('DAOP 7 Mn'!$G$6:$G$3633,'DAOP 7 Mn'!$J$6:$J$3633,$D48,'DAOP 7 Mn'!$I$6:$I$3633,S$6)</f>
        <v>0</v>
      </c>
      <c r="T48" s="294">
        <f>SUMIFS('DAOP 7 Mn'!$G$6:$G$3633,'DAOP 7 Mn'!$J$6:$J$3633,$D48,'DAOP 7 Mn'!$I$6:$I$3633,T$6)</f>
        <v>0</v>
      </c>
      <c r="U48" s="294">
        <f>SUMIFS('DAOP 7 Mn'!$G$6:$G$3633,'DAOP 7 Mn'!$J$6:$J$3633,$D48,'DAOP 7 Mn'!$I$6:$I$3633,U$6)</f>
        <v>0</v>
      </c>
      <c r="V48" s="294">
        <f t="shared" si="148"/>
        <v>0</v>
      </c>
      <c r="W48" s="295" t="str">
        <f t="shared" si="149"/>
        <v> </v>
      </c>
      <c r="X48" s="294">
        <f>Breakdown!U48</f>
        <v>0</v>
      </c>
      <c r="Y48" s="294">
        <f>SUMIFS('DAOP 7 Mn'!$G$6:$G$4633,'DAOP 7 Mn'!$J$6:$J$4633,$D48,'DAOP 7 Mn'!$I$6:$I$4633,Y$6)</f>
        <v>0</v>
      </c>
      <c r="Z48" s="294">
        <f>SUMIFS('DAOP 7 Mn'!$G$6:$G$4633,'DAOP 7 Mn'!$J$6:$J$4633,$D48,'DAOP 7 Mn'!$I$6:$I$4633,Z$6)</f>
        <v>0</v>
      </c>
      <c r="AA48" s="294">
        <f>SUMIFS('DAOP 7 Mn'!$G$6:$G$4633,'DAOP 7 Mn'!$J$6:$J$4633,$D48,'DAOP 7 Mn'!$I$6:$I$4633,AA$6)</f>
        <v>0</v>
      </c>
      <c r="AB48" s="294">
        <f t="shared" si="150"/>
        <v>0</v>
      </c>
      <c r="AC48" s="296" t="str">
        <f t="shared" si="151"/>
        <v> </v>
      </c>
      <c r="AD48" s="294">
        <f t="shared" si="152"/>
        <v>0</v>
      </c>
      <c r="AE48" s="294">
        <f t="shared" si="153"/>
        <v>0</v>
      </c>
      <c r="AF48" s="294">
        <f t="shared" si="154"/>
        <v>0</v>
      </c>
      <c r="AG48" s="294">
        <f t="shared" si="155"/>
        <v>0</v>
      </c>
      <c r="AH48" s="294">
        <f t="shared" si="156"/>
        <v>0</v>
      </c>
      <c r="AI48" s="294">
        <f t="shared" si="157"/>
        <v>0</v>
      </c>
      <c r="AJ48" s="295" t="str">
        <f t="shared" ref="AJ48:AL48" si="160">IFERROR(AG48/AD48," ")</f>
        <v> </v>
      </c>
      <c r="AK48" s="295" t="str">
        <f t="shared" si="160"/>
        <v> </v>
      </c>
      <c r="AL48" s="297" t="str">
        <f t="shared" si="160"/>
        <v> </v>
      </c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159"/>
      <c r="BG48" s="159"/>
      <c r="BH48" s="159"/>
      <c r="BI48" s="159"/>
      <c r="BJ48" s="159"/>
      <c r="BK48" s="159"/>
      <c r="BL48" s="159"/>
      <c r="BM48" s="159"/>
      <c r="BN48" s="159"/>
      <c r="BO48" s="159"/>
      <c r="BP48" s="159"/>
      <c r="BQ48" s="159"/>
      <c r="BR48" s="159"/>
      <c r="BS48" s="159"/>
      <c r="BT48" s="159"/>
    </row>
    <row r="49" ht="15.75" customHeight="1">
      <c r="A49" s="302"/>
      <c r="B49" s="303"/>
      <c r="C49" s="304"/>
      <c r="D49" s="305" t="s">
        <v>297</v>
      </c>
      <c r="E49" s="293" t="str">
        <f>Breakdown!E49</f>
        <v/>
      </c>
      <c r="F49" s="294"/>
      <c r="G49" s="294">
        <f>SUMIFS('DAOP 7 Mn'!$G$6:$G$1633,'DAOP 7 Mn'!$J$6:$J$1633,$D49,'DAOP 7 Mn'!$I$6:$I$1633,G$6)</f>
        <v>0</v>
      </c>
      <c r="H49" s="294">
        <f>SUMIFS('DAOP 7 Mn'!$G$6:$G$1633,'DAOP 7 Mn'!$J$6:$J$1633,$D49,'DAOP 7 Mn'!$I$6:$I$1633,H$6)</f>
        <v>0</v>
      </c>
      <c r="I49" s="294">
        <f>SUMIFS('DAOP 7 Mn'!$G$6:$G$1633,'DAOP 7 Mn'!$J$6:$J$1633,$D49,'DAOP 7 Mn'!$I$6:$I$1633,I$6)</f>
        <v>0</v>
      </c>
      <c r="J49" s="294">
        <f t="shared" si="144"/>
        <v>0</v>
      </c>
      <c r="K49" s="295" t="str">
        <f t="shared" si="145"/>
        <v> </v>
      </c>
      <c r="L49" s="294"/>
      <c r="M49" s="294">
        <f>SUMIFS('DAOP 7 Mn'!$G$6:$G$2633,'DAOP 7 Mn'!$J$6:$J$2633,$D49,'DAOP 7 Mn'!$I$6:$I$2633,M$6)</f>
        <v>0</v>
      </c>
      <c r="N49" s="294">
        <f>SUMIFS('DAOP 7 Mn'!$G$6:$G$2633,'DAOP 7 Mn'!$J$6:$J$2633,$D49,'DAOP 7 Mn'!$I$6:$I$2633,N$6)</f>
        <v>0</v>
      </c>
      <c r="O49" s="294">
        <f>SUMIFS('DAOP 7 Mn'!$G$6:$G$2633,'DAOP 7 Mn'!$J$6:$J$2633,$D49,'DAOP 7 Mn'!$I$6:$I$2633,O$6)</f>
        <v>0</v>
      </c>
      <c r="P49" s="294">
        <f t="shared" si="146"/>
        <v>0</v>
      </c>
      <c r="Q49" s="296" t="str">
        <f t="shared" si="147"/>
        <v> </v>
      </c>
      <c r="R49" s="294">
        <f>Breakdown!Q49</f>
        <v>0</v>
      </c>
      <c r="S49" s="294">
        <f>SUMIFS('DAOP 7 Mn'!$G$6:$G$3633,'DAOP 7 Mn'!$J$6:$J$3633,$D49,'DAOP 7 Mn'!$I$6:$I$3633,S$6)</f>
        <v>0</v>
      </c>
      <c r="T49" s="294">
        <f>SUMIFS('DAOP 7 Mn'!$G$6:$G$3633,'DAOP 7 Mn'!$J$6:$J$3633,$D49,'DAOP 7 Mn'!$I$6:$I$3633,T$6)</f>
        <v>0</v>
      </c>
      <c r="U49" s="294">
        <f>SUMIFS('DAOP 7 Mn'!$G$6:$G$3633,'DAOP 7 Mn'!$J$6:$J$3633,$D49,'DAOP 7 Mn'!$I$6:$I$3633,U$6)</f>
        <v>0</v>
      </c>
      <c r="V49" s="294">
        <f t="shared" si="148"/>
        <v>0</v>
      </c>
      <c r="W49" s="295" t="str">
        <f t="shared" si="149"/>
        <v> </v>
      </c>
      <c r="X49" s="294">
        <f>Breakdown!U49</f>
        <v>0</v>
      </c>
      <c r="Y49" s="294">
        <f>SUMIFS('DAOP 7 Mn'!$G$6:$G$4633,'DAOP 7 Mn'!$J$6:$J$4633,$D49,'DAOP 7 Mn'!$I$6:$I$4633,Y$6)</f>
        <v>0</v>
      </c>
      <c r="Z49" s="294">
        <f>SUMIFS('DAOP 7 Mn'!$G$6:$G$4633,'DAOP 7 Mn'!$J$6:$J$4633,$D49,'DAOP 7 Mn'!$I$6:$I$4633,Z$6)</f>
        <v>0</v>
      </c>
      <c r="AA49" s="294">
        <f>SUMIFS('DAOP 7 Mn'!$G$6:$G$4633,'DAOP 7 Mn'!$J$6:$J$4633,$D49,'DAOP 7 Mn'!$I$6:$I$4633,AA$6)</f>
        <v>0</v>
      </c>
      <c r="AB49" s="294">
        <f t="shared" si="150"/>
        <v>0</v>
      </c>
      <c r="AC49" s="296" t="str">
        <f t="shared" si="151"/>
        <v> </v>
      </c>
      <c r="AD49" s="294">
        <f t="shared" si="152"/>
        <v>0</v>
      </c>
      <c r="AE49" s="294">
        <f t="shared" si="153"/>
        <v>0</v>
      </c>
      <c r="AF49" s="294">
        <f t="shared" si="154"/>
        <v>0</v>
      </c>
      <c r="AG49" s="294">
        <f t="shared" si="155"/>
        <v>0</v>
      </c>
      <c r="AH49" s="294">
        <f t="shared" si="156"/>
        <v>0</v>
      </c>
      <c r="AI49" s="294">
        <f t="shared" si="157"/>
        <v>0</v>
      </c>
      <c r="AJ49" s="295" t="str">
        <f t="shared" ref="AJ49:AL49" si="161">IFERROR(AG49/AD49," ")</f>
        <v> </v>
      </c>
      <c r="AK49" s="295" t="str">
        <f t="shared" si="161"/>
        <v> </v>
      </c>
      <c r="AL49" s="297" t="str">
        <f t="shared" si="161"/>
        <v> </v>
      </c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  <c r="BM49" s="159"/>
      <c r="BN49" s="159"/>
      <c r="BO49" s="159"/>
      <c r="BP49" s="159"/>
      <c r="BQ49" s="159"/>
      <c r="BR49" s="159"/>
      <c r="BS49" s="159"/>
      <c r="BT49" s="159"/>
    </row>
    <row r="50" ht="15.75" customHeight="1">
      <c r="A50" s="302"/>
      <c r="B50" s="303"/>
      <c r="C50" s="304"/>
      <c r="D50" s="305" t="s">
        <v>298</v>
      </c>
      <c r="E50" s="293" t="str">
        <f>Breakdown!E50</f>
        <v/>
      </c>
      <c r="F50" s="294"/>
      <c r="G50" s="294">
        <f>SUMIFS('DAOP 7 Mn'!$G$6:$G$1633,'DAOP 7 Mn'!$J$6:$J$1633,$D50,'DAOP 7 Mn'!$I$6:$I$1633,G$6)</f>
        <v>0</v>
      </c>
      <c r="H50" s="294">
        <f>SUMIFS('DAOP 7 Mn'!$G$6:$G$1633,'DAOP 7 Mn'!$J$6:$J$1633,$D50,'DAOP 7 Mn'!$I$6:$I$1633,H$6)</f>
        <v>0</v>
      </c>
      <c r="I50" s="294">
        <f>SUMIFS('DAOP 7 Mn'!$G$6:$G$1633,'DAOP 7 Mn'!$J$6:$J$1633,$D50,'DAOP 7 Mn'!$I$6:$I$1633,I$6)</f>
        <v>0</v>
      </c>
      <c r="J50" s="294">
        <f t="shared" si="144"/>
        <v>0</v>
      </c>
      <c r="K50" s="295" t="str">
        <f t="shared" si="145"/>
        <v> </v>
      </c>
      <c r="L50" s="294"/>
      <c r="M50" s="294">
        <f>SUMIFS('DAOP 7 Mn'!$G$6:$G$2633,'DAOP 7 Mn'!$J$6:$J$2633,$D50,'DAOP 7 Mn'!$I$6:$I$2633,M$6)</f>
        <v>0</v>
      </c>
      <c r="N50" s="294">
        <f>SUMIFS('DAOP 7 Mn'!$G$6:$G$2633,'DAOP 7 Mn'!$J$6:$J$2633,$D50,'DAOP 7 Mn'!$I$6:$I$2633,N$6)</f>
        <v>0</v>
      </c>
      <c r="O50" s="294">
        <f>SUMIFS('DAOP 7 Mn'!$G$6:$G$2633,'DAOP 7 Mn'!$J$6:$J$2633,$D50,'DAOP 7 Mn'!$I$6:$I$2633,O$6)</f>
        <v>0</v>
      </c>
      <c r="P50" s="294">
        <f t="shared" si="146"/>
        <v>0</v>
      </c>
      <c r="Q50" s="296" t="str">
        <f t="shared" si="147"/>
        <v> </v>
      </c>
      <c r="R50" s="294">
        <f>Breakdown!Q50</f>
        <v>0</v>
      </c>
      <c r="S50" s="294">
        <f>SUMIFS('DAOP 7 Mn'!$G$6:$G$3633,'DAOP 7 Mn'!$J$6:$J$3633,$D50,'DAOP 7 Mn'!$I$6:$I$3633,S$6)</f>
        <v>0</v>
      </c>
      <c r="T50" s="294">
        <f>SUMIFS('DAOP 7 Mn'!$G$6:$G$3633,'DAOP 7 Mn'!$J$6:$J$3633,$D50,'DAOP 7 Mn'!$I$6:$I$3633,T$6)</f>
        <v>0</v>
      </c>
      <c r="U50" s="294">
        <f>SUMIFS('DAOP 7 Mn'!$G$6:$G$3633,'DAOP 7 Mn'!$J$6:$J$3633,$D50,'DAOP 7 Mn'!$I$6:$I$3633,U$6)</f>
        <v>0</v>
      </c>
      <c r="V50" s="294">
        <f t="shared" si="148"/>
        <v>0</v>
      </c>
      <c r="W50" s="295" t="str">
        <f t="shared" si="149"/>
        <v> </v>
      </c>
      <c r="X50" s="294">
        <f>Breakdown!U50</f>
        <v>0</v>
      </c>
      <c r="Y50" s="294">
        <f>SUMIFS('DAOP 7 Mn'!$G$6:$G$4633,'DAOP 7 Mn'!$J$6:$J$4633,$D50,'DAOP 7 Mn'!$I$6:$I$4633,Y$6)</f>
        <v>0</v>
      </c>
      <c r="Z50" s="294">
        <f>SUMIFS('DAOP 7 Mn'!$G$6:$G$4633,'DAOP 7 Mn'!$J$6:$J$4633,$D50,'DAOP 7 Mn'!$I$6:$I$4633,Z$6)</f>
        <v>0</v>
      </c>
      <c r="AA50" s="294">
        <f>SUMIFS('DAOP 7 Mn'!$G$6:$G$4633,'DAOP 7 Mn'!$J$6:$J$4633,$D50,'DAOP 7 Mn'!$I$6:$I$4633,AA$6)</f>
        <v>0</v>
      </c>
      <c r="AB50" s="294">
        <f t="shared" si="150"/>
        <v>0</v>
      </c>
      <c r="AC50" s="296" t="str">
        <f t="shared" si="151"/>
        <v> </v>
      </c>
      <c r="AD50" s="294">
        <f t="shared" si="152"/>
        <v>0</v>
      </c>
      <c r="AE50" s="294">
        <f t="shared" si="153"/>
        <v>0</v>
      </c>
      <c r="AF50" s="294">
        <f t="shared" si="154"/>
        <v>0</v>
      </c>
      <c r="AG50" s="294">
        <f t="shared" si="155"/>
        <v>0</v>
      </c>
      <c r="AH50" s="294">
        <f t="shared" si="156"/>
        <v>0</v>
      </c>
      <c r="AI50" s="294">
        <f t="shared" si="157"/>
        <v>0</v>
      </c>
      <c r="AJ50" s="295" t="str">
        <f t="shared" ref="AJ50:AL50" si="162">IFERROR(AG50/AD50," ")</f>
        <v> </v>
      </c>
      <c r="AK50" s="295" t="str">
        <f t="shared" si="162"/>
        <v> </v>
      </c>
      <c r="AL50" s="297" t="str">
        <f t="shared" si="162"/>
        <v> </v>
      </c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  <c r="BM50" s="159"/>
      <c r="BN50" s="159"/>
      <c r="BO50" s="159"/>
      <c r="BP50" s="159"/>
      <c r="BQ50" s="159"/>
      <c r="BR50" s="159"/>
      <c r="BS50" s="159"/>
      <c r="BT50" s="159"/>
    </row>
    <row r="51" ht="15.75" customHeight="1">
      <c r="A51" s="302"/>
      <c r="B51" s="303"/>
      <c r="C51" s="311"/>
      <c r="D51" s="305" t="s">
        <v>299</v>
      </c>
      <c r="E51" s="293" t="str">
        <f>Breakdown!E51</f>
        <v/>
      </c>
      <c r="F51" s="294"/>
      <c r="G51" s="294">
        <f>SUMIFS('DAOP 7 Mn'!$G$6:$G$1633,'DAOP 7 Mn'!$J$6:$J$1633,$D51,'DAOP 7 Mn'!$I$6:$I$1633,G$6)</f>
        <v>0</v>
      </c>
      <c r="H51" s="294">
        <f>SUMIFS('DAOP 7 Mn'!$G$6:$G$1633,'DAOP 7 Mn'!$J$6:$J$1633,$D51,'DAOP 7 Mn'!$I$6:$I$1633,H$6)</f>
        <v>0</v>
      </c>
      <c r="I51" s="294">
        <f>SUMIFS('DAOP 7 Mn'!$G$6:$G$1633,'DAOP 7 Mn'!$J$6:$J$1633,$D51,'DAOP 7 Mn'!$I$6:$I$1633,I$6)</f>
        <v>0</v>
      </c>
      <c r="J51" s="294">
        <f t="shared" si="144"/>
        <v>0</v>
      </c>
      <c r="K51" s="295" t="str">
        <f t="shared" si="145"/>
        <v> </v>
      </c>
      <c r="L51" s="294"/>
      <c r="M51" s="294">
        <f>SUMIFS('DAOP 7 Mn'!$G$6:$G$2633,'DAOP 7 Mn'!$J$6:$J$2633,$D51,'DAOP 7 Mn'!$I$6:$I$2633,M$6)</f>
        <v>0</v>
      </c>
      <c r="N51" s="294">
        <f>SUMIFS('DAOP 7 Mn'!$G$6:$G$2633,'DAOP 7 Mn'!$J$6:$J$2633,$D51,'DAOP 7 Mn'!$I$6:$I$2633,N$6)</f>
        <v>0</v>
      </c>
      <c r="O51" s="294">
        <f>SUMIFS('DAOP 7 Mn'!$G$6:$G$2633,'DAOP 7 Mn'!$J$6:$J$2633,$D51,'DAOP 7 Mn'!$I$6:$I$2633,O$6)</f>
        <v>0</v>
      </c>
      <c r="P51" s="294">
        <f t="shared" si="146"/>
        <v>0</v>
      </c>
      <c r="Q51" s="296" t="str">
        <f t="shared" si="147"/>
        <v> </v>
      </c>
      <c r="R51" s="294">
        <f>Breakdown!Q51</f>
        <v>0</v>
      </c>
      <c r="S51" s="294">
        <f>SUMIFS('DAOP 7 Mn'!$G$6:$G$3633,'DAOP 7 Mn'!$J$6:$J$3633,$D51,'DAOP 7 Mn'!$I$6:$I$3633,S$6)</f>
        <v>0</v>
      </c>
      <c r="T51" s="294">
        <f>SUMIFS('DAOP 7 Mn'!$G$6:$G$3633,'DAOP 7 Mn'!$J$6:$J$3633,$D51,'DAOP 7 Mn'!$I$6:$I$3633,T$6)</f>
        <v>0</v>
      </c>
      <c r="U51" s="294">
        <f>SUMIFS('DAOP 7 Mn'!$G$6:$G$3633,'DAOP 7 Mn'!$J$6:$J$3633,$D51,'DAOP 7 Mn'!$I$6:$I$3633,U$6)</f>
        <v>0</v>
      </c>
      <c r="V51" s="294">
        <f t="shared" si="148"/>
        <v>0</v>
      </c>
      <c r="W51" s="295" t="str">
        <f t="shared" si="149"/>
        <v> </v>
      </c>
      <c r="X51" s="294">
        <f>Breakdown!U51</f>
        <v>0</v>
      </c>
      <c r="Y51" s="294">
        <f>SUMIFS('DAOP 7 Mn'!$G$6:$G$4633,'DAOP 7 Mn'!$J$6:$J$4633,$D51,'DAOP 7 Mn'!$I$6:$I$4633,Y$6)</f>
        <v>0</v>
      </c>
      <c r="Z51" s="294">
        <f>SUMIFS('DAOP 7 Mn'!$G$6:$G$4633,'DAOP 7 Mn'!$J$6:$J$4633,$D51,'DAOP 7 Mn'!$I$6:$I$4633,Z$6)</f>
        <v>0</v>
      </c>
      <c r="AA51" s="294">
        <f>SUMIFS('DAOP 7 Mn'!$G$6:$G$4633,'DAOP 7 Mn'!$J$6:$J$4633,$D51,'DAOP 7 Mn'!$I$6:$I$4633,AA$6)</f>
        <v>0</v>
      </c>
      <c r="AB51" s="294">
        <f t="shared" si="150"/>
        <v>0</v>
      </c>
      <c r="AC51" s="296" t="str">
        <f t="shared" si="151"/>
        <v> </v>
      </c>
      <c r="AD51" s="294">
        <f t="shared" si="152"/>
        <v>0</v>
      </c>
      <c r="AE51" s="294">
        <f t="shared" si="153"/>
        <v>0</v>
      </c>
      <c r="AF51" s="294">
        <f t="shared" si="154"/>
        <v>0</v>
      </c>
      <c r="AG51" s="294">
        <f t="shared" si="155"/>
        <v>0</v>
      </c>
      <c r="AH51" s="294">
        <f t="shared" si="156"/>
        <v>0</v>
      </c>
      <c r="AI51" s="294">
        <f t="shared" si="157"/>
        <v>0</v>
      </c>
      <c r="AJ51" s="295" t="str">
        <f t="shared" ref="AJ51:AL51" si="163">IFERROR(AG51/AD51," ")</f>
        <v> </v>
      </c>
      <c r="AK51" s="295" t="str">
        <f t="shared" si="163"/>
        <v> </v>
      </c>
      <c r="AL51" s="297" t="str">
        <f t="shared" si="163"/>
        <v> </v>
      </c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59"/>
      <c r="BC51" s="159"/>
      <c r="BD51" s="159"/>
      <c r="BE51" s="159"/>
      <c r="BF51" s="159"/>
      <c r="BG51" s="159"/>
      <c r="BH51" s="159"/>
      <c r="BI51" s="159"/>
      <c r="BJ51" s="159"/>
      <c r="BK51" s="159"/>
      <c r="BL51" s="159"/>
      <c r="BM51" s="159"/>
      <c r="BN51" s="159"/>
      <c r="BO51" s="159"/>
      <c r="BP51" s="159"/>
      <c r="BQ51" s="159"/>
      <c r="BR51" s="159"/>
      <c r="BS51" s="159"/>
      <c r="BT51" s="159"/>
    </row>
    <row r="52" ht="15.75" customHeight="1">
      <c r="A52" s="302"/>
      <c r="B52" s="303"/>
      <c r="C52" s="304"/>
      <c r="D52" s="305" t="s">
        <v>300</v>
      </c>
      <c r="E52" s="293" t="str">
        <f>Breakdown!E52</f>
        <v/>
      </c>
      <c r="F52" s="294"/>
      <c r="G52" s="294">
        <f>SUMIFS('DAOP 7 Mn'!$G$6:$G$1633,'DAOP 7 Mn'!$J$6:$J$1633,$D52,'DAOP 7 Mn'!$I$6:$I$1633,G$6)</f>
        <v>0</v>
      </c>
      <c r="H52" s="294">
        <f>SUMIFS('DAOP 7 Mn'!$G$6:$G$1633,'DAOP 7 Mn'!$J$6:$J$1633,$D52,'DAOP 7 Mn'!$I$6:$I$1633,H$6)</f>
        <v>0</v>
      </c>
      <c r="I52" s="294">
        <f>SUMIFS('DAOP 7 Mn'!$G$6:$G$1633,'DAOP 7 Mn'!$J$6:$J$1633,$D52,'DAOP 7 Mn'!$I$6:$I$1633,I$6)</f>
        <v>0</v>
      </c>
      <c r="J52" s="294">
        <f t="shared" si="144"/>
        <v>0</v>
      </c>
      <c r="K52" s="295" t="str">
        <f t="shared" si="145"/>
        <v> </v>
      </c>
      <c r="L52" s="294"/>
      <c r="M52" s="294">
        <f>SUMIFS('DAOP 7 Mn'!$G$6:$G$2633,'DAOP 7 Mn'!$J$6:$J$2633,$D52,'DAOP 7 Mn'!$I$6:$I$2633,M$6)</f>
        <v>0</v>
      </c>
      <c r="N52" s="294">
        <f>SUMIFS('DAOP 7 Mn'!$G$6:$G$2633,'DAOP 7 Mn'!$J$6:$J$2633,$D52,'DAOP 7 Mn'!$I$6:$I$2633,N$6)</f>
        <v>0</v>
      </c>
      <c r="O52" s="294">
        <f>SUMIFS('DAOP 7 Mn'!$G$6:$G$2633,'DAOP 7 Mn'!$J$6:$J$2633,$D52,'DAOP 7 Mn'!$I$6:$I$2633,O$6)</f>
        <v>0</v>
      </c>
      <c r="P52" s="294">
        <f t="shared" si="146"/>
        <v>0</v>
      </c>
      <c r="Q52" s="296" t="str">
        <f t="shared" si="147"/>
        <v> </v>
      </c>
      <c r="R52" s="294">
        <f>Breakdown!Q52</f>
        <v>0</v>
      </c>
      <c r="S52" s="294">
        <f>SUMIFS('DAOP 7 Mn'!$G$6:$G$3633,'DAOP 7 Mn'!$J$6:$J$3633,$D52,'DAOP 7 Mn'!$I$6:$I$3633,S$6)</f>
        <v>0</v>
      </c>
      <c r="T52" s="294">
        <f>SUMIFS('DAOP 7 Mn'!$G$6:$G$3633,'DAOP 7 Mn'!$J$6:$J$3633,$D52,'DAOP 7 Mn'!$I$6:$I$3633,T$6)</f>
        <v>0</v>
      </c>
      <c r="U52" s="294">
        <f>SUMIFS('DAOP 7 Mn'!$G$6:$G$3633,'DAOP 7 Mn'!$J$6:$J$3633,$D52,'DAOP 7 Mn'!$I$6:$I$3633,U$6)</f>
        <v>0</v>
      </c>
      <c r="V52" s="294">
        <f t="shared" si="148"/>
        <v>0</v>
      </c>
      <c r="W52" s="295" t="str">
        <f t="shared" si="149"/>
        <v> </v>
      </c>
      <c r="X52" s="294">
        <f>Breakdown!U52</f>
        <v>0</v>
      </c>
      <c r="Y52" s="294">
        <f>SUMIFS('DAOP 7 Mn'!$G$6:$G$4633,'DAOP 7 Mn'!$J$6:$J$4633,$D52,'DAOP 7 Mn'!$I$6:$I$4633,Y$6)</f>
        <v>0</v>
      </c>
      <c r="Z52" s="294">
        <f>SUMIFS('DAOP 7 Mn'!$G$6:$G$4633,'DAOP 7 Mn'!$J$6:$J$4633,$D52,'DAOP 7 Mn'!$I$6:$I$4633,Z$6)</f>
        <v>0</v>
      </c>
      <c r="AA52" s="294">
        <f>SUMIFS('DAOP 7 Mn'!$G$6:$G$4633,'DAOP 7 Mn'!$J$6:$J$4633,$D52,'DAOP 7 Mn'!$I$6:$I$4633,AA$6)</f>
        <v>0</v>
      </c>
      <c r="AB52" s="294">
        <f t="shared" si="150"/>
        <v>0</v>
      </c>
      <c r="AC52" s="296" t="str">
        <f t="shared" si="151"/>
        <v> </v>
      </c>
      <c r="AD52" s="294">
        <f t="shared" si="152"/>
        <v>0</v>
      </c>
      <c r="AE52" s="294">
        <f t="shared" si="153"/>
        <v>0</v>
      </c>
      <c r="AF52" s="294">
        <f t="shared" si="154"/>
        <v>0</v>
      </c>
      <c r="AG52" s="294">
        <f t="shared" si="155"/>
        <v>0</v>
      </c>
      <c r="AH52" s="294">
        <f t="shared" si="156"/>
        <v>0</v>
      </c>
      <c r="AI52" s="294">
        <f t="shared" si="157"/>
        <v>0</v>
      </c>
      <c r="AJ52" s="295" t="str">
        <f t="shared" ref="AJ52:AL52" si="164">IFERROR(AG52/AD52," ")</f>
        <v> </v>
      </c>
      <c r="AK52" s="295" t="str">
        <f t="shared" si="164"/>
        <v> </v>
      </c>
      <c r="AL52" s="297" t="str">
        <f t="shared" si="164"/>
        <v> </v>
      </c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159"/>
      <c r="BC52" s="159"/>
      <c r="BD52" s="159"/>
      <c r="BE52" s="159"/>
      <c r="BF52" s="159"/>
      <c r="BG52" s="159"/>
      <c r="BH52" s="159"/>
      <c r="BI52" s="159"/>
      <c r="BJ52" s="159"/>
      <c r="BK52" s="159"/>
      <c r="BL52" s="159"/>
      <c r="BM52" s="159"/>
      <c r="BN52" s="159"/>
      <c r="BO52" s="159"/>
      <c r="BP52" s="159"/>
      <c r="BQ52" s="159"/>
      <c r="BR52" s="159"/>
      <c r="BS52" s="159"/>
      <c r="BT52" s="159"/>
    </row>
    <row r="53" ht="15.75" customHeight="1">
      <c r="A53" s="302"/>
      <c r="B53" s="303"/>
      <c r="C53" s="304"/>
      <c r="D53" s="305" t="s">
        <v>301</v>
      </c>
      <c r="E53" s="293" t="str">
        <f>Breakdown!E53</f>
        <v/>
      </c>
      <c r="F53" s="294"/>
      <c r="G53" s="294">
        <f>SUMIFS('DAOP 7 Mn'!$G$6:$G$1633,'DAOP 7 Mn'!$J$6:$J$1633,$D53,'DAOP 7 Mn'!$I$6:$I$1633,G$6)</f>
        <v>0</v>
      </c>
      <c r="H53" s="294">
        <f>SUMIFS('DAOP 7 Mn'!$G$6:$G$1633,'DAOP 7 Mn'!$J$6:$J$1633,$D53,'DAOP 7 Mn'!$I$6:$I$1633,H$6)</f>
        <v>0</v>
      </c>
      <c r="I53" s="294">
        <f>SUMIFS('DAOP 7 Mn'!$G$6:$G$1633,'DAOP 7 Mn'!$J$6:$J$1633,$D53,'DAOP 7 Mn'!$I$6:$I$1633,I$6)</f>
        <v>0</v>
      </c>
      <c r="J53" s="294">
        <f t="shared" si="144"/>
        <v>0</v>
      </c>
      <c r="K53" s="295" t="str">
        <f t="shared" si="145"/>
        <v> </v>
      </c>
      <c r="L53" s="294"/>
      <c r="M53" s="294">
        <f>SUMIFS('DAOP 7 Mn'!$G$6:$G$2633,'DAOP 7 Mn'!$J$6:$J$2633,$D53,'DAOP 7 Mn'!$I$6:$I$2633,M$6)</f>
        <v>0</v>
      </c>
      <c r="N53" s="294">
        <f>SUMIFS('DAOP 7 Mn'!$G$6:$G$2633,'DAOP 7 Mn'!$J$6:$J$2633,$D53,'DAOP 7 Mn'!$I$6:$I$2633,N$6)</f>
        <v>0</v>
      </c>
      <c r="O53" s="294">
        <f>SUMIFS('DAOP 7 Mn'!$G$6:$G$2633,'DAOP 7 Mn'!$J$6:$J$2633,$D53,'DAOP 7 Mn'!$I$6:$I$2633,O$6)</f>
        <v>0</v>
      </c>
      <c r="P53" s="294">
        <f t="shared" si="146"/>
        <v>0</v>
      </c>
      <c r="Q53" s="296" t="str">
        <f t="shared" si="147"/>
        <v> </v>
      </c>
      <c r="R53" s="294">
        <f>Breakdown!Q53</f>
        <v>0</v>
      </c>
      <c r="S53" s="294">
        <f>SUMIFS('DAOP 7 Mn'!$G$6:$G$3633,'DAOP 7 Mn'!$J$6:$J$3633,$D53,'DAOP 7 Mn'!$I$6:$I$3633,S$6)</f>
        <v>0</v>
      </c>
      <c r="T53" s="294">
        <f>SUMIFS('DAOP 7 Mn'!$G$6:$G$3633,'DAOP 7 Mn'!$J$6:$J$3633,$D53,'DAOP 7 Mn'!$I$6:$I$3633,T$6)</f>
        <v>0</v>
      </c>
      <c r="U53" s="294">
        <f>SUMIFS('DAOP 7 Mn'!$G$6:$G$3633,'DAOP 7 Mn'!$J$6:$J$3633,$D53,'DAOP 7 Mn'!$I$6:$I$3633,U$6)</f>
        <v>0</v>
      </c>
      <c r="V53" s="294">
        <f t="shared" si="148"/>
        <v>0</v>
      </c>
      <c r="W53" s="295" t="str">
        <f t="shared" si="149"/>
        <v> </v>
      </c>
      <c r="X53" s="294">
        <f>Breakdown!U53</f>
        <v>0</v>
      </c>
      <c r="Y53" s="294">
        <f>SUMIFS('DAOP 7 Mn'!$G$6:$G$4633,'DAOP 7 Mn'!$J$6:$J$4633,$D53,'DAOP 7 Mn'!$I$6:$I$4633,Y$6)</f>
        <v>0</v>
      </c>
      <c r="Z53" s="294">
        <f>SUMIFS('DAOP 7 Mn'!$G$6:$G$4633,'DAOP 7 Mn'!$J$6:$J$4633,$D53,'DAOP 7 Mn'!$I$6:$I$4633,Z$6)</f>
        <v>0</v>
      </c>
      <c r="AA53" s="294">
        <f>SUMIFS('DAOP 7 Mn'!$G$6:$G$4633,'DAOP 7 Mn'!$J$6:$J$4633,$D53,'DAOP 7 Mn'!$I$6:$I$4633,AA$6)</f>
        <v>0</v>
      </c>
      <c r="AB53" s="294">
        <f t="shared" si="150"/>
        <v>0</v>
      </c>
      <c r="AC53" s="296" t="str">
        <f t="shared" si="151"/>
        <v> </v>
      </c>
      <c r="AD53" s="294">
        <f t="shared" si="152"/>
        <v>0</v>
      </c>
      <c r="AE53" s="294">
        <f t="shared" si="153"/>
        <v>0</v>
      </c>
      <c r="AF53" s="294">
        <f t="shared" si="154"/>
        <v>0</v>
      </c>
      <c r="AG53" s="294">
        <f t="shared" si="155"/>
        <v>0</v>
      </c>
      <c r="AH53" s="294">
        <f t="shared" si="156"/>
        <v>0</v>
      </c>
      <c r="AI53" s="294">
        <f t="shared" si="157"/>
        <v>0</v>
      </c>
      <c r="AJ53" s="295" t="str">
        <f t="shared" ref="AJ53:AL53" si="165">IFERROR(AG53/AD53," ")</f>
        <v> </v>
      </c>
      <c r="AK53" s="295" t="str">
        <f t="shared" si="165"/>
        <v> </v>
      </c>
      <c r="AL53" s="297" t="str">
        <f t="shared" si="165"/>
        <v> </v>
      </c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  <c r="BM53" s="159"/>
      <c r="BN53" s="159"/>
      <c r="BO53" s="159"/>
      <c r="BP53" s="159"/>
      <c r="BQ53" s="159"/>
      <c r="BR53" s="159"/>
      <c r="BS53" s="159"/>
      <c r="BT53" s="159"/>
    </row>
    <row r="54" ht="15.75" customHeight="1">
      <c r="A54" s="298"/>
      <c r="B54" s="312"/>
      <c r="C54" s="304"/>
      <c r="D54" s="305" t="s">
        <v>302</v>
      </c>
      <c r="E54" s="293" t="str">
        <f>Breakdown!E54</f>
        <v/>
      </c>
      <c r="F54" s="294"/>
      <c r="G54" s="294">
        <f>SUMIFS('DAOP 7 Mn'!$G$6:$G$1633,'DAOP 7 Mn'!$J$6:$J$1633,$D54,'DAOP 7 Mn'!$I$6:$I$1633,G$6)</f>
        <v>0</v>
      </c>
      <c r="H54" s="294">
        <f>SUMIFS('DAOP 7 Mn'!$G$6:$G$1633,'DAOP 7 Mn'!$J$6:$J$1633,$D54,'DAOP 7 Mn'!$I$6:$I$1633,H$6)</f>
        <v>0</v>
      </c>
      <c r="I54" s="301">
        <f>SUMIFS('DAOP 7 Mn'!$G$6:$G$1633,'DAOP 7 Mn'!$J$6:$J$1633,$D54,'DAOP 7 Mn'!$I$6:$I$1633,I$6)</f>
        <v>0</v>
      </c>
      <c r="J54" s="301"/>
      <c r="K54" s="295"/>
      <c r="L54" s="301"/>
      <c r="M54" s="301">
        <f>SUMIFS('DAOP 7 Mn'!$G$6:$G$2633,'DAOP 7 Mn'!$J$6:$J$2633,$D54,'DAOP 7 Mn'!$I$6:$I$2633,M$6)</f>
        <v>0</v>
      </c>
      <c r="N54" s="301">
        <f>SUMIFS('DAOP 7 Mn'!$G$6:$G$2633,'DAOP 7 Mn'!$J$6:$J$2633,$D54,'DAOP 7 Mn'!$I$6:$I$2633,N$6)</f>
        <v>0</v>
      </c>
      <c r="O54" s="301">
        <f>SUMIFS('DAOP 7 Mn'!$G$6:$G$2633,'DAOP 7 Mn'!$J$6:$J$2633,$D54,'DAOP 7 Mn'!$I$6:$I$2633,O$6)</f>
        <v>0</v>
      </c>
      <c r="P54" s="294">
        <f t="shared" si="146"/>
        <v>0</v>
      </c>
      <c r="Q54" s="296" t="str">
        <f t="shared" si="147"/>
        <v> </v>
      </c>
      <c r="R54" s="294">
        <f>Breakdown!Q54</f>
        <v>0</v>
      </c>
      <c r="S54" s="294">
        <f>SUMIFS('DAOP 7 Mn'!$G$6:$G$3633,'DAOP 7 Mn'!$J$6:$J$3633,$D54,'DAOP 7 Mn'!$I$6:$I$3633,S$6)</f>
        <v>0</v>
      </c>
      <c r="T54" s="294">
        <f>SUMIFS('DAOP 7 Mn'!$G$6:$G$3633,'DAOP 7 Mn'!$J$6:$J$3633,$D54,'DAOP 7 Mn'!$I$6:$I$3633,T$6)</f>
        <v>0</v>
      </c>
      <c r="U54" s="294">
        <f>SUMIFS('DAOP 7 Mn'!$G$6:$G$3633,'DAOP 7 Mn'!$J$6:$J$3633,$D54,'DAOP 7 Mn'!$I$6:$I$3633,U$6)</f>
        <v>0</v>
      </c>
      <c r="V54" s="294">
        <f t="shared" si="148"/>
        <v>0</v>
      </c>
      <c r="W54" s="295"/>
      <c r="X54" s="294">
        <f>Breakdown!U54</f>
        <v>0</v>
      </c>
      <c r="Y54" s="301">
        <f>SUMIFS('DAOP 7 Mn'!$G$6:$G$4633,'DAOP 7 Mn'!$J$6:$J$4633,$D54,'DAOP 7 Mn'!$I$6:$I$4633,Y$6)</f>
        <v>0</v>
      </c>
      <c r="Z54" s="301">
        <f>SUMIFS('DAOP 7 Mn'!$G$6:$G$4633,'DAOP 7 Mn'!$J$6:$J$4633,$D54,'DAOP 7 Mn'!$I$6:$I$4633,Z$6)</f>
        <v>0</v>
      </c>
      <c r="AA54" s="301">
        <f>SUMIFS('DAOP 7 Mn'!$G$6:$G$4633,'DAOP 7 Mn'!$J$6:$J$4633,$D54,'DAOP 7 Mn'!$I$6:$I$4633,AA$6)</f>
        <v>0</v>
      </c>
      <c r="AB54" s="294">
        <f t="shared" si="150"/>
        <v>0</v>
      </c>
      <c r="AC54" s="296" t="str">
        <f t="shared" si="151"/>
        <v> </v>
      </c>
      <c r="AD54" s="301"/>
      <c r="AE54" s="301"/>
      <c r="AF54" s="301"/>
      <c r="AG54" s="301"/>
      <c r="AH54" s="301"/>
      <c r="AI54" s="301"/>
      <c r="AJ54" s="295"/>
      <c r="AK54" s="295"/>
      <c r="AL54" s="297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  <c r="BJ54" s="158"/>
      <c r="BK54" s="158"/>
      <c r="BL54" s="158"/>
      <c r="BM54" s="158"/>
      <c r="BN54" s="158"/>
      <c r="BO54" s="158"/>
      <c r="BP54" s="158"/>
      <c r="BQ54" s="158"/>
      <c r="BR54" s="158"/>
      <c r="BS54" s="158"/>
      <c r="BT54" s="158"/>
    </row>
    <row r="55" ht="15.75" customHeight="1">
      <c r="A55" s="298"/>
      <c r="B55" s="307" t="s">
        <v>352</v>
      </c>
      <c r="C55" s="118"/>
      <c r="D55" s="119"/>
      <c r="E55" s="301">
        <f t="shared" ref="E55:J55" si="166">SUM(E45:E54)</f>
        <v>15850000</v>
      </c>
      <c r="F55" s="301">
        <f t="shared" si="166"/>
        <v>0</v>
      </c>
      <c r="G55" s="301">
        <f t="shared" si="166"/>
        <v>700000</v>
      </c>
      <c r="H55" s="301">
        <f t="shared" si="166"/>
        <v>7286000</v>
      </c>
      <c r="I55" s="301">
        <f t="shared" si="166"/>
        <v>4004000</v>
      </c>
      <c r="J55" s="301">
        <f t="shared" si="166"/>
        <v>11990000</v>
      </c>
      <c r="K55" s="295" t="str">
        <f t="shared" ref="K55:K58" si="172">IFERROR(J55/F55," ")</f>
        <v> </v>
      </c>
      <c r="L55" s="301">
        <f t="shared" ref="L55:P55" si="167">SUM(L45:L54)</f>
        <v>0</v>
      </c>
      <c r="M55" s="301">
        <f t="shared" si="167"/>
        <v>0</v>
      </c>
      <c r="N55" s="301">
        <f t="shared" si="167"/>
        <v>0</v>
      </c>
      <c r="O55" s="301">
        <f t="shared" si="167"/>
        <v>0</v>
      </c>
      <c r="P55" s="301">
        <f t="shared" si="167"/>
        <v>0</v>
      </c>
      <c r="Q55" s="296" t="str">
        <f t="shared" si="147"/>
        <v> </v>
      </c>
      <c r="R55" s="301">
        <f t="shared" ref="R55:V55" si="168">SUM(R45:R54)</f>
        <v>0</v>
      </c>
      <c r="S55" s="301">
        <f t="shared" si="168"/>
        <v>0</v>
      </c>
      <c r="T55" s="301">
        <f t="shared" si="168"/>
        <v>0</v>
      </c>
      <c r="U55" s="301">
        <f t="shared" si="168"/>
        <v>0</v>
      </c>
      <c r="V55" s="301">
        <f t="shared" si="168"/>
        <v>0</v>
      </c>
      <c r="W55" s="295" t="str">
        <f t="shared" ref="W55:W58" si="173">IFERROR(V55/R55," ")</f>
        <v> </v>
      </c>
      <c r="X55" s="301">
        <f t="shared" ref="X55:AB55" si="169">SUM(X45:X54)</f>
        <v>0</v>
      </c>
      <c r="Y55" s="301">
        <f t="shared" si="169"/>
        <v>0</v>
      </c>
      <c r="Z55" s="301">
        <f t="shared" si="169"/>
        <v>0</v>
      </c>
      <c r="AA55" s="301">
        <f t="shared" si="169"/>
        <v>0</v>
      </c>
      <c r="AB55" s="301">
        <f t="shared" si="169"/>
        <v>0</v>
      </c>
      <c r="AC55" s="296" t="str">
        <f t="shared" si="151"/>
        <v> </v>
      </c>
      <c r="AD55" s="301">
        <f t="shared" ref="AD55:AI55" si="170">SUM(AD45:AD54)</f>
        <v>0</v>
      </c>
      <c r="AE55" s="301">
        <f t="shared" si="170"/>
        <v>0</v>
      </c>
      <c r="AF55" s="301">
        <f t="shared" si="170"/>
        <v>0</v>
      </c>
      <c r="AG55" s="301">
        <f t="shared" si="170"/>
        <v>11990000</v>
      </c>
      <c r="AH55" s="301">
        <f t="shared" si="170"/>
        <v>0</v>
      </c>
      <c r="AI55" s="301">
        <f t="shared" si="170"/>
        <v>11990000</v>
      </c>
      <c r="AJ55" s="295" t="str">
        <f t="shared" ref="AJ55:AL55" si="171">IFERROR(AG55/AD55," ")</f>
        <v> </v>
      </c>
      <c r="AK55" s="295" t="str">
        <f t="shared" si="171"/>
        <v> </v>
      </c>
      <c r="AL55" s="297" t="str">
        <f t="shared" si="171"/>
        <v> </v>
      </c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  <c r="BJ55" s="158"/>
      <c r="BK55" s="158"/>
      <c r="BL55" s="158"/>
      <c r="BM55" s="158"/>
      <c r="BN55" s="158"/>
      <c r="BO55" s="158"/>
      <c r="BP55" s="158"/>
      <c r="BQ55" s="158"/>
      <c r="BR55" s="158"/>
      <c r="BS55" s="158"/>
      <c r="BT55" s="158"/>
    </row>
    <row r="56" ht="15.75" customHeight="1">
      <c r="A56" s="298"/>
      <c r="B56" s="312">
        <v>5.0</v>
      </c>
      <c r="C56" s="313"/>
      <c r="D56" s="313" t="s">
        <v>31</v>
      </c>
      <c r="E56" s="293">
        <f>Breakdown!E56</f>
        <v>10868000</v>
      </c>
      <c r="F56" s="294"/>
      <c r="G56" s="294">
        <f>SUMIFS('DAOP 7 Mn'!$G$6:$G$1633,'DAOP 7 Mn'!$J$6:$J$1633,$D56,'DAOP 7 Mn'!$I$6:$I$1633,G$6)</f>
        <v>9950000</v>
      </c>
      <c r="H56" s="294">
        <f>SUMIFS('DAOP 7 Mn'!$G$6:$G$1633,'DAOP 7 Mn'!$J$6:$J$1633,$D56,'DAOP 7 Mn'!$I$6:$I$1633,H$6)</f>
        <v>0</v>
      </c>
      <c r="I56" s="294">
        <f>SUMIFS('DAOP 7 Mn'!$G$6:$G$1633,'DAOP 7 Mn'!$J$6:$J$1633,$D56,'DAOP 7 Mn'!$I$6:$I$1633,I$6)</f>
        <v>0</v>
      </c>
      <c r="J56" s="294">
        <f t="shared" ref="J56:J58" si="175">SUM(G56:I56)</f>
        <v>9950000</v>
      </c>
      <c r="K56" s="295" t="str">
        <f t="shared" si="172"/>
        <v> </v>
      </c>
      <c r="L56" s="294"/>
      <c r="M56" s="301">
        <f>SUMIFS('DAOP 7 Mn'!$G$6:$G$2633,'DAOP 7 Mn'!$J$6:$J$2633,$D56,'DAOP 7 Mn'!$I$6:$I$2633,M$6)</f>
        <v>0</v>
      </c>
      <c r="N56" s="301">
        <f>SUMIFS('DAOP 7 Mn'!$G$6:$G$2633,'DAOP 7 Mn'!$J$6:$J$2633,$D56,'DAOP 7 Mn'!$I$6:$I$2633,N$6)</f>
        <v>0</v>
      </c>
      <c r="O56" s="301">
        <f>SUMIFS('DAOP 7 Mn'!$G$6:$G$2633,'DAOP 7 Mn'!$J$6:$J$2633,$D56,'DAOP 7 Mn'!$I$6:$I$2633,O$6)</f>
        <v>0</v>
      </c>
      <c r="P56" s="294">
        <f t="shared" ref="P56:P58" si="176">SUM(M56:O56)</f>
        <v>0</v>
      </c>
      <c r="Q56" s="296" t="str">
        <f t="shared" si="147"/>
        <v> </v>
      </c>
      <c r="R56" s="294">
        <f>Breakdown!Q56</f>
        <v>0</v>
      </c>
      <c r="S56" s="294">
        <f>SUMIFS('DAOP 7 Mn'!$G$6:$G$3633,'DAOP 7 Mn'!$J$6:$J$3633,$D56,'DAOP 7 Mn'!$I$6:$I$3633,S$6)</f>
        <v>0</v>
      </c>
      <c r="T56" s="294">
        <f>SUMIFS('DAOP 7 Mn'!$G$6:$G$3633,'DAOP 7 Mn'!$J$6:$J$3633,$D56,'DAOP 7 Mn'!$I$6:$I$3633,T$6)</f>
        <v>0</v>
      </c>
      <c r="U56" s="294">
        <f>SUMIFS('DAOP 7 Mn'!$G$6:$G$3633,'DAOP 7 Mn'!$J$6:$J$3633,$D56,'DAOP 7 Mn'!$I$6:$I$3633,U$6)</f>
        <v>0</v>
      </c>
      <c r="V56" s="294">
        <f t="shared" ref="V56:V58" si="177">SUM(S56:U56)</f>
        <v>0</v>
      </c>
      <c r="W56" s="295" t="str">
        <f t="shared" si="173"/>
        <v> </v>
      </c>
      <c r="X56" s="294">
        <f>Breakdown!U56</f>
        <v>0</v>
      </c>
      <c r="Y56" s="294">
        <f>SUMIFS('DAOP 7 Mn'!$G$6:$G$4633,'DAOP 7 Mn'!$J$6:$J$4633,$D56,'DAOP 7 Mn'!$I$6:$I$4633,Y$6)</f>
        <v>0</v>
      </c>
      <c r="Z56" s="294">
        <f>SUMIFS('DAOP 7 Mn'!$G$6:$G$4633,'DAOP 7 Mn'!$J$6:$J$4633,$D56,'DAOP 7 Mn'!$I$6:$I$4633,Z$6)</f>
        <v>0</v>
      </c>
      <c r="AA56" s="294">
        <f>SUMIFS('DAOP 7 Mn'!$G$6:$G$4633,'DAOP 7 Mn'!$J$6:$J$4633,$D56,'DAOP 7 Mn'!$I$6:$I$4633,AA$6)</f>
        <v>0</v>
      </c>
      <c r="AB56" s="294">
        <f t="shared" ref="AB56:AB58" si="178">SUM(Y56:AA56)</f>
        <v>0</v>
      </c>
      <c r="AC56" s="296" t="str">
        <f t="shared" si="151"/>
        <v> </v>
      </c>
      <c r="AD56" s="294">
        <f t="shared" ref="AD56:AD58" si="179">F56+L56</f>
        <v>0</v>
      </c>
      <c r="AE56" s="294">
        <f t="shared" ref="AE56:AE58" si="180">R56+X56</f>
        <v>0</v>
      </c>
      <c r="AF56" s="294">
        <f t="shared" ref="AF56:AF58" si="181">AD56+AE56</f>
        <v>0</v>
      </c>
      <c r="AG56" s="294">
        <f t="shared" ref="AG56:AG58" si="182">J56+P56</f>
        <v>9950000</v>
      </c>
      <c r="AH56" s="294">
        <f t="shared" ref="AH56:AH58" si="183">V56+AB56</f>
        <v>0</v>
      </c>
      <c r="AI56" s="294">
        <f t="shared" ref="AI56:AI58" si="184">AG56+AH56</f>
        <v>9950000</v>
      </c>
      <c r="AJ56" s="295" t="str">
        <f t="shared" ref="AJ56:AL56" si="174">IFERROR(AG56/AD56," ")</f>
        <v> </v>
      </c>
      <c r="AK56" s="295" t="str">
        <f t="shared" si="174"/>
        <v> </v>
      </c>
      <c r="AL56" s="297" t="str">
        <f t="shared" si="174"/>
        <v> </v>
      </c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  <c r="BJ56" s="158"/>
      <c r="BK56" s="158"/>
      <c r="BL56" s="158"/>
      <c r="BM56" s="158"/>
      <c r="BN56" s="158"/>
      <c r="BO56" s="158"/>
      <c r="BP56" s="158"/>
      <c r="BQ56" s="158"/>
      <c r="BR56" s="158"/>
      <c r="BS56" s="158"/>
      <c r="BT56" s="158"/>
    </row>
    <row r="57" ht="15.75" customHeight="1">
      <c r="A57" s="298"/>
      <c r="B57" s="299">
        <v>6.0</v>
      </c>
      <c r="C57" s="308"/>
      <c r="D57" s="313" t="s">
        <v>303</v>
      </c>
      <c r="E57" s="293" t="str">
        <f>Breakdown!E57</f>
        <v/>
      </c>
      <c r="F57" s="294"/>
      <c r="G57" s="294">
        <f>SUMIFS('DAOP 7 Mn'!$G$6:$G$1633,'DAOP 7 Mn'!$J$6:$J$1633,$D57,'DAOP 7 Mn'!$I$6:$I$1633,G$6)</f>
        <v>0</v>
      </c>
      <c r="H57" s="294">
        <f>SUMIFS('DAOP 7 Mn'!$G$6:$G$1633,'DAOP 7 Mn'!$J$6:$J$1633,$D57,'DAOP 7 Mn'!$I$6:$I$1633,H$6)</f>
        <v>0</v>
      </c>
      <c r="I57" s="294">
        <f>SUMIFS('DAOP 7 Mn'!$G$6:$G$1633,'DAOP 7 Mn'!$J$6:$J$1633,$D57,'DAOP 7 Mn'!$I$6:$I$1633,I$6)</f>
        <v>0</v>
      </c>
      <c r="J57" s="294">
        <f t="shared" si="175"/>
        <v>0</v>
      </c>
      <c r="K57" s="295" t="str">
        <f t="shared" si="172"/>
        <v> </v>
      </c>
      <c r="L57" s="294"/>
      <c r="M57" s="301">
        <f>SUMIFS('DAOP 7 Mn'!$G$6:$G$2633,'DAOP 7 Mn'!$J$6:$J$2633,$D57,'DAOP 7 Mn'!$I$6:$I$2633,M$6)</f>
        <v>0</v>
      </c>
      <c r="N57" s="301">
        <f>SUMIFS('DAOP 7 Mn'!$G$6:$G$2633,'DAOP 7 Mn'!$J$6:$J$2633,$D57,'DAOP 7 Mn'!$I$6:$I$2633,N$6)</f>
        <v>0</v>
      </c>
      <c r="O57" s="301">
        <f>SUMIFS('DAOP 7 Mn'!$G$6:$G$2633,'DAOP 7 Mn'!$J$6:$J$2633,$D57,'DAOP 7 Mn'!$I$6:$I$2633,O$6)</f>
        <v>0</v>
      </c>
      <c r="P57" s="294">
        <f t="shared" si="176"/>
        <v>0</v>
      </c>
      <c r="Q57" s="296" t="str">
        <f t="shared" si="147"/>
        <v> </v>
      </c>
      <c r="R57" s="294">
        <f>Breakdown!Q57</f>
        <v>0</v>
      </c>
      <c r="S57" s="294">
        <f>SUMIFS('DAOP 7 Mn'!$G$6:$G$3633,'DAOP 7 Mn'!$J$6:$J$3633,$D57,'DAOP 7 Mn'!$I$6:$I$3633,S$6)</f>
        <v>0</v>
      </c>
      <c r="T57" s="294">
        <f>SUMIFS('DAOP 7 Mn'!$G$6:$G$3633,'DAOP 7 Mn'!$J$6:$J$3633,$D57,'DAOP 7 Mn'!$I$6:$I$3633,T$6)</f>
        <v>0</v>
      </c>
      <c r="U57" s="294">
        <f>SUMIFS('DAOP 7 Mn'!$G$6:$G$3633,'DAOP 7 Mn'!$J$6:$J$3633,$D57,'DAOP 7 Mn'!$I$6:$I$3633,U$6)</f>
        <v>0</v>
      </c>
      <c r="V57" s="294">
        <f t="shared" si="177"/>
        <v>0</v>
      </c>
      <c r="W57" s="295" t="str">
        <f t="shared" si="173"/>
        <v> </v>
      </c>
      <c r="X57" s="294">
        <f>Breakdown!U57</f>
        <v>0</v>
      </c>
      <c r="Y57" s="294">
        <f>SUMIFS('DAOP 7 Mn'!$G$6:$G$4633,'DAOP 7 Mn'!$J$6:$J$4633,$D57,'DAOP 7 Mn'!$I$6:$I$4633,Y$6)</f>
        <v>0</v>
      </c>
      <c r="Z57" s="294">
        <f>SUMIFS('DAOP 7 Mn'!$G$6:$G$4633,'DAOP 7 Mn'!$J$6:$J$4633,$D57,'DAOP 7 Mn'!$I$6:$I$4633,Z$6)</f>
        <v>0</v>
      </c>
      <c r="AA57" s="294">
        <f>SUMIFS('DAOP 7 Mn'!$G$6:$G$4633,'DAOP 7 Mn'!$J$6:$J$4633,$D57,'DAOP 7 Mn'!$I$6:$I$4633,AA$6)</f>
        <v>0</v>
      </c>
      <c r="AB57" s="294">
        <f t="shared" si="178"/>
        <v>0</v>
      </c>
      <c r="AC57" s="296" t="str">
        <f t="shared" si="151"/>
        <v> </v>
      </c>
      <c r="AD57" s="294">
        <f t="shared" si="179"/>
        <v>0</v>
      </c>
      <c r="AE57" s="294">
        <f t="shared" si="180"/>
        <v>0</v>
      </c>
      <c r="AF57" s="294">
        <f t="shared" si="181"/>
        <v>0</v>
      </c>
      <c r="AG57" s="294">
        <f t="shared" si="182"/>
        <v>0</v>
      </c>
      <c r="AH57" s="294">
        <f t="shared" si="183"/>
        <v>0</v>
      </c>
      <c r="AI57" s="294">
        <f t="shared" si="184"/>
        <v>0</v>
      </c>
      <c r="AJ57" s="295" t="str">
        <f t="shared" ref="AJ57:AL57" si="185">IFERROR(AG57/AD57," ")</f>
        <v> </v>
      </c>
      <c r="AK57" s="295" t="str">
        <f t="shared" si="185"/>
        <v> </v>
      </c>
      <c r="AL57" s="297" t="str">
        <f t="shared" si="185"/>
        <v> </v>
      </c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  <c r="BJ57" s="158"/>
      <c r="BK57" s="158"/>
      <c r="BL57" s="158"/>
      <c r="BM57" s="158"/>
      <c r="BN57" s="158"/>
      <c r="BO57" s="158"/>
      <c r="BP57" s="158"/>
      <c r="BQ57" s="158"/>
      <c r="BR57" s="158"/>
      <c r="BS57" s="158"/>
      <c r="BT57" s="158"/>
    </row>
    <row r="58" ht="15.75" customHeight="1">
      <c r="A58" s="298"/>
      <c r="B58" s="299">
        <v>7.0</v>
      </c>
      <c r="C58" s="308"/>
      <c r="D58" s="313" t="s">
        <v>290</v>
      </c>
      <c r="E58" s="293" t="str">
        <f>Breakdown!E58</f>
        <v/>
      </c>
      <c r="F58" s="294"/>
      <c r="G58" s="294">
        <f>SUMIFS('DAOP 7 Mn'!$G$6:$G$1633,'DAOP 7 Mn'!$J$6:$J$1633,$D58,'DAOP 7 Mn'!$I$6:$I$1633,G$6)</f>
        <v>0</v>
      </c>
      <c r="H58" s="294">
        <f>SUMIFS('DAOP 7 Mn'!$G$6:$G$1633,'DAOP 7 Mn'!$J$6:$J$1633,$D58,'DAOP 7 Mn'!$I$6:$I$1633,H$6)</f>
        <v>0</v>
      </c>
      <c r="I58" s="294">
        <f>SUMIFS('DAOP 7 Mn'!$G$6:$G$1633,'DAOP 7 Mn'!$J$6:$J$1633,$D58,'DAOP 7 Mn'!$I$6:$I$1633,I$6)</f>
        <v>0</v>
      </c>
      <c r="J58" s="294">
        <f t="shared" si="175"/>
        <v>0</v>
      </c>
      <c r="K58" s="295" t="str">
        <f t="shared" si="172"/>
        <v> </v>
      </c>
      <c r="L58" s="294"/>
      <c r="M58" s="301">
        <f>SUMIFS('DAOP 7 Mn'!$G$6:$G$2633,'DAOP 7 Mn'!$J$6:$J$2633,$D58,'DAOP 7 Mn'!$I$6:$I$2633,M$6)</f>
        <v>0</v>
      </c>
      <c r="N58" s="301">
        <f>SUMIFS('DAOP 7 Mn'!$G$6:$G$2633,'DAOP 7 Mn'!$J$6:$J$2633,$D58,'DAOP 7 Mn'!$I$6:$I$2633,N$6)</f>
        <v>0</v>
      </c>
      <c r="O58" s="301">
        <f>SUMIFS('DAOP 7 Mn'!$G$6:$G$2633,'DAOP 7 Mn'!$J$6:$J$2633,$D58,'DAOP 7 Mn'!$I$6:$I$2633,O$6)</f>
        <v>0</v>
      </c>
      <c r="P58" s="294">
        <f t="shared" si="176"/>
        <v>0</v>
      </c>
      <c r="Q58" s="296" t="str">
        <f t="shared" si="147"/>
        <v> </v>
      </c>
      <c r="R58" s="294">
        <f>Breakdown!Q58</f>
        <v>0</v>
      </c>
      <c r="S58" s="294">
        <f>SUMIFS('DAOP 7 Mn'!$G$6:$G$3633,'DAOP 7 Mn'!$J$6:$J$3633,$D58,'DAOP 7 Mn'!$I$6:$I$3633,S$6)</f>
        <v>0</v>
      </c>
      <c r="T58" s="294">
        <f>SUMIFS('DAOP 7 Mn'!$G$6:$G$3633,'DAOP 7 Mn'!$J$6:$J$3633,$D58,'DAOP 7 Mn'!$I$6:$I$3633,T$6)</f>
        <v>0</v>
      </c>
      <c r="U58" s="294">
        <f>SUMIFS('DAOP 7 Mn'!$G$6:$G$3633,'DAOP 7 Mn'!$J$6:$J$3633,$D58,'DAOP 7 Mn'!$I$6:$I$3633,U$6)</f>
        <v>0</v>
      </c>
      <c r="V58" s="294">
        <f t="shared" si="177"/>
        <v>0</v>
      </c>
      <c r="W58" s="295" t="str">
        <f t="shared" si="173"/>
        <v> </v>
      </c>
      <c r="X58" s="294">
        <f>Breakdown!U58</f>
        <v>0</v>
      </c>
      <c r="Y58" s="294">
        <f>SUMIFS('DAOP 7 Mn'!$G$6:$G$4633,'DAOP 7 Mn'!$J$6:$J$4633,$D58,'DAOP 7 Mn'!$I$6:$I$4633,Y$6)</f>
        <v>0</v>
      </c>
      <c r="Z58" s="294">
        <f>SUMIFS('DAOP 7 Mn'!$G$6:$G$4633,'DAOP 7 Mn'!$J$6:$J$4633,$D58,'DAOP 7 Mn'!$I$6:$I$4633,Z$6)</f>
        <v>0</v>
      </c>
      <c r="AA58" s="294">
        <f>SUMIFS('DAOP 7 Mn'!$G$6:$G$4633,'DAOP 7 Mn'!$J$6:$J$4633,$D58,'DAOP 7 Mn'!$I$6:$I$4633,AA$6)</f>
        <v>0</v>
      </c>
      <c r="AB58" s="294">
        <f t="shared" si="178"/>
        <v>0</v>
      </c>
      <c r="AC58" s="296" t="str">
        <f t="shared" si="151"/>
        <v> </v>
      </c>
      <c r="AD58" s="294">
        <f t="shared" si="179"/>
        <v>0</v>
      </c>
      <c r="AE58" s="294">
        <f t="shared" si="180"/>
        <v>0</v>
      </c>
      <c r="AF58" s="294">
        <f t="shared" si="181"/>
        <v>0</v>
      </c>
      <c r="AG58" s="294">
        <f t="shared" si="182"/>
        <v>0</v>
      </c>
      <c r="AH58" s="294">
        <f t="shared" si="183"/>
        <v>0</v>
      </c>
      <c r="AI58" s="294">
        <f t="shared" si="184"/>
        <v>0</v>
      </c>
      <c r="AJ58" s="295" t="str">
        <f t="shared" ref="AJ58:AL58" si="186">IFERROR(AG58/AD58," ")</f>
        <v> </v>
      </c>
      <c r="AK58" s="295" t="str">
        <f t="shared" si="186"/>
        <v> </v>
      </c>
      <c r="AL58" s="297" t="str">
        <f t="shared" si="186"/>
        <v> </v>
      </c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  <c r="BJ58" s="158"/>
      <c r="BK58" s="158"/>
      <c r="BL58" s="158"/>
      <c r="BM58" s="158"/>
      <c r="BN58" s="158"/>
      <c r="BO58" s="158"/>
      <c r="BP58" s="158"/>
      <c r="BQ58" s="158"/>
      <c r="BR58" s="158"/>
      <c r="BS58" s="158"/>
      <c r="BT58" s="158"/>
    </row>
    <row r="59" ht="15.75" customHeight="1">
      <c r="A59" s="298"/>
      <c r="B59" s="299">
        <v>8.0</v>
      </c>
      <c r="C59" s="308" t="s">
        <v>353</v>
      </c>
      <c r="D59" s="314"/>
      <c r="E59" s="294" t="str">
        <f>Breakdown!E59</f>
        <v/>
      </c>
      <c r="F59" s="294"/>
      <c r="G59" s="301"/>
      <c r="H59" s="301"/>
      <c r="I59" s="301"/>
      <c r="J59" s="301"/>
      <c r="K59" s="295"/>
      <c r="L59" s="294"/>
      <c r="M59" s="301"/>
      <c r="N59" s="301"/>
      <c r="O59" s="301"/>
      <c r="P59" s="301"/>
      <c r="Q59" s="296"/>
      <c r="R59" s="294"/>
      <c r="S59" s="301"/>
      <c r="T59" s="301"/>
      <c r="U59" s="301"/>
      <c r="V59" s="301"/>
      <c r="W59" s="295"/>
      <c r="X59" s="294"/>
      <c r="Y59" s="301"/>
      <c r="Z59" s="301"/>
      <c r="AA59" s="301"/>
      <c r="AB59" s="301"/>
      <c r="AC59" s="296"/>
      <c r="AD59" s="294"/>
      <c r="AE59" s="294"/>
      <c r="AF59" s="294"/>
      <c r="AG59" s="294"/>
      <c r="AH59" s="294"/>
      <c r="AI59" s="294"/>
      <c r="AJ59" s="295"/>
      <c r="AK59" s="295"/>
      <c r="AL59" s="297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  <c r="BJ59" s="158"/>
      <c r="BK59" s="158"/>
      <c r="BL59" s="158"/>
      <c r="BM59" s="158"/>
      <c r="BN59" s="158"/>
      <c r="BO59" s="158"/>
      <c r="BP59" s="158"/>
      <c r="BQ59" s="158"/>
      <c r="BR59" s="158"/>
      <c r="BS59" s="158"/>
      <c r="BT59" s="158"/>
    </row>
    <row r="60" ht="15.75" customHeight="1">
      <c r="A60" s="315"/>
      <c r="B60" s="316"/>
      <c r="C60" s="304"/>
      <c r="D60" s="305" t="s">
        <v>98</v>
      </c>
      <c r="E60" s="317">
        <f>Breakdown!E60</f>
        <v>6000000</v>
      </c>
      <c r="F60" s="306"/>
      <c r="G60" s="306">
        <f>SUMIFS('DAOP 7 Mn'!$G$6:$G$1633,'DAOP 7 Mn'!$J$6:$J$1633,$D60,'DAOP 7 Mn'!$I$6:$I$1633,G$6)</f>
        <v>0</v>
      </c>
      <c r="H60" s="306">
        <f>SUMIFS('DAOP 7 Mn'!$G$6:$G$1633,'DAOP 7 Mn'!$J$6:$J$1633,$D60,'DAOP 7 Mn'!$I$6:$I$1633,H$6)</f>
        <v>84320000</v>
      </c>
      <c r="I60" s="306">
        <f>SUMIFS('DAOP 7 Mn'!$G$6:$G$1633,'DAOP 7 Mn'!$J$6:$J$1633,$D60,'DAOP 7 Mn'!$I$6:$I$1633,I$6)</f>
        <v>9641624</v>
      </c>
      <c r="J60" s="306">
        <f t="shared" ref="J60:J67" si="188">SUM(G60:I60)</f>
        <v>93961624</v>
      </c>
      <c r="K60" s="318" t="str">
        <f t="shared" ref="K60:K73" si="189">IFERROR(J60/F60," ")</f>
        <v> </v>
      </c>
      <c r="L60" s="306"/>
      <c r="M60" s="319">
        <f>SUMIFS('DAOP 7 Mn'!$G$6:$G$2633,'DAOP 7 Mn'!$J$6:$J$2633,$D60,'DAOP 7 Mn'!$I$6:$I$2633,M$6)</f>
        <v>0</v>
      </c>
      <c r="N60" s="319">
        <f>SUMIFS('DAOP 7 Mn'!$G$6:$G$2633,'DAOP 7 Mn'!$J$6:$J$2633,$D60,'DAOP 7 Mn'!$I$6:$I$2633,N$6)</f>
        <v>0</v>
      </c>
      <c r="O60" s="319">
        <f>SUMIFS('DAOP 7 Mn'!$G$6:$G$2633,'DAOP 7 Mn'!$J$6:$J$2633,$D60,'DAOP 7 Mn'!$I$6:$I$2633,O$6)</f>
        <v>0</v>
      </c>
      <c r="P60" s="306">
        <f t="shared" ref="P60:P67" si="190">SUM(M60:O60)</f>
        <v>0</v>
      </c>
      <c r="Q60" s="320" t="str">
        <f t="shared" ref="Q60:Q73" si="191">IFERROR(P60/L60," ")</f>
        <v> </v>
      </c>
      <c r="R60" s="306">
        <f>Breakdown!Q60</f>
        <v>0</v>
      </c>
      <c r="S60" s="306">
        <f>SUMIFS('DAOP 7 Mn'!$G$6:$G$3633,'DAOP 7 Mn'!$J$6:$J$3633,$D60,'DAOP 7 Mn'!$I$6:$I$3633,S$6)</f>
        <v>0</v>
      </c>
      <c r="T60" s="306">
        <f>SUMIFS('DAOP 7 Mn'!$G$6:$G$3633,'DAOP 7 Mn'!$J$6:$J$3633,$D60,'DAOP 7 Mn'!$I$6:$I$3633,T$6)</f>
        <v>0</v>
      </c>
      <c r="U60" s="306">
        <f>SUMIFS('DAOP 7 Mn'!$G$6:$G$3633,'DAOP 7 Mn'!$J$6:$J$3633,$D60,'DAOP 7 Mn'!$I$6:$I$3633,U$6)</f>
        <v>0</v>
      </c>
      <c r="V60" s="306">
        <f t="shared" ref="V60:V67" si="192">SUM(S60:U60)</f>
        <v>0</v>
      </c>
      <c r="W60" s="318" t="str">
        <f t="shared" ref="W60:W73" si="193">IFERROR(V60/R60," ")</f>
        <v> </v>
      </c>
      <c r="X60" s="306">
        <f>Breakdown!U60</f>
        <v>0</v>
      </c>
      <c r="Y60" s="319">
        <f>SUMIFS('DAOP 7 Mn'!$G$6:$G$4633,'DAOP 7 Mn'!$J$6:$J$4633,$D60,'DAOP 7 Mn'!$I$6:$I$4633,Y$6)</f>
        <v>0</v>
      </c>
      <c r="Z60" s="319">
        <f>SUMIFS('DAOP 7 Mn'!$G$6:$G$4633,'DAOP 7 Mn'!$J$6:$J$4633,$D60,'DAOP 7 Mn'!$I$6:$I$4633,Z$6)</f>
        <v>0</v>
      </c>
      <c r="AA60" s="319">
        <f>SUMIFS('DAOP 7 Mn'!$G$6:$G$4633,'DAOP 7 Mn'!$J$6:$J$4633,$D60,'DAOP 7 Mn'!$I$6:$I$4633,AA$6)</f>
        <v>0</v>
      </c>
      <c r="AB60" s="306">
        <f t="shared" ref="AB60:AB67" si="194">SUM(Y60:AA60)</f>
        <v>0</v>
      </c>
      <c r="AC60" s="320" t="str">
        <f t="shared" ref="AC60:AC73" si="195">IFERROR(AB60/X60," ")</f>
        <v> </v>
      </c>
      <c r="AD60" s="306">
        <f t="shared" ref="AD60:AD67" si="196">F60+L60</f>
        <v>0</v>
      </c>
      <c r="AE60" s="306">
        <f t="shared" ref="AE60:AE67" si="197">R60+X60</f>
        <v>0</v>
      </c>
      <c r="AF60" s="306">
        <f t="shared" ref="AF60:AF67" si="198">AD60+AE60</f>
        <v>0</v>
      </c>
      <c r="AG60" s="306">
        <f t="shared" ref="AG60:AG67" si="199">J60+P60</f>
        <v>93961624</v>
      </c>
      <c r="AH60" s="306">
        <f t="shared" ref="AH60:AH67" si="200">V60+AB60</f>
        <v>0</v>
      </c>
      <c r="AI60" s="306">
        <f t="shared" ref="AI60:AI67" si="201">AG60+AH60</f>
        <v>93961624</v>
      </c>
      <c r="AJ60" s="318" t="str">
        <f t="shared" ref="AJ60:AL60" si="187">IFERROR(AG60/AD60," ")</f>
        <v> </v>
      </c>
      <c r="AK60" s="318" t="str">
        <f t="shared" si="187"/>
        <v> </v>
      </c>
      <c r="AL60" s="321" t="str">
        <f t="shared" si="187"/>
        <v> </v>
      </c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4"/>
      <c r="BC60" s="154"/>
      <c r="BD60" s="154"/>
      <c r="BE60" s="154"/>
      <c r="BF60" s="154"/>
      <c r="BG60" s="154"/>
      <c r="BH60" s="154"/>
      <c r="BI60" s="154"/>
      <c r="BJ60" s="154"/>
      <c r="BK60" s="154"/>
      <c r="BL60" s="154"/>
      <c r="BM60" s="154"/>
      <c r="BN60" s="154"/>
      <c r="BO60" s="154"/>
      <c r="BP60" s="154"/>
      <c r="BQ60" s="154"/>
      <c r="BR60" s="154"/>
      <c r="BS60" s="154"/>
      <c r="BT60" s="154"/>
    </row>
    <row r="61" ht="15.75" customHeight="1">
      <c r="A61" s="302"/>
      <c r="B61" s="303"/>
      <c r="C61" s="304"/>
      <c r="D61" s="305" t="s">
        <v>155</v>
      </c>
      <c r="E61" s="293" t="str">
        <f>Breakdown!E61</f>
        <v/>
      </c>
      <c r="F61" s="294"/>
      <c r="G61" s="294">
        <f>SUMIFS('DAOP 7 Mn'!$G$6:$G$1633,'DAOP 7 Mn'!$J$6:$J$1633,$D61,'DAOP 7 Mn'!$I$6:$I$1633,G$6)</f>
        <v>0</v>
      </c>
      <c r="H61" s="294">
        <f>SUMIFS('DAOP 7 Mn'!$G$6:$G$1633,'DAOP 7 Mn'!$J$6:$J$1633,$D61,'DAOP 7 Mn'!$I$6:$I$1633,H$6)</f>
        <v>0</v>
      </c>
      <c r="I61" s="294">
        <f>SUMIFS('DAOP 7 Mn'!$G$6:$G$1633,'DAOP 7 Mn'!$J$6:$J$1633,$D61,'DAOP 7 Mn'!$I$6:$I$1633,I$6)</f>
        <v>485000</v>
      </c>
      <c r="J61" s="294">
        <f t="shared" si="188"/>
        <v>485000</v>
      </c>
      <c r="K61" s="295" t="str">
        <f t="shared" si="189"/>
        <v> </v>
      </c>
      <c r="L61" s="294"/>
      <c r="M61" s="301">
        <f>SUMIFS('DAOP 7 Mn'!$G$6:$G$2633,'DAOP 7 Mn'!$J$6:$J$2633,$D61,'DAOP 7 Mn'!$I$6:$I$2633,M$6)</f>
        <v>0</v>
      </c>
      <c r="N61" s="301">
        <f>SUMIFS('DAOP 7 Mn'!$G$6:$G$2633,'DAOP 7 Mn'!$J$6:$J$2633,$D61,'DAOP 7 Mn'!$I$6:$I$2633,N$6)</f>
        <v>0</v>
      </c>
      <c r="O61" s="301">
        <f>SUMIFS('DAOP 7 Mn'!$G$6:$G$2633,'DAOP 7 Mn'!$J$6:$J$2633,$D61,'DAOP 7 Mn'!$I$6:$I$2633,O$6)</f>
        <v>0</v>
      </c>
      <c r="P61" s="294">
        <f t="shared" si="190"/>
        <v>0</v>
      </c>
      <c r="Q61" s="296" t="str">
        <f t="shared" si="191"/>
        <v> </v>
      </c>
      <c r="R61" s="294">
        <f>Breakdown!Q61</f>
        <v>0</v>
      </c>
      <c r="S61" s="294">
        <f>SUMIFS('DAOP 7 Mn'!$G$6:$G$3633,'DAOP 7 Mn'!$J$6:$J$3633,$D61,'DAOP 7 Mn'!$I$6:$I$3633,S$6)</f>
        <v>0</v>
      </c>
      <c r="T61" s="294">
        <f>SUMIFS('DAOP 7 Mn'!$G$6:$G$3633,'DAOP 7 Mn'!$J$6:$J$3633,$D61,'DAOP 7 Mn'!$I$6:$I$3633,T$6)</f>
        <v>0</v>
      </c>
      <c r="U61" s="294">
        <f>SUMIFS('DAOP 7 Mn'!$G$6:$G$3633,'DAOP 7 Mn'!$J$6:$J$3633,$D61,'DAOP 7 Mn'!$I$6:$I$3633,U$6)</f>
        <v>0</v>
      </c>
      <c r="V61" s="294">
        <f t="shared" si="192"/>
        <v>0</v>
      </c>
      <c r="W61" s="295" t="str">
        <f t="shared" si="193"/>
        <v> </v>
      </c>
      <c r="X61" s="294">
        <f>Breakdown!U61</f>
        <v>0</v>
      </c>
      <c r="Y61" s="301">
        <f>SUMIFS('DAOP 7 Mn'!$G$6:$G$4633,'DAOP 7 Mn'!$J$6:$J$4633,$D61,'DAOP 7 Mn'!$I$6:$I$4633,Y$6)</f>
        <v>0</v>
      </c>
      <c r="Z61" s="301">
        <f>SUMIFS('DAOP 7 Mn'!$G$6:$G$4633,'DAOP 7 Mn'!$J$6:$J$4633,$D61,'DAOP 7 Mn'!$I$6:$I$4633,Z$6)</f>
        <v>0</v>
      </c>
      <c r="AA61" s="301">
        <f>SUMIFS('DAOP 7 Mn'!$G$6:$G$4633,'DAOP 7 Mn'!$J$6:$J$4633,$D61,'DAOP 7 Mn'!$I$6:$I$4633,AA$6)</f>
        <v>0</v>
      </c>
      <c r="AB61" s="294">
        <f t="shared" si="194"/>
        <v>0</v>
      </c>
      <c r="AC61" s="296" t="str">
        <f t="shared" si="195"/>
        <v> </v>
      </c>
      <c r="AD61" s="294">
        <f t="shared" si="196"/>
        <v>0</v>
      </c>
      <c r="AE61" s="294">
        <f t="shared" si="197"/>
        <v>0</v>
      </c>
      <c r="AF61" s="294">
        <f t="shared" si="198"/>
        <v>0</v>
      </c>
      <c r="AG61" s="294">
        <f t="shared" si="199"/>
        <v>485000</v>
      </c>
      <c r="AH61" s="294">
        <f t="shared" si="200"/>
        <v>0</v>
      </c>
      <c r="AI61" s="294">
        <f t="shared" si="201"/>
        <v>485000</v>
      </c>
      <c r="AJ61" s="295" t="str">
        <f t="shared" ref="AJ61:AL61" si="202">IFERROR(AG61/AD61," ")</f>
        <v> </v>
      </c>
      <c r="AK61" s="295" t="str">
        <f t="shared" si="202"/>
        <v> </v>
      </c>
      <c r="AL61" s="297" t="str">
        <f t="shared" si="202"/>
        <v> </v>
      </c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  <c r="BM61" s="159"/>
      <c r="BN61" s="159"/>
      <c r="BO61" s="159"/>
      <c r="BP61" s="159"/>
      <c r="BQ61" s="159"/>
      <c r="BR61" s="159"/>
      <c r="BS61" s="159"/>
      <c r="BT61" s="159"/>
    </row>
    <row r="62" ht="15.75" customHeight="1">
      <c r="A62" s="302"/>
      <c r="B62" s="303"/>
      <c r="C62" s="304"/>
      <c r="D62" s="305" t="s">
        <v>79</v>
      </c>
      <c r="E62" s="293">
        <f>Breakdown!E62</f>
        <v>60327000</v>
      </c>
      <c r="F62" s="294"/>
      <c r="G62" s="306">
        <f>SUMIFS('DAOP 7 Mn'!$G$6:$G$1633,'DAOP 7 Mn'!$J$6:$J$1633,$D62,'DAOP 7 Mn'!$I$6:$I$1633,G$6)</f>
        <v>0</v>
      </c>
      <c r="H62" s="294">
        <f>SUMIFS('DAOP 7 Mn'!$G$6:$G$1633,'DAOP 7 Mn'!$J$6:$J$1633,$D62,'DAOP 7 Mn'!$I$6:$I$1633,H$6)</f>
        <v>3030000</v>
      </c>
      <c r="I62" s="306">
        <f>SUMIFS('DAOP 7 Mn'!$G$6:$G$1633,'DAOP 7 Mn'!$J$6:$J$1633,$D62,'DAOP 7 Mn'!$I$6:$I$1633,I$6)</f>
        <v>164556090</v>
      </c>
      <c r="J62" s="294">
        <f t="shared" si="188"/>
        <v>167586090</v>
      </c>
      <c r="K62" s="295" t="str">
        <f t="shared" si="189"/>
        <v> </v>
      </c>
      <c r="L62" s="294"/>
      <c r="M62" s="301">
        <f>SUMIFS('DAOP 7 Mn'!$G$6:$G$2633,'DAOP 7 Mn'!$J$6:$J$2633,$D62,'DAOP 7 Mn'!$I$6:$I$2633,M$6)</f>
        <v>0</v>
      </c>
      <c r="N62" s="319">
        <f>SUMIFS('DAOP 7 Mn'!$G$6:$G$2633,'DAOP 7 Mn'!$J$6:$J$2633,$D62,'DAOP 7 Mn'!$I$6:$I$2633,N$6)</f>
        <v>0</v>
      </c>
      <c r="O62" s="319">
        <f>SUMIFS('DAOP 7 Mn'!$G$6:$G$2633,'DAOP 7 Mn'!$J$6:$J$2633,$D62,'DAOP 7 Mn'!$I$6:$I$2633,O$6)</f>
        <v>0</v>
      </c>
      <c r="P62" s="294">
        <f t="shared" si="190"/>
        <v>0</v>
      </c>
      <c r="Q62" s="296" t="str">
        <f t="shared" si="191"/>
        <v> </v>
      </c>
      <c r="R62" s="294">
        <f>Breakdown!Q62</f>
        <v>0</v>
      </c>
      <c r="S62" s="294">
        <f>SUMIFS('DAOP 7 Mn'!$G$6:$G$3633,'DAOP 7 Mn'!$J$6:$J$3633,$D62,'DAOP 7 Mn'!$I$6:$I$3633,S$6)</f>
        <v>0</v>
      </c>
      <c r="T62" s="294">
        <f>SUMIFS('DAOP 7 Mn'!$G$6:$G$3633,'DAOP 7 Mn'!$J$6:$J$3633,$D62,'DAOP 7 Mn'!$I$6:$I$3633,T$6)</f>
        <v>0</v>
      </c>
      <c r="U62" s="294">
        <f>SUMIFS('DAOP 7 Mn'!$G$6:$G$3633,'DAOP 7 Mn'!$J$6:$J$3633,$D62,'DAOP 7 Mn'!$I$6:$I$3633,U$6)</f>
        <v>0</v>
      </c>
      <c r="V62" s="294">
        <f t="shared" si="192"/>
        <v>0</v>
      </c>
      <c r="W62" s="295" t="str">
        <f t="shared" si="193"/>
        <v> </v>
      </c>
      <c r="X62" s="294">
        <f>Breakdown!U62</f>
        <v>0</v>
      </c>
      <c r="Y62" s="301">
        <f>SUMIFS('DAOP 7 Mn'!$G$6:$G$4633,'DAOP 7 Mn'!$J$6:$J$4633,$D62,'DAOP 7 Mn'!$I$6:$I$4633,Y$6)</f>
        <v>0</v>
      </c>
      <c r="Z62" s="301">
        <f>SUMIFS('DAOP 7 Mn'!$G$6:$G$4633,'DAOP 7 Mn'!$J$6:$J$4633,$D62,'DAOP 7 Mn'!$I$6:$I$4633,Z$6)</f>
        <v>0</v>
      </c>
      <c r="AA62" s="301">
        <f>SUMIFS('DAOP 7 Mn'!$G$6:$G$4633,'DAOP 7 Mn'!$J$6:$J$4633,$D62,'DAOP 7 Mn'!$I$6:$I$4633,AA$6)</f>
        <v>0</v>
      </c>
      <c r="AB62" s="294">
        <f t="shared" si="194"/>
        <v>0</v>
      </c>
      <c r="AC62" s="296" t="str">
        <f t="shared" si="195"/>
        <v> </v>
      </c>
      <c r="AD62" s="294">
        <f t="shared" si="196"/>
        <v>0</v>
      </c>
      <c r="AE62" s="294">
        <f t="shared" si="197"/>
        <v>0</v>
      </c>
      <c r="AF62" s="294">
        <f t="shared" si="198"/>
        <v>0</v>
      </c>
      <c r="AG62" s="294">
        <f t="shared" si="199"/>
        <v>167586090</v>
      </c>
      <c r="AH62" s="294">
        <f t="shared" si="200"/>
        <v>0</v>
      </c>
      <c r="AI62" s="294">
        <f t="shared" si="201"/>
        <v>167586090</v>
      </c>
      <c r="AJ62" s="295" t="str">
        <f t="shared" ref="AJ62:AL62" si="203">IFERROR(AG62/AD62," ")</f>
        <v> </v>
      </c>
      <c r="AK62" s="295" t="str">
        <f t="shared" si="203"/>
        <v> </v>
      </c>
      <c r="AL62" s="297" t="str">
        <f t="shared" si="203"/>
        <v> </v>
      </c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  <c r="BM62" s="159"/>
      <c r="BN62" s="159"/>
      <c r="BO62" s="159"/>
      <c r="BP62" s="159"/>
      <c r="BQ62" s="159"/>
      <c r="BR62" s="159"/>
      <c r="BS62" s="159"/>
      <c r="BT62" s="159"/>
    </row>
    <row r="63" ht="15.75" customHeight="1">
      <c r="A63" s="302"/>
      <c r="B63" s="303"/>
      <c r="C63" s="304"/>
      <c r="D63" s="305" t="s">
        <v>174</v>
      </c>
      <c r="E63" s="293">
        <f>Breakdown!E63</f>
        <v>30000000</v>
      </c>
      <c r="F63" s="294"/>
      <c r="G63" s="294">
        <f>SUMIFS('DAOP 7 Mn'!$G$6:$G$1633,'DAOP 7 Mn'!$J$6:$J$1633,$D63,'DAOP 7 Mn'!$I$6:$I$1633,G$6)</f>
        <v>0</v>
      </c>
      <c r="H63" s="294">
        <f>SUMIFS('DAOP 7 Mn'!$G$6:$G$1633,'DAOP 7 Mn'!$J$6:$J$1633,$D63,'DAOP 7 Mn'!$I$6:$I$1633,H$6)</f>
        <v>0</v>
      </c>
      <c r="I63" s="294">
        <f>SUMIFS('DAOP 7 Mn'!$G$6:$G$1633,'DAOP 7 Mn'!$J$6:$J$1633,$D63,'DAOP 7 Mn'!$I$6:$I$1633,I$6)</f>
        <v>13875000</v>
      </c>
      <c r="J63" s="294">
        <f t="shared" si="188"/>
        <v>13875000</v>
      </c>
      <c r="K63" s="295" t="str">
        <f t="shared" si="189"/>
        <v> </v>
      </c>
      <c r="L63" s="294"/>
      <c r="M63" s="301">
        <f>SUMIFS('DAOP 7 Mn'!$G$6:$G$2633,'DAOP 7 Mn'!$J$6:$J$2633,$D63,'DAOP 7 Mn'!$I$6:$I$2633,M$6)</f>
        <v>0</v>
      </c>
      <c r="N63" s="301">
        <f>SUMIFS('DAOP 7 Mn'!$G$6:$G$2633,'DAOP 7 Mn'!$J$6:$J$2633,$D63,'DAOP 7 Mn'!$I$6:$I$2633,N$6)</f>
        <v>0</v>
      </c>
      <c r="O63" s="301">
        <f>SUMIFS('DAOP 7 Mn'!$G$6:$G$2633,'DAOP 7 Mn'!$J$6:$J$2633,$D63,'DAOP 7 Mn'!$I$6:$I$2633,O$6)</f>
        <v>0</v>
      </c>
      <c r="P63" s="294">
        <f t="shared" si="190"/>
        <v>0</v>
      </c>
      <c r="Q63" s="296" t="str">
        <f t="shared" si="191"/>
        <v> </v>
      </c>
      <c r="R63" s="294">
        <f>Breakdown!Q63</f>
        <v>0</v>
      </c>
      <c r="S63" s="294">
        <f>SUMIFS('DAOP 7 Mn'!$G$6:$G$3633,'DAOP 7 Mn'!$J$6:$J$3633,$D63,'DAOP 7 Mn'!$I$6:$I$3633,S$6)</f>
        <v>0</v>
      </c>
      <c r="T63" s="294">
        <f>SUMIFS('DAOP 7 Mn'!$G$6:$G$3633,'DAOP 7 Mn'!$J$6:$J$3633,$D63,'DAOP 7 Mn'!$I$6:$I$3633,T$6)</f>
        <v>0</v>
      </c>
      <c r="U63" s="294">
        <f>SUMIFS('DAOP 7 Mn'!$G$6:$G$3633,'DAOP 7 Mn'!$J$6:$J$3633,$D63,'DAOP 7 Mn'!$I$6:$I$3633,U$6)</f>
        <v>0</v>
      </c>
      <c r="V63" s="294">
        <f t="shared" si="192"/>
        <v>0</v>
      </c>
      <c r="W63" s="295" t="str">
        <f t="shared" si="193"/>
        <v> </v>
      </c>
      <c r="X63" s="294">
        <f>Breakdown!U63</f>
        <v>0</v>
      </c>
      <c r="Y63" s="301">
        <f>SUMIFS('DAOP 7 Mn'!$G$6:$G$4633,'DAOP 7 Mn'!$J$6:$J$4633,$D63,'DAOP 7 Mn'!$I$6:$I$4633,Y$6)</f>
        <v>0</v>
      </c>
      <c r="Z63" s="301">
        <f>SUMIFS('DAOP 7 Mn'!$G$6:$G$4633,'DAOP 7 Mn'!$J$6:$J$4633,$D63,'DAOP 7 Mn'!$I$6:$I$4633,Z$6)</f>
        <v>0</v>
      </c>
      <c r="AA63" s="301">
        <f>SUMIFS('DAOP 7 Mn'!$G$6:$G$4633,'DAOP 7 Mn'!$J$6:$J$4633,$D63,'DAOP 7 Mn'!$I$6:$I$4633,AA$6)</f>
        <v>0</v>
      </c>
      <c r="AB63" s="294">
        <f t="shared" si="194"/>
        <v>0</v>
      </c>
      <c r="AC63" s="296" t="str">
        <f t="shared" si="195"/>
        <v> </v>
      </c>
      <c r="AD63" s="294">
        <f t="shared" si="196"/>
        <v>0</v>
      </c>
      <c r="AE63" s="294">
        <f t="shared" si="197"/>
        <v>0</v>
      </c>
      <c r="AF63" s="294">
        <f t="shared" si="198"/>
        <v>0</v>
      </c>
      <c r="AG63" s="294">
        <f t="shared" si="199"/>
        <v>13875000</v>
      </c>
      <c r="AH63" s="294">
        <f t="shared" si="200"/>
        <v>0</v>
      </c>
      <c r="AI63" s="294">
        <f t="shared" si="201"/>
        <v>13875000</v>
      </c>
      <c r="AJ63" s="295" t="str">
        <f t="shared" ref="AJ63:AL63" si="204">IFERROR(AG63/AD63," ")</f>
        <v> </v>
      </c>
      <c r="AK63" s="295" t="str">
        <f t="shared" si="204"/>
        <v> </v>
      </c>
      <c r="AL63" s="297" t="str">
        <f t="shared" si="204"/>
        <v> </v>
      </c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  <c r="BM63" s="159"/>
      <c r="BN63" s="159"/>
      <c r="BO63" s="159"/>
      <c r="BP63" s="159"/>
      <c r="BQ63" s="159"/>
      <c r="BR63" s="159"/>
      <c r="BS63" s="159"/>
      <c r="BT63" s="159"/>
    </row>
    <row r="64" ht="15.75" customHeight="1">
      <c r="A64" s="302"/>
      <c r="B64" s="312"/>
      <c r="C64" s="304"/>
      <c r="D64" s="305" t="s">
        <v>304</v>
      </c>
      <c r="E64" s="293" t="str">
        <f>Breakdown!E64</f>
        <v/>
      </c>
      <c r="F64" s="294"/>
      <c r="G64" s="294">
        <f>SUMIFS('DAOP 7 Mn'!$G$6:$G$1633,'DAOP 7 Mn'!$J$6:$J$1633,$D64,'DAOP 7 Mn'!$I$6:$I$1633,G$6)</f>
        <v>0</v>
      </c>
      <c r="H64" s="294">
        <f>SUMIFS('DAOP 7 Mn'!$G$6:$G$1633,'DAOP 7 Mn'!$J$6:$J$1633,$D64,'DAOP 7 Mn'!$I$6:$I$1633,H$6)</f>
        <v>0</v>
      </c>
      <c r="I64" s="306">
        <f>SUMIFS('DAOP 7 Mn'!$G$6:$G$1633,'DAOP 7 Mn'!$J$6:$J$1633,$D64,'DAOP 7 Mn'!$I$6:$I$1633,I$6)</f>
        <v>0</v>
      </c>
      <c r="J64" s="294">
        <f t="shared" si="188"/>
        <v>0</v>
      </c>
      <c r="K64" s="295" t="str">
        <f t="shared" si="189"/>
        <v> </v>
      </c>
      <c r="L64" s="294"/>
      <c r="M64" s="319">
        <f>SUMIFS('DAOP 7 Mn'!$G$6:$G$2633,'DAOP 7 Mn'!$J$6:$J$2633,$D64,'DAOP 7 Mn'!$I$6:$I$2633,M$6)</f>
        <v>0</v>
      </c>
      <c r="N64" s="301">
        <f>SUMIFS('DAOP 7 Mn'!$G$6:$G$2633,'DAOP 7 Mn'!$J$6:$J$2633,$D64,'DAOP 7 Mn'!$I$6:$I$2633,N$6)</f>
        <v>0</v>
      </c>
      <c r="O64" s="301">
        <f>SUMIFS('DAOP 7 Mn'!$G$6:$G$2633,'DAOP 7 Mn'!$J$6:$J$2633,$D64,'DAOP 7 Mn'!$I$6:$I$2633,O$6)</f>
        <v>0</v>
      </c>
      <c r="P64" s="294">
        <f t="shared" si="190"/>
        <v>0</v>
      </c>
      <c r="Q64" s="296" t="str">
        <f t="shared" si="191"/>
        <v> </v>
      </c>
      <c r="R64" s="294">
        <f>Breakdown!Q64</f>
        <v>0</v>
      </c>
      <c r="S64" s="294">
        <f>SUMIFS('DAOP 7 Mn'!$G$6:$G$3633,'DAOP 7 Mn'!$J$6:$J$3633,$D64,'DAOP 7 Mn'!$I$6:$I$3633,S$6)</f>
        <v>0</v>
      </c>
      <c r="T64" s="294">
        <f>SUMIFS('DAOP 7 Mn'!$G$6:$G$3633,'DAOP 7 Mn'!$J$6:$J$3633,$D64,'DAOP 7 Mn'!$I$6:$I$3633,T$6)</f>
        <v>0</v>
      </c>
      <c r="U64" s="294">
        <f>SUMIFS('DAOP 7 Mn'!$G$6:$G$3633,'DAOP 7 Mn'!$J$6:$J$3633,$D64,'DAOP 7 Mn'!$I$6:$I$3633,U$6)</f>
        <v>0</v>
      </c>
      <c r="V64" s="294">
        <f t="shared" si="192"/>
        <v>0</v>
      </c>
      <c r="W64" s="295" t="str">
        <f t="shared" si="193"/>
        <v> </v>
      </c>
      <c r="X64" s="294">
        <f>Breakdown!U64</f>
        <v>0</v>
      </c>
      <c r="Y64" s="301">
        <f>SUMIFS('DAOP 7 Mn'!$G$6:$G$4633,'DAOP 7 Mn'!$J$6:$J$4633,$D64,'DAOP 7 Mn'!$I$6:$I$4633,Y$6)</f>
        <v>0</v>
      </c>
      <c r="Z64" s="301">
        <f>SUMIFS('DAOP 7 Mn'!$G$6:$G$4633,'DAOP 7 Mn'!$J$6:$J$4633,$D64,'DAOP 7 Mn'!$I$6:$I$4633,Z$6)</f>
        <v>0</v>
      </c>
      <c r="AA64" s="301">
        <f>SUMIFS('DAOP 7 Mn'!$G$6:$G$4633,'DAOP 7 Mn'!$J$6:$J$4633,$D64,'DAOP 7 Mn'!$I$6:$I$4633,AA$6)</f>
        <v>0</v>
      </c>
      <c r="AB64" s="294">
        <f t="shared" si="194"/>
        <v>0</v>
      </c>
      <c r="AC64" s="296" t="str">
        <f t="shared" si="195"/>
        <v> </v>
      </c>
      <c r="AD64" s="294">
        <f t="shared" si="196"/>
        <v>0</v>
      </c>
      <c r="AE64" s="294">
        <f t="shared" si="197"/>
        <v>0</v>
      </c>
      <c r="AF64" s="294">
        <f t="shared" si="198"/>
        <v>0</v>
      </c>
      <c r="AG64" s="294">
        <f t="shared" si="199"/>
        <v>0</v>
      </c>
      <c r="AH64" s="294">
        <f t="shared" si="200"/>
        <v>0</v>
      </c>
      <c r="AI64" s="294">
        <f t="shared" si="201"/>
        <v>0</v>
      </c>
      <c r="AJ64" s="295" t="str">
        <f t="shared" ref="AJ64:AL64" si="205">IFERROR(AG64/AD64," ")</f>
        <v> </v>
      </c>
      <c r="AK64" s="295" t="str">
        <f t="shared" si="205"/>
        <v> </v>
      </c>
      <c r="AL64" s="297" t="str">
        <f t="shared" si="205"/>
        <v> </v>
      </c>
      <c r="AM64" s="159"/>
      <c r="AN64" s="159"/>
      <c r="AO64" s="159"/>
      <c r="AP64" s="159"/>
      <c r="AQ64" s="159"/>
      <c r="AR64" s="159"/>
      <c r="AS64" s="159"/>
      <c r="AT64" s="159"/>
      <c r="AU64" s="159"/>
      <c r="AV64" s="159"/>
      <c r="AW64" s="159"/>
      <c r="AX64" s="159"/>
      <c r="AY64" s="159"/>
      <c r="AZ64" s="159"/>
      <c r="BA64" s="159"/>
      <c r="BB64" s="159"/>
      <c r="BC64" s="159"/>
      <c r="BD64" s="159"/>
      <c r="BE64" s="159"/>
      <c r="BF64" s="159"/>
      <c r="BG64" s="159"/>
      <c r="BH64" s="159"/>
      <c r="BI64" s="159"/>
      <c r="BJ64" s="159"/>
      <c r="BK64" s="159"/>
      <c r="BL64" s="159"/>
      <c r="BM64" s="159"/>
      <c r="BN64" s="159"/>
      <c r="BO64" s="159"/>
      <c r="BP64" s="159"/>
      <c r="BQ64" s="159"/>
      <c r="BR64" s="159"/>
      <c r="BS64" s="159"/>
      <c r="BT64" s="159"/>
    </row>
    <row r="65" ht="15.75" customHeight="1">
      <c r="A65" s="302"/>
      <c r="B65" s="312"/>
      <c r="C65" s="304"/>
      <c r="D65" s="305" t="s">
        <v>305</v>
      </c>
      <c r="E65" s="293" t="str">
        <f>Breakdown!E65</f>
        <v/>
      </c>
      <c r="F65" s="294"/>
      <c r="G65" s="306">
        <f>SUMIFS('DAOP 7 Mn'!$G$6:$G$1633,'DAOP 7 Mn'!$J$6:$J$1633,$D65,'DAOP 7 Mn'!$I$6:$I$1633,G$6)</f>
        <v>0</v>
      </c>
      <c r="H65" s="294">
        <f>SUMIFS('DAOP 7 Mn'!$G$6:$G$1633,'DAOP 7 Mn'!$J$6:$J$1633,$D65,'DAOP 7 Mn'!$I$6:$I$1633,H$6)</f>
        <v>0</v>
      </c>
      <c r="I65" s="294">
        <f>SUMIFS('DAOP 7 Mn'!$G$6:$G$1633,'DAOP 7 Mn'!$J$6:$J$1633,$D65,'DAOP 7 Mn'!$I$6:$I$1633,I$6)</f>
        <v>0</v>
      </c>
      <c r="J65" s="294">
        <f t="shared" si="188"/>
        <v>0</v>
      </c>
      <c r="K65" s="295" t="str">
        <f t="shared" si="189"/>
        <v> </v>
      </c>
      <c r="L65" s="294"/>
      <c r="M65" s="319">
        <f>SUMIFS('DAOP 7 Mn'!$G$6:$G$2633,'DAOP 7 Mn'!$J$6:$J$2633,$D65,'DAOP 7 Mn'!$I$6:$I$2633,M$6)</f>
        <v>0</v>
      </c>
      <c r="N65" s="301">
        <f>SUMIFS('DAOP 7 Mn'!$G$6:$G$2633,'DAOP 7 Mn'!$J$6:$J$2633,$D65,'DAOP 7 Mn'!$I$6:$I$2633,N$6)</f>
        <v>0</v>
      </c>
      <c r="O65" s="301">
        <f>SUMIFS('DAOP 7 Mn'!$G$6:$G$2633,'DAOP 7 Mn'!$J$6:$J$2633,$D65,'DAOP 7 Mn'!$I$6:$I$2633,O$6)</f>
        <v>0</v>
      </c>
      <c r="P65" s="294">
        <f t="shared" si="190"/>
        <v>0</v>
      </c>
      <c r="Q65" s="296" t="str">
        <f t="shared" si="191"/>
        <v> </v>
      </c>
      <c r="R65" s="294">
        <f>Breakdown!Q65</f>
        <v>0</v>
      </c>
      <c r="S65" s="294">
        <f>SUMIFS('DAOP 7 Mn'!$G$6:$G$3633,'DAOP 7 Mn'!$J$6:$J$3633,$D65,'DAOP 7 Mn'!$I$6:$I$3633,S$6)</f>
        <v>0</v>
      </c>
      <c r="T65" s="294">
        <f>SUMIFS('DAOP 7 Mn'!$G$6:$G$3633,'DAOP 7 Mn'!$J$6:$J$3633,$D65,'DAOP 7 Mn'!$I$6:$I$3633,T$6)</f>
        <v>0</v>
      </c>
      <c r="U65" s="294">
        <f>SUMIFS('DAOP 7 Mn'!$G$6:$G$3633,'DAOP 7 Mn'!$J$6:$J$3633,$D65,'DAOP 7 Mn'!$I$6:$I$3633,U$6)</f>
        <v>0</v>
      </c>
      <c r="V65" s="294">
        <f t="shared" si="192"/>
        <v>0</v>
      </c>
      <c r="W65" s="295" t="str">
        <f t="shared" si="193"/>
        <v> </v>
      </c>
      <c r="X65" s="294">
        <f>Breakdown!U65</f>
        <v>0</v>
      </c>
      <c r="Y65" s="301">
        <f>SUMIFS('DAOP 7 Mn'!$G$6:$G$4633,'DAOP 7 Mn'!$J$6:$J$4633,$D65,'DAOP 7 Mn'!$I$6:$I$4633,Y$6)</f>
        <v>0</v>
      </c>
      <c r="Z65" s="301">
        <f>SUMIFS('DAOP 7 Mn'!$G$6:$G$4633,'DAOP 7 Mn'!$J$6:$J$4633,$D65,'DAOP 7 Mn'!$I$6:$I$4633,Z$6)</f>
        <v>0</v>
      </c>
      <c r="AA65" s="301">
        <f>SUMIFS('DAOP 7 Mn'!$G$6:$G$4633,'DAOP 7 Mn'!$J$6:$J$4633,$D65,'DAOP 7 Mn'!$I$6:$I$4633,AA$6)</f>
        <v>0</v>
      </c>
      <c r="AB65" s="294">
        <f t="shared" si="194"/>
        <v>0</v>
      </c>
      <c r="AC65" s="296" t="str">
        <f t="shared" si="195"/>
        <v> </v>
      </c>
      <c r="AD65" s="294">
        <f t="shared" si="196"/>
        <v>0</v>
      </c>
      <c r="AE65" s="294">
        <f t="shared" si="197"/>
        <v>0</v>
      </c>
      <c r="AF65" s="294">
        <f t="shared" si="198"/>
        <v>0</v>
      </c>
      <c r="AG65" s="294">
        <f t="shared" si="199"/>
        <v>0</v>
      </c>
      <c r="AH65" s="294">
        <f t="shared" si="200"/>
        <v>0</v>
      </c>
      <c r="AI65" s="294">
        <f t="shared" si="201"/>
        <v>0</v>
      </c>
      <c r="AJ65" s="295" t="str">
        <f t="shared" ref="AJ65:AL65" si="206">IFERROR(AG65/AD65," ")</f>
        <v> </v>
      </c>
      <c r="AK65" s="295" t="str">
        <f t="shared" si="206"/>
        <v> </v>
      </c>
      <c r="AL65" s="297" t="str">
        <f t="shared" si="206"/>
        <v> </v>
      </c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  <c r="BM65" s="159"/>
      <c r="BN65" s="159"/>
      <c r="BO65" s="159"/>
      <c r="BP65" s="159"/>
      <c r="BQ65" s="159"/>
      <c r="BR65" s="159"/>
      <c r="BS65" s="159"/>
      <c r="BT65" s="159"/>
    </row>
    <row r="66" ht="15.75" customHeight="1">
      <c r="A66" s="302"/>
      <c r="B66" s="312"/>
      <c r="C66" s="304"/>
      <c r="D66" s="305" t="s">
        <v>306</v>
      </c>
      <c r="E66" s="293">
        <f>Breakdown!E66</f>
        <v>224447750</v>
      </c>
      <c r="F66" s="294"/>
      <c r="G66" s="294">
        <f>SUMIFS('DAOP 7 Mn'!$G$6:$G$1633,'DAOP 7 Mn'!$J$6:$J$1633,$D66,'DAOP 7 Mn'!$I$6:$I$1633,G$6)</f>
        <v>0</v>
      </c>
      <c r="H66" s="294">
        <f>SUMIFS('DAOP 7 Mn'!$G$6:$G$1633,'DAOP 7 Mn'!$J$6:$J$1633,$D66,'DAOP 7 Mn'!$I$6:$I$1633,H$6)</f>
        <v>0</v>
      </c>
      <c r="I66" s="294">
        <f>SUMIFS('DAOP 7 Mn'!$G$6:$G$1633,'DAOP 7 Mn'!$J$6:$J$1633,$D66,'DAOP 7 Mn'!$I$6:$I$1633,I$6)</f>
        <v>0</v>
      </c>
      <c r="J66" s="294">
        <f t="shared" si="188"/>
        <v>0</v>
      </c>
      <c r="K66" s="295" t="str">
        <f t="shared" si="189"/>
        <v> </v>
      </c>
      <c r="L66" s="294"/>
      <c r="M66" s="319">
        <f>SUMIFS('DAOP 7 Mn'!$G$6:$G$2633,'DAOP 7 Mn'!$J$6:$J$2633,$D66,'DAOP 7 Mn'!$I$6:$I$2633,M$6)</f>
        <v>0</v>
      </c>
      <c r="N66" s="301">
        <f>SUMIFS('DAOP 7 Mn'!$G$6:$G$2633,'DAOP 7 Mn'!$J$6:$J$2633,$D66,'DAOP 7 Mn'!$I$6:$I$2633,N$6)</f>
        <v>0</v>
      </c>
      <c r="O66" s="301">
        <f>SUMIFS('DAOP 7 Mn'!$G$6:$G$2633,'DAOP 7 Mn'!$J$6:$J$2633,$D66,'DAOP 7 Mn'!$I$6:$I$2633,O$6)</f>
        <v>0</v>
      </c>
      <c r="P66" s="294">
        <f t="shared" si="190"/>
        <v>0</v>
      </c>
      <c r="Q66" s="296" t="str">
        <f t="shared" si="191"/>
        <v> </v>
      </c>
      <c r="R66" s="294">
        <f>Breakdown!Q66</f>
        <v>0</v>
      </c>
      <c r="S66" s="294">
        <f>SUMIFS('DAOP 7 Mn'!$G$6:$G$3633,'DAOP 7 Mn'!$J$6:$J$3633,$D66,'DAOP 7 Mn'!$I$6:$I$3633,S$6)</f>
        <v>0</v>
      </c>
      <c r="T66" s="294">
        <f>SUMIFS('DAOP 7 Mn'!$G$6:$G$3633,'DAOP 7 Mn'!$J$6:$J$3633,$D66,'DAOP 7 Mn'!$I$6:$I$3633,T$6)</f>
        <v>0</v>
      </c>
      <c r="U66" s="294">
        <f>SUMIFS('DAOP 7 Mn'!$G$6:$G$3633,'DAOP 7 Mn'!$J$6:$J$3633,$D66,'DAOP 7 Mn'!$I$6:$I$3633,U$6)</f>
        <v>0</v>
      </c>
      <c r="V66" s="294">
        <f t="shared" si="192"/>
        <v>0</v>
      </c>
      <c r="W66" s="295" t="str">
        <f t="shared" si="193"/>
        <v> </v>
      </c>
      <c r="X66" s="294">
        <f>Breakdown!U66</f>
        <v>0</v>
      </c>
      <c r="Y66" s="301">
        <f>SUMIFS('DAOP 7 Mn'!$G$6:$G$4633,'DAOP 7 Mn'!$J$6:$J$4633,$D66,'DAOP 7 Mn'!$I$6:$I$4633,Y$6)</f>
        <v>0</v>
      </c>
      <c r="Z66" s="301">
        <f>SUMIFS('DAOP 7 Mn'!$G$6:$G$4633,'DAOP 7 Mn'!$J$6:$J$4633,$D66,'DAOP 7 Mn'!$I$6:$I$4633,Z$6)</f>
        <v>0</v>
      </c>
      <c r="AA66" s="301">
        <f>SUMIFS('DAOP 7 Mn'!$G$6:$G$4633,'DAOP 7 Mn'!$J$6:$J$4633,$D66,'DAOP 7 Mn'!$I$6:$I$4633,AA$6)</f>
        <v>0</v>
      </c>
      <c r="AB66" s="294">
        <f t="shared" si="194"/>
        <v>0</v>
      </c>
      <c r="AC66" s="296" t="str">
        <f t="shared" si="195"/>
        <v> </v>
      </c>
      <c r="AD66" s="294">
        <f t="shared" si="196"/>
        <v>0</v>
      </c>
      <c r="AE66" s="294">
        <f t="shared" si="197"/>
        <v>0</v>
      </c>
      <c r="AF66" s="294">
        <f t="shared" si="198"/>
        <v>0</v>
      </c>
      <c r="AG66" s="294">
        <f t="shared" si="199"/>
        <v>0</v>
      </c>
      <c r="AH66" s="294">
        <f t="shared" si="200"/>
        <v>0</v>
      </c>
      <c r="AI66" s="294">
        <f t="shared" si="201"/>
        <v>0</v>
      </c>
      <c r="AJ66" s="295" t="str">
        <f t="shared" ref="AJ66:AL66" si="207">IFERROR(AG66/AD66," ")</f>
        <v> </v>
      </c>
      <c r="AK66" s="295" t="str">
        <f t="shared" si="207"/>
        <v> </v>
      </c>
      <c r="AL66" s="297" t="str">
        <f t="shared" si="207"/>
        <v> </v>
      </c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  <c r="BM66" s="159"/>
      <c r="BN66" s="159"/>
      <c r="BO66" s="159"/>
      <c r="BP66" s="159"/>
      <c r="BQ66" s="159"/>
      <c r="BR66" s="159"/>
      <c r="BS66" s="159"/>
      <c r="BT66" s="159"/>
    </row>
    <row r="67" ht="15.75" customHeight="1">
      <c r="A67" s="302"/>
      <c r="B67" s="312"/>
      <c r="C67" s="304"/>
      <c r="D67" s="305" t="s">
        <v>307</v>
      </c>
      <c r="E67" s="293" t="str">
        <f>Breakdown!E67</f>
        <v/>
      </c>
      <c r="F67" s="294"/>
      <c r="G67" s="294">
        <f>SUMIFS('DAOP 7 Mn'!$G$6:$G$1633,'DAOP 7 Mn'!$J$6:$J$1633,$D67,'DAOP 7 Mn'!$I$6:$I$1633,G$6)</f>
        <v>0</v>
      </c>
      <c r="H67" s="294">
        <f>SUMIFS('DAOP 7 Mn'!$G$6:$G$1633,'DAOP 7 Mn'!$J$6:$J$1633,$D67,'DAOP 7 Mn'!$I$6:$I$1633,H$6)</f>
        <v>0</v>
      </c>
      <c r="I67" s="294">
        <f>SUMIFS('DAOP 7 Mn'!$G$6:$G$1633,'DAOP 7 Mn'!$J$6:$J$1633,$D67,'DAOP 7 Mn'!$I$6:$I$1633,I$6)</f>
        <v>0</v>
      </c>
      <c r="J67" s="294">
        <f t="shared" si="188"/>
        <v>0</v>
      </c>
      <c r="K67" s="295" t="str">
        <f t="shared" si="189"/>
        <v> </v>
      </c>
      <c r="L67" s="294"/>
      <c r="M67" s="319">
        <f>SUMIFS('DAOP 7 Mn'!$G$6:$G$2633,'DAOP 7 Mn'!$J$6:$J$2633,$D67,'DAOP 7 Mn'!$I$6:$I$2633,M$6)</f>
        <v>0</v>
      </c>
      <c r="N67" s="301">
        <f>SUMIFS('DAOP 7 Mn'!$G$6:$G$2633,'DAOP 7 Mn'!$J$6:$J$2633,$D67,'DAOP 7 Mn'!$I$6:$I$2633,N$6)</f>
        <v>0</v>
      </c>
      <c r="O67" s="301">
        <f>SUMIFS('DAOP 7 Mn'!$G$6:$G$2633,'DAOP 7 Mn'!$J$6:$J$2633,$D67,'DAOP 7 Mn'!$I$6:$I$2633,O$6)</f>
        <v>0</v>
      </c>
      <c r="P67" s="294">
        <f t="shared" si="190"/>
        <v>0</v>
      </c>
      <c r="Q67" s="296" t="str">
        <f t="shared" si="191"/>
        <v> </v>
      </c>
      <c r="R67" s="294">
        <f>Breakdown!Q67</f>
        <v>0</v>
      </c>
      <c r="S67" s="294">
        <f>SUMIFS('DAOP 7 Mn'!$G$6:$G$3633,'DAOP 7 Mn'!$J$6:$J$3633,$D67,'DAOP 7 Mn'!$I$6:$I$3633,S$6)</f>
        <v>0</v>
      </c>
      <c r="T67" s="294">
        <f>SUMIFS('DAOP 7 Mn'!$G$6:$G$3633,'DAOP 7 Mn'!$J$6:$J$3633,$D67,'DAOP 7 Mn'!$I$6:$I$3633,T$6)</f>
        <v>0</v>
      </c>
      <c r="U67" s="294">
        <f>SUMIFS('DAOP 7 Mn'!$G$6:$G$3633,'DAOP 7 Mn'!$J$6:$J$3633,$D67,'DAOP 7 Mn'!$I$6:$I$3633,U$6)</f>
        <v>0</v>
      </c>
      <c r="V67" s="294">
        <f t="shared" si="192"/>
        <v>0</v>
      </c>
      <c r="W67" s="295" t="str">
        <f t="shared" si="193"/>
        <v> </v>
      </c>
      <c r="X67" s="294">
        <f>Breakdown!U67</f>
        <v>0</v>
      </c>
      <c r="Y67" s="301">
        <f>SUMIFS('DAOP 7 Mn'!$G$6:$G$4633,'DAOP 7 Mn'!$J$6:$J$4633,$D67,'DAOP 7 Mn'!$I$6:$I$4633,Y$6)</f>
        <v>0</v>
      </c>
      <c r="Z67" s="301">
        <f>SUMIFS('DAOP 7 Mn'!$G$6:$G$4633,'DAOP 7 Mn'!$J$6:$J$4633,$D67,'DAOP 7 Mn'!$I$6:$I$4633,Z$6)</f>
        <v>0</v>
      </c>
      <c r="AA67" s="301">
        <f>SUMIFS('DAOP 7 Mn'!$G$6:$G$4633,'DAOP 7 Mn'!$J$6:$J$4633,$D67,'DAOP 7 Mn'!$I$6:$I$4633,AA$6)</f>
        <v>0</v>
      </c>
      <c r="AB67" s="294">
        <f t="shared" si="194"/>
        <v>0</v>
      </c>
      <c r="AC67" s="296" t="str">
        <f t="shared" si="195"/>
        <v> </v>
      </c>
      <c r="AD67" s="294">
        <f t="shared" si="196"/>
        <v>0</v>
      </c>
      <c r="AE67" s="294">
        <f t="shared" si="197"/>
        <v>0</v>
      </c>
      <c r="AF67" s="294">
        <f t="shared" si="198"/>
        <v>0</v>
      </c>
      <c r="AG67" s="294">
        <f t="shared" si="199"/>
        <v>0</v>
      </c>
      <c r="AH67" s="294">
        <f t="shared" si="200"/>
        <v>0</v>
      </c>
      <c r="AI67" s="294">
        <f t="shared" si="201"/>
        <v>0</v>
      </c>
      <c r="AJ67" s="295" t="str">
        <f t="shared" ref="AJ67:AL67" si="208">IFERROR(AG67/AD67," ")</f>
        <v> </v>
      </c>
      <c r="AK67" s="295" t="str">
        <f t="shared" si="208"/>
        <v> </v>
      </c>
      <c r="AL67" s="297" t="str">
        <f t="shared" si="208"/>
        <v> </v>
      </c>
      <c r="AM67" s="159"/>
      <c r="AN67" s="159"/>
      <c r="AO67" s="159"/>
      <c r="AP67" s="159"/>
      <c r="AQ67" s="159"/>
      <c r="AR67" s="159"/>
      <c r="AS67" s="159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59"/>
      <c r="BG67" s="159"/>
      <c r="BH67" s="159"/>
      <c r="BI67" s="159"/>
      <c r="BJ67" s="159"/>
      <c r="BK67" s="159"/>
      <c r="BL67" s="159"/>
      <c r="BM67" s="159"/>
      <c r="BN67" s="159"/>
      <c r="BO67" s="159"/>
      <c r="BP67" s="159"/>
      <c r="BQ67" s="159"/>
      <c r="BR67" s="159"/>
      <c r="BS67" s="159"/>
      <c r="BT67" s="159"/>
    </row>
    <row r="68" ht="15.75" customHeight="1">
      <c r="A68" s="302"/>
      <c r="B68" s="307" t="s">
        <v>393</v>
      </c>
      <c r="C68" s="118"/>
      <c r="D68" s="119"/>
      <c r="E68" s="294">
        <f t="shared" ref="E68:J68" si="209">SUM(E59:E67)</f>
        <v>320774750</v>
      </c>
      <c r="F68" s="294">
        <f t="shared" si="209"/>
        <v>0</v>
      </c>
      <c r="G68" s="294">
        <f t="shared" si="209"/>
        <v>0</v>
      </c>
      <c r="H68" s="294">
        <f t="shared" si="209"/>
        <v>87350000</v>
      </c>
      <c r="I68" s="294">
        <f t="shared" si="209"/>
        <v>188557714</v>
      </c>
      <c r="J68" s="294">
        <f t="shared" si="209"/>
        <v>275907714</v>
      </c>
      <c r="K68" s="295" t="str">
        <f t="shared" si="189"/>
        <v> </v>
      </c>
      <c r="L68" s="294">
        <f t="shared" ref="L68:P68" si="210">SUM(L60:L67)</f>
        <v>0</v>
      </c>
      <c r="M68" s="294">
        <f t="shared" si="210"/>
        <v>0</v>
      </c>
      <c r="N68" s="294">
        <f t="shared" si="210"/>
        <v>0</v>
      </c>
      <c r="O68" s="294">
        <f t="shared" si="210"/>
        <v>0</v>
      </c>
      <c r="P68" s="294">
        <f t="shared" si="210"/>
        <v>0</v>
      </c>
      <c r="Q68" s="296" t="str">
        <f t="shared" si="191"/>
        <v> </v>
      </c>
      <c r="R68" s="294">
        <f t="shared" ref="R68:V68" si="211">SUM(R60:R67)</f>
        <v>0</v>
      </c>
      <c r="S68" s="294">
        <f t="shared" si="211"/>
        <v>0</v>
      </c>
      <c r="T68" s="294">
        <f t="shared" si="211"/>
        <v>0</v>
      </c>
      <c r="U68" s="294">
        <f t="shared" si="211"/>
        <v>0</v>
      </c>
      <c r="V68" s="294">
        <f t="shared" si="211"/>
        <v>0</v>
      </c>
      <c r="W68" s="295" t="str">
        <f t="shared" si="193"/>
        <v> </v>
      </c>
      <c r="X68" s="294">
        <f t="shared" ref="X68:AB68" si="212">SUM(X60:X67)</f>
        <v>0</v>
      </c>
      <c r="Y68" s="294">
        <f t="shared" si="212"/>
        <v>0</v>
      </c>
      <c r="Z68" s="294">
        <f t="shared" si="212"/>
        <v>0</v>
      </c>
      <c r="AA68" s="294">
        <f t="shared" si="212"/>
        <v>0</v>
      </c>
      <c r="AB68" s="294">
        <f t="shared" si="212"/>
        <v>0</v>
      </c>
      <c r="AC68" s="296" t="str">
        <f t="shared" si="195"/>
        <v> </v>
      </c>
      <c r="AD68" s="294">
        <f t="shared" ref="AD68:AI68" si="213">SUM(AD59:AD67)</f>
        <v>0</v>
      </c>
      <c r="AE68" s="294">
        <f t="shared" si="213"/>
        <v>0</v>
      </c>
      <c r="AF68" s="294">
        <f t="shared" si="213"/>
        <v>0</v>
      </c>
      <c r="AG68" s="294">
        <f t="shared" si="213"/>
        <v>275907714</v>
      </c>
      <c r="AH68" s="294">
        <f t="shared" si="213"/>
        <v>0</v>
      </c>
      <c r="AI68" s="294">
        <f t="shared" si="213"/>
        <v>275907714</v>
      </c>
      <c r="AJ68" s="295" t="str">
        <f t="shared" ref="AJ68:AL68" si="214">IFERROR(AG68/AD68," ")</f>
        <v> </v>
      </c>
      <c r="AK68" s="295" t="str">
        <f t="shared" si="214"/>
        <v> </v>
      </c>
      <c r="AL68" s="297" t="str">
        <f t="shared" si="214"/>
        <v> </v>
      </c>
      <c r="AM68" s="159"/>
      <c r="AN68" s="159"/>
      <c r="AO68" s="159"/>
      <c r="AP68" s="159"/>
      <c r="AQ68" s="159"/>
      <c r="AR68" s="159"/>
      <c r="AS68" s="159"/>
      <c r="AT68" s="159"/>
      <c r="AU68" s="159"/>
      <c r="AV68" s="159"/>
      <c r="AW68" s="159"/>
      <c r="AX68" s="159"/>
      <c r="AY68" s="159"/>
      <c r="AZ68" s="159"/>
      <c r="BA68" s="159"/>
      <c r="BB68" s="159"/>
      <c r="BC68" s="159"/>
      <c r="BD68" s="159"/>
      <c r="BE68" s="159"/>
      <c r="BF68" s="159"/>
      <c r="BG68" s="159"/>
      <c r="BH68" s="159"/>
      <c r="BI68" s="159"/>
      <c r="BJ68" s="159"/>
      <c r="BK68" s="159"/>
      <c r="BL68" s="159"/>
      <c r="BM68" s="159"/>
      <c r="BN68" s="159"/>
      <c r="BO68" s="159"/>
      <c r="BP68" s="159"/>
      <c r="BQ68" s="159"/>
      <c r="BR68" s="159"/>
      <c r="BS68" s="159"/>
      <c r="BT68" s="159"/>
    </row>
    <row r="69" ht="15.75" customHeight="1">
      <c r="A69" s="302"/>
      <c r="B69" s="312">
        <v>9.0</v>
      </c>
      <c r="C69" s="313" t="s">
        <v>308</v>
      </c>
      <c r="D69" s="322"/>
      <c r="E69" s="293" t="str">
        <f>Breakdown!E69</f>
        <v/>
      </c>
      <c r="F69" s="294">
        <f>Breakdown!I69</f>
        <v>0</v>
      </c>
      <c r="G69" s="294">
        <f>SUMIFS('DAOP 7 Mn'!$G$6:$G$1633,'DAOP 7 Mn'!$J$6:$J$1633,$D69,'DAOP 7 Mn'!$I$6:$I$1633,G$6)</f>
        <v>0</v>
      </c>
      <c r="H69" s="294">
        <f>SUMIFS('DAOP 7 Mn'!$G$6:$G$1633,'DAOP 7 Mn'!$J$6:$J$1633,$D69,'DAOP 7 Mn'!$I$6:$I$1633,H$6)</f>
        <v>0</v>
      </c>
      <c r="I69" s="294">
        <f>SUMIFS('DAOP 7 Mn'!$G$6:$G$1633,'DAOP 7 Mn'!$J$6:$J$1633,$D69,'DAOP 7 Mn'!$I$6:$I$1633,I$6)</f>
        <v>0</v>
      </c>
      <c r="J69" s="294">
        <f t="shared" ref="J69:J70" si="216">SUM(G69:I69)</f>
        <v>0</v>
      </c>
      <c r="K69" s="295" t="str">
        <f t="shared" si="189"/>
        <v> </v>
      </c>
      <c r="L69" s="294">
        <f>Breakdown!Q69</f>
        <v>0</v>
      </c>
      <c r="M69" s="301">
        <f>SUMIFS('DAOP 7 Mn'!$G$6:$G$2633,'DAOP 7 Mn'!$J$6:$J$2633,$D69,'DAOP 7 Mn'!$I$6:$I$2633,M$6)</f>
        <v>0</v>
      </c>
      <c r="N69" s="301">
        <f>SUMIFS('DAOP 7 Mn'!$G$6:$G$2633,'DAOP 7 Mn'!$J$6:$J$2633,$D69,'DAOP 7 Mn'!$I$6:$I$2633,N$6)</f>
        <v>0</v>
      </c>
      <c r="O69" s="301">
        <f>SUMIFS('DAOP 7 Mn'!$G$6:$G$2633,'DAOP 7 Mn'!$J$6:$J$2633,$D69,'DAOP 7 Mn'!$I$6:$I$2633,O$6)</f>
        <v>0</v>
      </c>
      <c r="P69" s="294">
        <f t="shared" ref="P69:P70" si="217">SUM(M69:O69)</f>
        <v>0</v>
      </c>
      <c r="Q69" s="296" t="str">
        <f t="shared" si="191"/>
        <v> </v>
      </c>
      <c r="R69" s="294">
        <f>Breakdown!Q69</f>
        <v>0</v>
      </c>
      <c r="S69" s="294">
        <f>SUMIFS('DAOP 7 Mn'!$G$6:$G$3633,'DAOP 7 Mn'!$J$6:$J$3633,$D69,'DAOP 7 Mn'!$I$6:$I$3633,S$6)</f>
        <v>0</v>
      </c>
      <c r="T69" s="294">
        <f>SUMIFS('DAOP 7 Mn'!$G$6:$G$3633,'DAOP 7 Mn'!$J$6:$J$3633,$D69,'DAOP 7 Mn'!$I$6:$I$3633,T$6)</f>
        <v>0</v>
      </c>
      <c r="U69" s="294">
        <f>SUMIFS('DAOP 7 Mn'!$G$6:$G$3633,'DAOP 7 Mn'!$J$6:$J$3633,$D69,'DAOP 7 Mn'!$I$6:$I$3633,U$6)</f>
        <v>0</v>
      </c>
      <c r="V69" s="294">
        <f t="shared" ref="V69:V70" si="218">SUM(S69:U69)</f>
        <v>0</v>
      </c>
      <c r="W69" s="295" t="str">
        <f t="shared" si="193"/>
        <v> </v>
      </c>
      <c r="X69" s="294">
        <f>Breakdown!U69</f>
        <v>0</v>
      </c>
      <c r="Y69" s="301">
        <f>SUMIFS('DAOP 7 Mn'!$G$6:$G$4633,'DAOP 7 Mn'!$J$6:$J$4633,$D69,'DAOP 7 Mn'!$I$6:$I$4633,Y$6)</f>
        <v>0</v>
      </c>
      <c r="Z69" s="301">
        <f>SUMIFS('DAOP 7 Mn'!$G$6:$G$4633,'DAOP 7 Mn'!$J$6:$J$4633,$D69,'DAOP 7 Mn'!$I$6:$I$4633,Z$6)</f>
        <v>0</v>
      </c>
      <c r="AA69" s="301">
        <f>SUMIFS('DAOP 7 Mn'!$G$6:$G$4633,'DAOP 7 Mn'!$J$6:$J$4633,$D69,'DAOP 7 Mn'!$I$6:$I$4633,AA$6)</f>
        <v>0</v>
      </c>
      <c r="AB69" s="294">
        <f t="shared" ref="AB69:AB70" si="219">SUM(Y69:AA69)</f>
        <v>0</v>
      </c>
      <c r="AC69" s="296" t="str">
        <f t="shared" si="195"/>
        <v> </v>
      </c>
      <c r="AD69" s="294">
        <f t="shared" ref="AD69:AD70" si="220">F69+L69</f>
        <v>0</v>
      </c>
      <c r="AE69" s="294">
        <f t="shared" ref="AE69:AE70" si="221">R69+X69</f>
        <v>0</v>
      </c>
      <c r="AF69" s="294">
        <f t="shared" ref="AF69:AF70" si="222">AD69+AE69</f>
        <v>0</v>
      </c>
      <c r="AG69" s="294">
        <f t="shared" ref="AG69:AG70" si="223">J69+P69</f>
        <v>0</v>
      </c>
      <c r="AH69" s="294">
        <f t="shared" ref="AH69:AH70" si="224">V69+AB69</f>
        <v>0</v>
      </c>
      <c r="AI69" s="294">
        <f t="shared" ref="AI69:AI70" si="225">AG69+AH69</f>
        <v>0</v>
      </c>
      <c r="AJ69" s="295" t="str">
        <f t="shared" ref="AJ69:AL69" si="215">IFERROR(AG69/AD69," ")</f>
        <v> </v>
      </c>
      <c r="AK69" s="295" t="str">
        <f t="shared" si="215"/>
        <v> </v>
      </c>
      <c r="AL69" s="297" t="str">
        <f t="shared" si="215"/>
        <v> </v>
      </c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  <c r="BM69" s="159"/>
      <c r="BN69" s="159"/>
      <c r="BO69" s="159"/>
      <c r="BP69" s="159"/>
      <c r="BQ69" s="159"/>
      <c r="BR69" s="159"/>
      <c r="BS69" s="159"/>
      <c r="BT69" s="159"/>
    </row>
    <row r="70" ht="15.75" customHeight="1">
      <c r="A70" s="298"/>
      <c r="B70" s="299">
        <v>10.0</v>
      </c>
      <c r="C70" s="308" t="s">
        <v>293</v>
      </c>
      <c r="D70" s="314"/>
      <c r="E70" s="293" t="str">
        <f>Breakdown!E70</f>
        <v/>
      </c>
      <c r="F70" s="294">
        <f>Breakdown!I70</f>
        <v>0</v>
      </c>
      <c r="G70" s="294">
        <f>SUMIFS('DAOP 7 Mn'!$G$6:$G$1633,'DAOP 7 Mn'!$J$6:$J$1633,$D70,'DAOP 7 Mn'!$I$6:$I$1633,G$6)</f>
        <v>0</v>
      </c>
      <c r="H70" s="294">
        <f>SUMIFS('DAOP 7 Mn'!$G$6:$G$1633,'DAOP 7 Mn'!$J$6:$J$1633,$D70,'DAOP 7 Mn'!$I$6:$I$1633,H$6)</f>
        <v>0</v>
      </c>
      <c r="I70" s="294">
        <f>SUMIFS('DAOP 7 Mn'!$G$6:$G$1633,'DAOP 7 Mn'!$J$6:$J$1633,$D70,'DAOP 7 Mn'!$I$6:$I$1633,I$6)</f>
        <v>0</v>
      </c>
      <c r="J70" s="294">
        <f t="shared" si="216"/>
        <v>0</v>
      </c>
      <c r="K70" s="295" t="str">
        <f t="shared" si="189"/>
        <v> </v>
      </c>
      <c r="L70" s="294">
        <f>Breakdown!Q70</f>
        <v>0</v>
      </c>
      <c r="M70" s="301">
        <f>SUMIFS('DAOP 7 Mn'!$G$6:$G$2633,'DAOP 7 Mn'!$J$6:$J$2633,$D70,'DAOP 7 Mn'!$I$6:$I$2633,M$6)</f>
        <v>0</v>
      </c>
      <c r="N70" s="301">
        <f>SUMIFS('DAOP 7 Mn'!$G$6:$G$2633,'DAOP 7 Mn'!$J$6:$J$2633,$D70,'DAOP 7 Mn'!$I$6:$I$2633,N$6)</f>
        <v>0</v>
      </c>
      <c r="O70" s="301">
        <f>SUMIFS('DAOP 7 Mn'!$G$6:$G$2633,'DAOP 7 Mn'!$J$6:$J$2633,$D70,'DAOP 7 Mn'!$I$6:$I$2633,O$6)</f>
        <v>0</v>
      </c>
      <c r="P70" s="294">
        <f t="shared" si="217"/>
        <v>0</v>
      </c>
      <c r="Q70" s="296" t="str">
        <f t="shared" si="191"/>
        <v> </v>
      </c>
      <c r="R70" s="294">
        <f>Breakdown!Q70</f>
        <v>0</v>
      </c>
      <c r="S70" s="294">
        <f>SUMIFS('DAOP 7 Mn'!$G$6:$G$3633,'DAOP 7 Mn'!$J$6:$J$3633,$D70,'DAOP 7 Mn'!$I$6:$I$3633,S$6)</f>
        <v>0</v>
      </c>
      <c r="T70" s="294">
        <f>SUMIFS('DAOP 7 Mn'!$G$6:$G$3633,'DAOP 7 Mn'!$J$6:$J$3633,$D70,'DAOP 7 Mn'!$I$6:$I$3633,T$6)</f>
        <v>0</v>
      </c>
      <c r="U70" s="294">
        <f>SUMIFS('DAOP 7 Mn'!$G$6:$G$3633,'DAOP 7 Mn'!$J$6:$J$3633,$D70,'DAOP 7 Mn'!$I$6:$I$3633,U$6)</f>
        <v>0</v>
      </c>
      <c r="V70" s="294">
        <f t="shared" si="218"/>
        <v>0</v>
      </c>
      <c r="W70" s="295" t="str">
        <f t="shared" si="193"/>
        <v> </v>
      </c>
      <c r="X70" s="294">
        <f>Breakdown!U70</f>
        <v>0</v>
      </c>
      <c r="Y70" s="301">
        <f>SUMIFS('DAOP 7 Mn'!$G$6:$G$4633,'DAOP 7 Mn'!$J$6:$J$4633,$D70,'DAOP 7 Mn'!$I$6:$I$4633,Y$6)</f>
        <v>0</v>
      </c>
      <c r="Z70" s="301">
        <f>SUMIFS('DAOP 7 Mn'!$G$6:$G$4633,'DAOP 7 Mn'!$J$6:$J$4633,$D70,'DAOP 7 Mn'!$I$6:$I$4633,Z$6)</f>
        <v>0</v>
      </c>
      <c r="AA70" s="301">
        <f>SUMIFS('DAOP 7 Mn'!$G$6:$G$4633,'DAOP 7 Mn'!$J$6:$J$4633,$D70,'DAOP 7 Mn'!$I$6:$I$4633,AA$6)</f>
        <v>0</v>
      </c>
      <c r="AB70" s="294">
        <f t="shared" si="219"/>
        <v>0</v>
      </c>
      <c r="AC70" s="296" t="str">
        <f t="shared" si="195"/>
        <v> </v>
      </c>
      <c r="AD70" s="294">
        <f t="shared" si="220"/>
        <v>0</v>
      </c>
      <c r="AE70" s="294">
        <f t="shared" si="221"/>
        <v>0</v>
      </c>
      <c r="AF70" s="294">
        <f t="shared" si="222"/>
        <v>0</v>
      </c>
      <c r="AG70" s="294">
        <f t="shared" si="223"/>
        <v>0</v>
      </c>
      <c r="AH70" s="294">
        <f t="shared" si="224"/>
        <v>0</v>
      </c>
      <c r="AI70" s="294">
        <f t="shared" si="225"/>
        <v>0</v>
      </c>
      <c r="AJ70" s="295" t="str">
        <f t="shared" ref="AJ70:AL70" si="226">IFERROR(AG70/AD70," ")</f>
        <v> </v>
      </c>
      <c r="AK70" s="295" t="str">
        <f t="shared" si="226"/>
        <v> </v>
      </c>
      <c r="AL70" s="297" t="str">
        <f t="shared" si="226"/>
        <v> </v>
      </c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  <c r="BJ70" s="158"/>
      <c r="BK70" s="158"/>
      <c r="BL70" s="158"/>
      <c r="BM70" s="158"/>
      <c r="BN70" s="158"/>
      <c r="BO70" s="158"/>
      <c r="BP70" s="158"/>
      <c r="BQ70" s="158"/>
      <c r="BR70" s="158"/>
      <c r="BS70" s="158"/>
      <c r="BT70" s="158"/>
    </row>
    <row r="71" ht="15.75" customHeight="1">
      <c r="A71" s="298"/>
      <c r="B71" s="307" t="s">
        <v>356</v>
      </c>
      <c r="C71" s="118"/>
      <c r="D71" s="119"/>
      <c r="E71" s="301">
        <f t="shared" ref="E71:J71" si="227">E35+E39+E43+E55+E56+E57+E58+E68+E69+E70</f>
        <v>365985000</v>
      </c>
      <c r="F71" s="301">
        <f t="shared" si="227"/>
        <v>0</v>
      </c>
      <c r="G71" s="301">
        <f t="shared" si="227"/>
        <v>10650000</v>
      </c>
      <c r="H71" s="301">
        <f t="shared" si="227"/>
        <v>99359500</v>
      </c>
      <c r="I71" s="301">
        <f t="shared" si="227"/>
        <v>192561714</v>
      </c>
      <c r="J71" s="301">
        <f t="shared" si="227"/>
        <v>302571214</v>
      </c>
      <c r="K71" s="295" t="str">
        <f t="shared" si="189"/>
        <v> </v>
      </c>
      <c r="L71" s="301">
        <f t="shared" ref="L71:P71" si="228">L35+L39+L43+L55+L56+L57+L58+L68+L69+L70</f>
        <v>0</v>
      </c>
      <c r="M71" s="301">
        <f t="shared" si="228"/>
        <v>0</v>
      </c>
      <c r="N71" s="301">
        <f t="shared" si="228"/>
        <v>0</v>
      </c>
      <c r="O71" s="301">
        <f t="shared" si="228"/>
        <v>0</v>
      </c>
      <c r="P71" s="301">
        <f t="shared" si="228"/>
        <v>0</v>
      </c>
      <c r="Q71" s="296" t="str">
        <f t="shared" si="191"/>
        <v> </v>
      </c>
      <c r="R71" s="301">
        <f t="shared" ref="R71:V71" si="229">R35+R39+R43+R55+R56+R57+R58+R68+R69+R70</f>
        <v>0</v>
      </c>
      <c r="S71" s="301">
        <f t="shared" si="229"/>
        <v>0</v>
      </c>
      <c r="T71" s="301">
        <f t="shared" si="229"/>
        <v>0</v>
      </c>
      <c r="U71" s="301">
        <f t="shared" si="229"/>
        <v>0</v>
      </c>
      <c r="V71" s="301">
        <f t="shared" si="229"/>
        <v>0</v>
      </c>
      <c r="W71" s="295" t="str">
        <f t="shared" si="193"/>
        <v> </v>
      </c>
      <c r="X71" s="301">
        <f t="shared" ref="X71:AB71" si="230">X35+X39+X43+X55+X56+X57+X58+X68+X69+X70</f>
        <v>0</v>
      </c>
      <c r="Y71" s="301">
        <f t="shared" si="230"/>
        <v>0</v>
      </c>
      <c r="Z71" s="301">
        <f t="shared" si="230"/>
        <v>0</v>
      </c>
      <c r="AA71" s="301">
        <f t="shared" si="230"/>
        <v>0</v>
      </c>
      <c r="AB71" s="301">
        <f t="shared" si="230"/>
        <v>0</v>
      </c>
      <c r="AC71" s="296" t="str">
        <f t="shared" si="195"/>
        <v> </v>
      </c>
      <c r="AD71" s="301">
        <f t="shared" ref="AD71:AI71" si="231">AD35+AD39+AD43+AD55+AD56+AD57+AD58+AD68+AD69+AD70</f>
        <v>0</v>
      </c>
      <c r="AE71" s="301">
        <f t="shared" si="231"/>
        <v>0</v>
      </c>
      <c r="AF71" s="301">
        <f t="shared" si="231"/>
        <v>0</v>
      </c>
      <c r="AG71" s="301">
        <f t="shared" si="231"/>
        <v>302571214</v>
      </c>
      <c r="AH71" s="301">
        <f t="shared" si="231"/>
        <v>0</v>
      </c>
      <c r="AI71" s="301">
        <f t="shared" si="231"/>
        <v>302571214</v>
      </c>
      <c r="AJ71" s="295" t="str">
        <f t="shared" ref="AJ71:AL71" si="232">IFERROR(AG71/AD71," ")</f>
        <v> </v>
      </c>
      <c r="AK71" s="295" t="str">
        <f t="shared" si="232"/>
        <v> </v>
      </c>
      <c r="AL71" s="297" t="str">
        <f t="shared" si="232"/>
        <v> </v>
      </c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  <c r="BJ71" s="158"/>
      <c r="BK71" s="158"/>
      <c r="BL71" s="158"/>
      <c r="BM71" s="158"/>
      <c r="BN71" s="158"/>
      <c r="BO71" s="158"/>
      <c r="BP71" s="158"/>
      <c r="BQ71" s="158"/>
      <c r="BR71" s="158"/>
      <c r="BS71" s="158"/>
      <c r="BT71" s="158"/>
    </row>
    <row r="72" ht="15.75" customHeight="1">
      <c r="A72" s="323"/>
      <c r="B72" s="324" t="s">
        <v>357</v>
      </c>
      <c r="C72" s="276"/>
      <c r="D72" s="277"/>
      <c r="E72" s="325">
        <f t="shared" ref="E72:J72" si="233">E33+E71</f>
        <v>1268405000</v>
      </c>
      <c r="F72" s="325">
        <f t="shared" si="233"/>
        <v>959426083</v>
      </c>
      <c r="G72" s="325">
        <f t="shared" si="233"/>
        <v>52466627</v>
      </c>
      <c r="H72" s="325">
        <f t="shared" si="233"/>
        <v>728742199</v>
      </c>
      <c r="I72" s="325">
        <f t="shared" si="233"/>
        <v>1244687903</v>
      </c>
      <c r="J72" s="325">
        <f t="shared" si="233"/>
        <v>2025896729</v>
      </c>
      <c r="K72" s="326">
        <f t="shared" si="189"/>
        <v>2.111571454</v>
      </c>
      <c r="L72" s="325">
        <f t="shared" ref="L72:P72" si="234">L33+L71</f>
        <v>0</v>
      </c>
      <c r="M72" s="325">
        <f t="shared" si="234"/>
        <v>0</v>
      </c>
      <c r="N72" s="325">
        <f t="shared" si="234"/>
        <v>0</v>
      </c>
      <c r="O72" s="325">
        <f t="shared" si="234"/>
        <v>0</v>
      </c>
      <c r="P72" s="325">
        <f t="shared" si="234"/>
        <v>0</v>
      </c>
      <c r="Q72" s="327" t="str">
        <f t="shared" si="191"/>
        <v> </v>
      </c>
      <c r="R72" s="325">
        <f t="shared" ref="R72:V72" si="235">R33+R71</f>
        <v>0</v>
      </c>
      <c r="S72" s="325">
        <f t="shared" si="235"/>
        <v>0</v>
      </c>
      <c r="T72" s="325">
        <f t="shared" si="235"/>
        <v>0</v>
      </c>
      <c r="U72" s="325">
        <f t="shared" si="235"/>
        <v>0</v>
      </c>
      <c r="V72" s="325">
        <f t="shared" si="235"/>
        <v>0</v>
      </c>
      <c r="W72" s="326" t="str">
        <f t="shared" si="193"/>
        <v> </v>
      </c>
      <c r="X72" s="325">
        <f t="shared" ref="X72:AB72" si="236">X33+X71</f>
        <v>0</v>
      </c>
      <c r="Y72" s="325">
        <f t="shared" si="236"/>
        <v>0</v>
      </c>
      <c r="Z72" s="325">
        <f t="shared" si="236"/>
        <v>0</v>
      </c>
      <c r="AA72" s="325">
        <f t="shared" si="236"/>
        <v>0</v>
      </c>
      <c r="AB72" s="325">
        <f t="shared" si="236"/>
        <v>0</v>
      </c>
      <c r="AC72" s="327" t="str">
        <f t="shared" si="195"/>
        <v> </v>
      </c>
      <c r="AD72" s="325">
        <f t="shared" ref="AD72:AI72" si="237">AD33+AD71</f>
        <v>959426083</v>
      </c>
      <c r="AE72" s="325">
        <f t="shared" si="237"/>
        <v>0</v>
      </c>
      <c r="AF72" s="325">
        <f t="shared" si="237"/>
        <v>959426083</v>
      </c>
      <c r="AG72" s="325">
        <f t="shared" si="237"/>
        <v>2025896729</v>
      </c>
      <c r="AH72" s="325">
        <f t="shared" si="237"/>
        <v>0</v>
      </c>
      <c r="AI72" s="325">
        <f t="shared" si="237"/>
        <v>2025896729</v>
      </c>
      <c r="AJ72" s="326">
        <f t="shared" ref="AJ72:AL72" si="238">IFERROR(AG72/AD72," ")</f>
        <v>2.111571454</v>
      </c>
      <c r="AK72" s="326" t="str">
        <f t="shared" si="238"/>
        <v> </v>
      </c>
      <c r="AL72" s="328">
        <f t="shared" si="238"/>
        <v>2.111571454</v>
      </c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  <c r="BJ72" s="158"/>
      <c r="BK72" s="158"/>
      <c r="BL72" s="158"/>
      <c r="BM72" s="158"/>
      <c r="BN72" s="158"/>
      <c r="BO72" s="158"/>
      <c r="BP72" s="158"/>
      <c r="BQ72" s="158"/>
      <c r="BR72" s="158"/>
      <c r="BS72" s="158"/>
      <c r="BT72" s="158"/>
    </row>
    <row r="73" ht="15.75" customHeight="1">
      <c r="A73" s="329" t="s">
        <v>358</v>
      </c>
      <c r="B73" s="330" t="s">
        <v>359</v>
      </c>
      <c r="C73" s="331"/>
      <c r="D73" s="332"/>
      <c r="E73" s="333"/>
      <c r="F73" s="333"/>
      <c r="G73" s="333"/>
      <c r="H73" s="333"/>
      <c r="I73" s="333"/>
      <c r="J73" s="333">
        <f>SUM(G73:I73)</f>
        <v>0</v>
      </c>
      <c r="K73" s="334" t="str">
        <f t="shared" si="189"/>
        <v> </v>
      </c>
      <c r="L73" s="333"/>
      <c r="M73" s="333"/>
      <c r="N73" s="333"/>
      <c r="O73" s="333"/>
      <c r="P73" s="335">
        <f>SUM(M73:O73)</f>
        <v>0</v>
      </c>
      <c r="Q73" s="334" t="str">
        <f t="shared" si="191"/>
        <v> </v>
      </c>
      <c r="R73" s="333"/>
      <c r="S73" s="333"/>
      <c r="T73" s="333"/>
      <c r="U73" s="333"/>
      <c r="V73" s="335">
        <f>SUM(S73:U73)</f>
        <v>0</v>
      </c>
      <c r="W73" s="334" t="str">
        <f t="shared" si="193"/>
        <v> </v>
      </c>
      <c r="X73" s="333"/>
      <c r="Y73" s="333"/>
      <c r="Z73" s="333"/>
      <c r="AA73" s="333"/>
      <c r="AB73" s="333">
        <f>SUM(Y73:AA73)</f>
        <v>0</v>
      </c>
      <c r="AC73" s="334" t="str">
        <f t="shared" si="195"/>
        <v> </v>
      </c>
      <c r="AD73" s="335">
        <f>F73+L73</f>
        <v>0</v>
      </c>
      <c r="AE73" s="335">
        <f>R73+X73</f>
        <v>0</v>
      </c>
      <c r="AF73" s="335">
        <f>AD73+AE73</f>
        <v>0</v>
      </c>
      <c r="AG73" s="335">
        <f>J73+P73</f>
        <v>0</v>
      </c>
      <c r="AH73" s="335">
        <f>V73+AB73</f>
        <v>0</v>
      </c>
      <c r="AI73" s="335">
        <f>AG73+AH73</f>
        <v>0</v>
      </c>
      <c r="AJ73" s="334" t="str">
        <f t="shared" ref="AJ73:AL73" si="239">IFERROR(AG73/AD73," ")</f>
        <v> </v>
      </c>
      <c r="AK73" s="334" t="str">
        <f t="shared" si="239"/>
        <v> </v>
      </c>
      <c r="AL73" s="336" t="str">
        <f t="shared" si="239"/>
        <v> </v>
      </c>
      <c r="AM73" s="154"/>
      <c r="AN73" s="154"/>
      <c r="AO73" s="154"/>
      <c r="AP73" s="154"/>
      <c r="AQ73" s="154"/>
      <c r="AR73" s="154"/>
      <c r="AS73" s="154"/>
      <c r="AT73" s="154"/>
      <c r="AU73" s="154"/>
      <c r="AV73" s="154"/>
      <c r="AW73" s="154"/>
      <c r="AX73" s="154"/>
      <c r="AY73" s="154"/>
      <c r="AZ73" s="154"/>
      <c r="BA73" s="154"/>
      <c r="BB73" s="154"/>
      <c r="BC73" s="154"/>
      <c r="BD73" s="154"/>
      <c r="BE73" s="154"/>
      <c r="BF73" s="154"/>
      <c r="BG73" s="154"/>
      <c r="BH73" s="154"/>
      <c r="BI73" s="154"/>
      <c r="BJ73" s="154"/>
      <c r="BK73" s="154"/>
      <c r="BL73" s="154"/>
      <c r="BM73" s="154"/>
      <c r="BN73" s="154"/>
      <c r="BO73" s="154"/>
      <c r="BP73" s="154"/>
      <c r="BQ73" s="154"/>
      <c r="BR73" s="154"/>
      <c r="BS73" s="154"/>
      <c r="BT73" s="154"/>
    </row>
    <row r="74" ht="15.75" customHeight="1">
      <c r="A74" s="159"/>
      <c r="B74" s="159"/>
      <c r="C74" s="159"/>
      <c r="D74" s="159"/>
      <c r="E74" s="159"/>
      <c r="F74" s="159"/>
      <c r="G74" s="159"/>
      <c r="H74" s="159"/>
      <c r="I74" s="159"/>
      <c r="J74" s="159"/>
      <c r="K74" s="159"/>
      <c r="L74" s="159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  <c r="BM74" s="159"/>
      <c r="BN74" s="159"/>
      <c r="BO74" s="159"/>
      <c r="BP74" s="159"/>
      <c r="BQ74" s="159"/>
      <c r="BR74" s="159"/>
      <c r="BS74" s="159"/>
      <c r="BT74" s="159"/>
    </row>
    <row r="75" ht="15.75" customHeight="1">
      <c r="A75" s="159"/>
      <c r="B75" s="159"/>
      <c r="C75" s="159"/>
      <c r="D75" s="159"/>
      <c r="E75" s="159"/>
      <c r="F75" s="159"/>
      <c r="G75" s="159"/>
      <c r="H75" s="159"/>
      <c r="I75" s="159"/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59"/>
      <c r="AI75" s="254">
        <f>E72-AI72</f>
        <v>-757491729</v>
      </c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59"/>
      <c r="BK75" s="159"/>
      <c r="BL75" s="159"/>
      <c r="BM75" s="159"/>
      <c r="BN75" s="159"/>
      <c r="BO75" s="159"/>
      <c r="BP75" s="159"/>
      <c r="BQ75" s="159"/>
      <c r="BR75" s="159"/>
      <c r="BS75" s="159"/>
      <c r="BT75" s="159"/>
    </row>
    <row r="76" ht="15.75" customHeight="1">
      <c r="A76" s="159"/>
      <c r="B76" s="159"/>
      <c r="C76" s="159"/>
      <c r="D76" s="159"/>
      <c r="E76" s="159"/>
      <c r="F76" s="159"/>
      <c r="G76" s="159"/>
      <c r="H76" s="159"/>
      <c r="I76" s="159"/>
      <c r="J76" s="159"/>
      <c r="K76" s="159"/>
      <c r="L76" s="159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337">
        <v>-7014329.0</v>
      </c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</row>
    <row r="77" ht="15.75" customHeight="1">
      <c r="A77" s="159"/>
      <c r="B77" s="159"/>
      <c r="C77" s="159"/>
      <c r="D77" s="159"/>
      <c r="E77" s="159"/>
      <c r="F77" s="159"/>
      <c r="G77" s="159"/>
      <c r="H77" s="159"/>
      <c r="I77" s="159"/>
      <c r="J77" s="159"/>
      <c r="K77" s="159"/>
      <c r="L77" s="159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254">
        <f>AI76-AI75</f>
        <v>750477400</v>
      </c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  <c r="BM77" s="159"/>
      <c r="BN77" s="159"/>
      <c r="BO77" s="159"/>
      <c r="BP77" s="159"/>
      <c r="BQ77" s="159"/>
      <c r="BR77" s="159"/>
      <c r="BS77" s="159"/>
      <c r="BT77" s="159"/>
    </row>
    <row r="78" ht="15.75" customHeight="1">
      <c r="A78" s="159"/>
      <c r="B78" s="159"/>
      <c r="C78" s="159"/>
      <c r="D78" s="159"/>
      <c r="E78" s="159"/>
      <c r="F78" s="159"/>
      <c r="G78" s="159"/>
      <c r="H78" s="159"/>
      <c r="I78" s="159"/>
      <c r="J78" s="159"/>
      <c r="K78" s="159"/>
      <c r="L78" s="159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59"/>
      <c r="AI78" s="254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  <c r="BM78" s="159"/>
      <c r="BN78" s="159"/>
      <c r="BO78" s="159"/>
      <c r="BP78" s="159"/>
      <c r="BQ78" s="159"/>
      <c r="BR78" s="159"/>
      <c r="BS78" s="159"/>
      <c r="BT78" s="159"/>
    </row>
    <row r="79" ht="15.75" customHeight="1">
      <c r="A79" s="159"/>
      <c r="B79" s="159"/>
      <c r="C79" s="159"/>
      <c r="D79" s="159"/>
      <c r="E79" s="159"/>
      <c r="F79" s="159"/>
      <c r="G79" s="159"/>
      <c r="H79" s="159"/>
      <c r="I79" s="159"/>
      <c r="J79" s="159"/>
      <c r="K79" s="159"/>
      <c r="L79" s="159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59"/>
      <c r="BC79" s="159"/>
      <c r="BD79" s="159"/>
      <c r="BE79" s="159"/>
      <c r="BF79" s="159"/>
      <c r="BG79" s="159"/>
      <c r="BH79" s="159"/>
      <c r="BI79" s="159"/>
      <c r="BJ79" s="159"/>
      <c r="BK79" s="159"/>
      <c r="BL79" s="159"/>
      <c r="BM79" s="159"/>
      <c r="BN79" s="159"/>
      <c r="BO79" s="159"/>
      <c r="BP79" s="159"/>
      <c r="BQ79" s="159"/>
      <c r="BR79" s="159"/>
      <c r="BS79" s="159"/>
      <c r="BT79" s="159"/>
    </row>
    <row r="80" ht="15.75" customHeight="1">
      <c r="A80" s="159"/>
      <c r="B80" s="159"/>
      <c r="C80" s="159"/>
      <c r="D80" s="159"/>
      <c r="E80" s="159"/>
      <c r="F80" s="159"/>
      <c r="G80" s="159"/>
      <c r="H80" s="159"/>
      <c r="I80" s="159"/>
      <c r="J80" s="159"/>
      <c r="K80" s="159"/>
      <c r="L80" s="159"/>
      <c r="M80" s="159"/>
      <c r="N80" s="159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59"/>
      <c r="BD80" s="159"/>
      <c r="BE80" s="159"/>
      <c r="BF80" s="159"/>
      <c r="BG80" s="159"/>
      <c r="BH80" s="159"/>
      <c r="BI80" s="159"/>
      <c r="BJ80" s="159"/>
      <c r="BK80" s="159"/>
      <c r="BL80" s="159"/>
      <c r="BM80" s="159"/>
      <c r="BN80" s="159"/>
      <c r="BO80" s="159"/>
      <c r="BP80" s="159"/>
      <c r="BQ80" s="159"/>
      <c r="BR80" s="159"/>
      <c r="BS80" s="159"/>
      <c r="BT80" s="159"/>
    </row>
    <row r="81" ht="15.75" customHeight="1">
      <c r="A81" s="159"/>
      <c r="B81" s="159"/>
      <c r="C81" s="159"/>
      <c r="D81" s="159"/>
      <c r="E81" s="159"/>
      <c r="F81" s="159"/>
      <c r="G81" s="159"/>
      <c r="H81" s="159"/>
      <c r="I81" s="159"/>
      <c r="J81" s="159"/>
      <c r="K81" s="159"/>
      <c r="L81" s="159"/>
      <c r="M81" s="159"/>
      <c r="N81" s="159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  <c r="BM81" s="159"/>
      <c r="BN81" s="159"/>
      <c r="BO81" s="159"/>
      <c r="BP81" s="159"/>
      <c r="BQ81" s="159"/>
      <c r="BR81" s="159"/>
      <c r="BS81" s="159"/>
      <c r="BT81" s="159"/>
    </row>
    <row r="82" ht="15.75" customHeight="1">
      <c r="A82" s="159"/>
      <c r="B82" s="159"/>
      <c r="C82" s="159"/>
      <c r="D82" s="159"/>
      <c r="E82" s="159"/>
      <c r="F82" s="159"/>
      <c r="G82" s="159"/>
      <c r="H82" s="159"/>
      <c r="I82" s="159"/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</row>
    <row r="83" ht="15.75" customHeight="1">
      <c r="A83" s="159"/>
      <c r="B83" s="159"/>
      <c r="C83" s="159"/>
      <c r="D83" s="159"/>
      <c r="E83" s="159"/>
      <c r="F83" s="159"/>
      <c r="G83" s="159"/>
      <c r="H83" s="159"/>
      <c r="I83" s="159"/>
      <c r="J83" s="159"/>
      <c r="K83" s="159"/>
      <c r="L83" s="159"/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59"/>
      <c r="BC83" s="159"/>
      <c r="BD83" s="159"/>
      <c r="BE83" s="159"/>
      <c r="BF83" s="159"/>
      <c r="BG83" s="159"/>
      <c r="BH83" s="159"/>
      <c r="BI83" s="159"/>
      <c r="BJ83" s="159"/>
      <c r="BK83" s="159"/>
      <c r="BL83" s="159"/>
      <c r="BM83" s="159"/>
      <c r="BN83" s="159"/>
      <c r="BO83" s="159"/>
      <c r="BP83" s="159"/>
      <c r="BQ83" s="159"/>
      <c r="BR83" s="159"/>
      <c r="BS83" s="159"/>
      <c r="BT83" s="159"/>
    </row>
    <row r="84" ht="15.75" customHeight="1">
      <c r="A84" s="159"/>
      <c r="B84" s="159"/>
      <c r="C84" s="159"/>
      <c r="D84" s="159"/>
      <c r="E84" s="159"/>
      <c r="F84" s="159"/>
      <c r="G84" s="159"/>
      <c r="H84" s="159"/>
      <c r="I84" s="159"/>
      <c r="J84" s="159"/>
      <c r="K84" s="159"/>
      <c r="L84" s="159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  <c r="BJ84" s="159"/>
      <c r="BK84" s="159"/>
      <c r="BL84" s="159"/>
      <c r="BM84" s="159"/>
      <c r="BN84" s="159"/>
      <c r="BO84" s="159"/>
      <c r="BP84" s="159"/>
      <c r="BQ84" s="159"/>
      <c r="BR84" s="159"/>
      <c r="BS84" s="159"/>
      <c r="BT84" s="159"/>
    </row>
    <row r="85" ht="15.75" customHeight="1">
      <c r="A85" s="159"/>
      <c r="B85" s="159"/>
      <c r="C85" s="159"/>
      <c r="D85" s="159"/>
      <c r="E85" s="159"/>
      <c r="F85" s="159"/>
      <c r="G85" s="159"/>
      <c r="H85" s="159"/>
      <c r="I85" s="159"/>
      <c r="J85" s="159"/>
      <c r="K85" s="159"/>
      <c r="L85" s="159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  <c r="BM85" s="159"/>
      <c r="BN85" s="159"/>
      <c r="BO85" s="159"/>
      <c r="BP85" s="159"/>
      <c r="BQ85" s="159"/>
      <c r="BR85" s="159"/>
      <c r="BS85" s="159"/>
      <c r="BT85" s="159"/>
    </row>
    <row r="86" ht="15.75" customHeight="1">
      <c r="A86" s="159"/>
      <c r="B86" s="159"/>
      <c r="C86" s="159"/>
      <c r="D86" s="159"/>
      <c r="E86" s="159"/>
      <c r="F86" s="159"/>
      <c r="G86" s="159"/>
      <c r="H86" s="159"/>
      <c r="I86" s="159"/>
      <c r="J86" s="159"/>
      <c r="K86" s="159"/>
      <c r="L86" s="159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159"/>
      <c r="Z86" s="159"/>
      <c r="AA86" s="159"/>
      <c r="AB86" s="159"/>
      <c r="AC86" s="159"/>
      <c r="AD86" s="159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  <c r="BM86" s="159"/>
      <c r="BN86" s="159"/>
      <c r="BO86" s="159"/>
      <c r="BP86" s="159"/>
      <c r="BQ86" s="159"/>
      <c r="BR86" s="159"/>
      <c r="BS86" s="159"/>
      <c r="BT86" s="159"/>
    </row>
    <row r="87" ht="15.75" customHeight="1">
      <c r="A87" s="159"/>
      <c r="B87" s="159"/>
      <c r="C87" s="159"/>
      <c r="D87" s="159"/>
      <c r="E87" s="159"/>
      <c r="F87" s="159"/>
      <c r="G87" s="159"/>
      <c r="H87" s="159"/>
      <c r="I87" s="159"/>
      <c r="J87" s="159"/>
      <c r="K87" s="159"/>
      <c r="L87" s="159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  <c r="AA87" s="159"/>
      <c r="AB87" s="159"/>
      <c r="AC87" s="159"/>
      <c r="AD87" s="159"/>
      <c r="AE87" s="159"/>
      <c r="AF87" s="159"/>
      <c r="AG87" s="159"/>
      <c r="AH87" s="159"/>
      <c r="AI87" s="159"/>
      <c r="AJ87" s="159"/>
      <c r="AK87" s="159"/>
      <c r="AL87" s="159"/>
      <c r="AM87" s="159"/>
      <c r="AN87" s="159"/>
      <c r="AO87" s="159"/>
      <c r="AP87" s="159"/>
      <c r="AQ87" s="159"/>
      <c r="AR87" s="159"/>
      <c r="AS87" s="159"/>
      <c r="AT87" s="159"/>
      <c r="AU87" s="159"/>
      <c r="AV87" s="159"/>
      <c r="AW87" s="159"/>
      <c r="AX87" s="159"/>
      <c r="AY87" s="159"/>
      <c r="AZ87" s="159"/>
      <c r="BA87" s="159"/>
      <c r="BB87" s="159"/>
      <c r="BC87" s="159"/>
      <c r="BD87" s="159"/>
      <c r="BE87" s="159"/>
      <c r="BF87" s="159"/>
      <c r="BG87" s="159"/>
      <c r="BH87" s="159"/>
      <c r="BI87" s="159"/>
      <c r="BJ87" s="159"/>
      <c r="BK87" s="159"/>
      <c r="BL87" s="159"/>
      <c r="BM87" s="159"/>
      <c r="BN87" s="159"/>
      <c r="BO87" s="159"/>
      <c r="BP87" s="159"/>
      <c r="BQ87" s="159"/>
      <c r="BR87" s="159"/>
      <c r="BS87" s="159"/>
      <c r="BT87" s="159"/>
    </row>
    <row r="88" ht="15.75" customHeight="1">
      <c r="A88" s="159"/>
      <c r="B88" s="159"/>
      <c r="C88" s="159"/>
      <c r="D88" s="159"/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159"/>
      <c r="Y88" s="159"/>
      <c r="Z88" s="159"/>
      <c r="AA88" s="159"/>
      <c r="AB88" s="159"/>
      <c r="AC88" s="159"/>
      <c r="AD88" s="159"/>
      <c r="AE88" s="159"/>
      <c r="AF88" s="159"/>
      <c r="AG88" s="159"/>
      <c r="AH88" s="159"/>
      <c r="AI88" s="159"/>
      <c r="AJ88" s="159"/>
      <c r="AK88" s="159"/>
      <c r="AL88" s="159"/>
      <c r="AM88" s="159"/>
      <c r="AN88" s="159"/>
      <c r="AO88" s="159"/>
      <c r="AP88" s="159"/>
      <c r="AQ88" s="159"/>
      <c r="AR88" s="159"/>
      <c r="AS88" s="159"/>
      <c r="AT88" s="159"/>
      <c r="AU88" s="159"/>
      <c r="AV88" s="159"/>
      <c r="AW88" s="159"/>
      <c r="AX88" s="159"/>
      <c r="AY88" s="159"/>
      <c r="AZ88" s="159"/>
      <c r="BA88" s="159"/>
      <c r="BB88" s="159"/>
      <c r="BC88" s="159"/>
      <c r="BD88" s="159"/>
      <c r="BE88" s="159"/>
      <c r="BF88" s="159"/>
      <c r="BG88" s="159"/>
      <c r="BH88" s="159"/>
      <c r="BI88" s="159"/>
      <c r="BJ88" s="159"/>
      <c r="BK88" s="159"/>
      <c r="BL88" s="159"/>
      <c r="BM88" s="159"/>
      <c r="BN88" s="159"/>
      <c r="BO88" s="159"/>
      <c r="BP88" s="159"/>
      <c r="BQ88" s="159"/>
      <c r="BR88" s="159"/>
      <c r="BS88" s="159"/>
      <c r="BT88" s="159"/>
    </row>
    <row r="89" ht="15.75" customHeight="1">
      <c r="A89" s="159"/>
      <c r="B89" s="159"/>
      <c r="C89" s="159"/>
      <c r="D89" s="159"/>
      <c r="E89" s="159"/>
      <c r="F89" s="159"/>
      <c r="G89" s="159"/>
      <c r="H89" s="159"/>
      <c r="I89" s="159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  <c r="BM89" s="159"/>
      <c r="BN89" s="159"/>
      <c r="BO89" s="159"/>
      <c r="BP89" s="159"/>
      <c r="BQ89" s="159"/>
      <c r="BR89" s="159"/>
      <c r="BS89" s="159"/>
      <c r="BT89" s="159"/>
    </row>
    <row r="90" ht="15.75" customHeight="1">
      <c r="A90" s="159"/>
      <c r="B90" s="159"/>
      <c r="C90" s="159"/>
      <c r="D90" s="159"/>
      <c r="E90" s="159"/>
      <c r="F90" s="159"/>
      <c r="G90" s="159"/>
      <c r="H90" s="159"/>
      <c r="I90" s="159"/>
      <c r="J90" s="159"/>
      <c r="K90" s="159"/>
      <c r="L90" s="159"/>
      <c r="M90" s="159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  <c r="BM90" s="159"/>
      <c r="BN90" s="159"/>
      <c r="BO90" s="159"/>
      <c r="BP90" s="159"/>
      <c r="BQ90" s="159"/>
      <c r="BR90" s="159"/>
      <c r="BS90" s="159"/>
      <c r="BT90" s="159"/>
    </row>
    <row r="91" ht="15.75" customHeight="1">
      <c r="A91" s="159"/>
      <c r="B91" s="159"/>
      <c r="C91" s="159"/>
      <c r="D91" s="159"/>
      <c r="E91" s="159"/>
      <c r="F91" s="159"/>
      <c r="G91" s="159"/>
      <c r="H91" s="159"/>
      <c r="I91" s="159"/>
      <c r="J91" s="159"/>
      <c r="K91" s="159"/>
      <c r="L91" s="159"/>
      <c r="M91" s="159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</row>
    <row r="92" ht="15.75" customHeight="1">
      <c r="A92" s="159"/>
      <c r="B92" s="159"/>
      <c r="C92" s="159"/>
      <c r="D92" s="159"/>
      <c r="E92" s="159"/>
      <c r="F92" s="159"/>
      <c r="G92" s="159"/>
      <c r="H92" s="159"/>
      <c r="I92" s="159"/>
      <c r="J92" s="159"/>
      <c r="K92" s="159"/>
      <c r="L92" s="159"/>
      <c r="M92" s="159"/>
      <c r="N92" s="159"/>
      <c r="O92" s="159"/>
      <c r="P92" s="159"/>
      <c r="Q92" s="159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59"/>
      <c r="AT92" s="159"/>
      <c r="AU92" s="159"/>
      <c r="AV92" s="159"/>
      <c r="AW92" s="159"/>
      <c r="AX92" s="159"/>
      <c r="AY92" s="159"/>
      <c r="AZ92" s="159"/>
      <c r="BA92" s="159"/>
      <c r="BB92" s="159"/>
      <c r="BC92" s="159"/>
      <c r="BD92" s="159"/>
      <c r="BE92" s="159"/>
      <c r="BF92" s="159"/>
      <c r="BG92" s="159"/>
      <c r="BH92" s="159"/>
      <c r="BI92" s="159"/>
      <c r="BJ92" s="159"/>
      <c r="BK92" s="159"/>
      <c r="BL92" s="159"/>
      <c r="BM92" s="159"/>
      <c r="BN92" s="159"/>
      <c r="BO92" s="159"/>
      <c r="BP92" s="159"/>
      <c r="BQ92" s="159"/>
      <c r="BR92" s="159"/>
      <c r="BS92" s="159"/>
      <c r="BT92" s="159"/>
    </row>
    <row r="93" ht="15.75" customHeight="1">
      <c r="A93" s="159"/>
      <c r="B93" s="159"/>
      <c r="C93" s="159"/>
      <c r="D93" s="159"/>
      <c r="E93" s="159"/>
      <c r="F93" s="159"/>
      <c r="G93" s="159"/>
      <c r="H93" s="159"/>
      <c r="I93" s="159"/>
      <c r="J93" s="159"/>
      <c r="K93" s="159"/>
      <c r="L93" s="159"/>
      <c r="M93" s="159"/>
      <c r="N93" s="159"/>
      <c r="O93" s="159"/>
      <c r="P93" s="159"/>
      <c r="Q93" s="159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  <c r="BM93" s="159"/>
      <c r="BN93" s="159"/>
      <c r="BO93" s="159"/>
      <c r="BP93" s="159"/>
      <c r="BQ93" s="159"/>
      <c r="BR93" s="159"/>
      <c r="BS93" s="159"/>
      <c r="BT93" s="159"/>
    </row>
    <row r="94" ht="15.75" customHeight="1">
      <c r="A94" s="159"/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  <c r="N94" s="159"/>
      <c r="O94" s="159"/>
      <c r="P94" s="159"/>
      <c r="Q94" s="159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  <c r="BM94" s="159"/>
      <c r="BN94" s="159"/>
      <c r="BO94" s="159"/>
      <c r="BP94" s="159"/>
      <c r="BQ94" s="159"/>
      <c r="BR94" s="159"/>
      <c r="BS94" s="159"/>
      <c r="BT94" s="159"/>
    </row>
    <row r="95" ht="15.75" customHeight="1">
      <c r="A95" s="159"/>
      <c r="B95" s="159"/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59"/>
      <c r="BC95" s="159"/>
      <c r="BD95" s="159"/>
      <c r="BE95" s="159"/>
      <c r="BF95" s="159"/>
      <c r="BG95" s="159"/>
      <c r="BH95" s="159"/>
      <c r="BI95" s="159"/>
      <c r="BJ95" s="159"/>
      <c r="BK95" s="159"/>
      <c r="BL95" s="159"/>
      <c r="BM95" s="159"/>
      <c r="BN95" s="159"/>
      <c r="BO95" s="159"/>
      <c r="BP95" s="159"/>
      <c r="BQ95" s="159"/>
      <c r="BR95" s="159"/>
      <c r="BS95" s="159"/>
      <c r="BT95" s="159"/>
    </row>
    <row r="96" ht="15.75" customHeight="1">
      <c r="A96" s="159"/>
      <c r="B96" s="159"/>
      <c r="C96" s="159"/>
      <c r="D96" s="159"/>
      <c r="E96" s="159"/>
      <c r="F96" s="159"/>
      <c r="G96" s="159"/>
      <c r="H96" s="159"/>
      <c r="I96" s="159"/>
      <c r="J96" s="159"/>
      <c r="K96" s="159"/>
      <c r="L96" s="159"/>
      <c r="M96" s="159"/>
      <c r="N96" s="159"/>
      <c r="O96" s="159"/>
      <c r="P96" s="159"/>
      <c r="Q96" s="159"/>
      <c r="R96" s="159"/>
      <c r="S96" s="159"/>
      <c r="T96" s="159"/>
      <c r="U96" s="159"/>
      <c r="V96" s="159"/>
      <c r="W96" s="159"/>
      <c r="X96" s="159"/>
      <c r="Y96" s="159"/>
      <c r="Z96" s="159"/>
      <c r="AA96" s="159"/>
      <c r="AB96" s="159"/>
      <c r="AC96" s="159"/>
      <c r="AD96" s="159"/>
      <c r="AE96" s="159"/>
      <c r="AF96" s="159"/>
      <c r="AG96" s="159"/>
      <c r="AH96" s="159"/>
      <c r="AI96" s="159"/>
      <c r="AJ96" s="159"/>
      <c r="AK96" s="159"/>
      <c r="AL96" s="159"/>
      <c r="AM96" s="159"/>
      <c r="AN96" s="159"/>
      <c r="AO96" s="159"/>
      <c r="AP96" s="159"/>
      <c r="AQ96" s="159"/>
      <c r="AR96" s="159"/>
      <c r="AS96" s="159"/>
      <c r="AT96" s="159"/>
      <c r="AU96" s="159"/>
      <c r="AV96" s="159"/>
      <c r="AW96" s="159"/>
      <c r="AX96" s="159"/>
      <c r="AY96" s="159"/>
      <c r="AZ96" s="159"/>
      <c r="BA96" s="159"/>
      <c r="BB96" s="159"/>
      <c r="BC96" s="159"/>
      <c r="BD96" s="159"/>
      <c r="BE96" s="159"/>
      <c r="BF96" s="159"/>
      <c r="BG96" s="159"/>
      <c r="BH96" s="159"/>
      <c r="BI96" s="159"/>
      <c r="BJ96" s="159"/>
      <c r="BK96" s="159"/>
      <c r="BL96" s="159"/>
      <c r="BM96" s="159"/>
      <c r="BN96" s="159"/>
      <c r="BO96" s="159"/>
      <c r="BP96" s="159"/>
      <c r="BQ96" s="159"/>
      <c r="BR96" s="159"/>
      <c r="BS96" s="159"/>
      <c r="BT96" s="159"/>
    </row>
    <row r="97" ht="15.75" customHeight="1">
      <c r="A97" s="159"/>
      <c r="B97" s="159"/>
      <c r="C97" s="159"/>
      <c r="D97" s="159"/>
      <c r="E97" s="159"/>
      <c r="F97" s="159"/>
      <c r="G97" s="159"/>
      <c r="H97" s="159"/>
      <c r="I97" s="159"/>
      <c r="J97" s="159"/>
      <c r="K97" s="159"/>
      <c r="L97" s="159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  <c r="BM97" s="159"/>
      <c r="BN97" s="159"/>
      <c r="BO97" s="159"/>
      <c r="BP97" s="159"/>
      <c r="BQ97" s="159"/>
      <c r="BR97" s="159"/>
      <c r="BS97" s="159"/>
      <c r="BT97" s="159"/>
    </row>
    <row r="98" ht="15.75" customHeight="1">
      <c r="A98" s="159"/>
      <c r="B98" s="159"/>
      <c r="C98" s="159"/>
      <c r="D98" s="159"/>
      <c r="E98" s="159"/>
      <c r="F98" s="159"/>
      <c r="G98" s="159"/>
      <c r="H98" s="159"/>
      <c r="I98" s="159"/>
      <c r="J98" s="159"/>
      <c r="K98" s="159"/>
      <c r="L98" s="159"/>
      <c r="M98" s="159"/>
      <c r="N98" s="159"/>
      <c r="O98" s="159"/>
      <c r="P98" s="159"/>
      <c r="Q98" s="159"/>
      <c r="R98" s="159"/>
      <c r="S98" s="159"/>
      <c r="T98" s="159"/>
      <c r="U98" s="159"/>
      <c r="V98" s="159"/>
      <c r="W98" s="159"/>
      <c r="X98" s="159"/>
      <c r="Y98" s="159"/>
      <c r="Z98" s="159"/>
      <c r="AA98" s="159"/>
      <c r="AB98" s="159"/>
      <c r="AC98" s="159"/>
      <c r="AD98" s="159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  <c r="BM98" s="159"/>
      <c r="BN98" s="159"/>
      <c r="BO98" s="159"/>
      <c r="BP98" s="159"/>
      <c r="BQ98" s="159"/>
      <c r="BR98" s="159"/>
      <c r="BS98" s="159"/>
      <c r="BT98" s="159"/>
    </row>
    <row r="99" ht="15.75" customHeight="1">
      <c r="A99" s="159"/>
      <c r="B99" s="159"/>
      <c r="C99" s="159"/>
      <c r="D99" s="159"/>
      <c r="E99" s="159"/>
      <c r="F99" s="159"/>
      <c r="G99" s="159"/>
      <c r="H99" s="159"/>
      <c r="I99" s="159"/>
      <c r="J99" s="159"/>
      <c r="K99" s="159"/>
      <c r="L99" s="159"/>
      <c r="M99" s="159"/>
      <c r="N99" s="159"/>
      <c r="O99" s="159"/>
      <c r="P99" s="159"/>
      <c r="Q99" s="159"/>
      <c r="R99" s="159"/>
      <c r="S99" s="159"/>
      <c r="T99" s="159"/>
      <c r="U99" s="159"/>
      <c r="V99" s="159"/>
      <c r="W99" s="159"/>
      <c r="X99" s="159"/>
      <c r="Y99" s="159"/>
      <c r="Z99" s="159"/>
      <c r="AA99" s="159"/>
      <c r="AB99" s="159"/>
      <c r="AC99" s="159"/>
      <c r="AD99" s="159"/>
      <c r="AE99" s="159"/>
      <c r="AF99" s="159"/>
      <c r="AG99" s="159"/>
      <c r="AH99" s="159"/>
      <c r="AI99" s="159"/>
      <c r="AJ99" s="159"/>
      <c r="AK99" s="159"/>
      <c r="AL99" s="159"/>
      <c r="AM99" s="159"/>
      <c r="AN99" s="159"/>
      <c r="AO99" s="159"/>
      <c r="AP99" s="159"/>
      <c r="AQ99" s="159"/>
      <c r="AR99" s="159"/>
      <c r="AS99" s="159"/>
      <c r="AT99" s="159"/>
      <c r="AU99" s="159"/>
      <c r="AV99" s="159"/>
      <c r="AW99" s="159"/>
      <c r="AX99" s="159"/>
      <c r="AY99" s="159"/>
      <c r="AZ99" s="159"/>
      <c r="BA99" s="159"/>
      <c r="BB99" s="159"/>
      <c r="BC99" s="159"/>
      <c r="BD99" s="159"/>
      <c r="BE99" s="159"/>
      <c r="BF99" s="159"/>
      <c r="BG99" s="159"/>
      <c r="BH99" s="159"/>
      <c r="BI99" s="159"/>
      <c r="BJ99" s="159"/>
      <c r="BK99" s="159"/>
      <c r="BL99" s="159"/>
      <c r="BM99" s="159"/>
      <c r="BN99" s="159"/>
      <c r="BO99" s="159"/>
      <c r="BP99" s="159"/>
      <c r="BQ99" s="159"/>
      <c r="BR99" s="159"/>
      <c r="BS99" s="159"/>
      <c r="BT99" s="159"/>
    </row>
    <row r="100" ht="15.75" customHeight="1">
      <c r="A100" s="159"/>
      <c r="B100" s="159"/>
      <c r="C100" s="159"/>
      <c r="D100" s="159"/>
      <c r="E100" s="159"/>
      <c r="F100" s="159"/>
      <c r="G100" s="159"/>
      <c r="H100" s="159"/>
      <c r="I100" s="159"/>
      <c r="J100" s="159"/>
      <c r="K100" s="159"/>
      <c r="L100" s="159"/>
      <c r="M100" s="159"/>
      <c r="N100" s="159"/>
      <c r="O100" s="159"/>
      <c r="P100" s="159"/>
      <c r="Q100" s="159"/>
      <c r="R100" s="159"/>
      <c r="S100" s="159"/>
      <c r="T100" s="159"/>
      <c r="U100" s="159"/>
      <c r="V100" s="159"/>
      <c r="W100" s="159"/>
      <c r="X100" s="159"/>
      <c r="Y100" s="159"/>
      <c r="Z100" s="159"/>
      <c r="AA100" s="159"/>
      <c r="AB100" s="159"/>
      <c r="AC100" s="159"/>
      <c r="AD100" s="159"/>
      <c r="AE100" s="159"/>
      <c r="AF100" s="159"/>
      <c r="AG100" s="159"/>
      <c r="AH100" s="159"/>
      <c r="AI100" s="159"/>
      <c r="AJ100" s="159"/>
      <c r="AK100" s="159"/>
      <c r="AL100" s="159"/>
      <c r="AM100" s="159"/>
      <c r="AN100" s="159"/>
      <c r="AO100" s="159"/>
      <c r="AP100" s="159"/>
      <c r="AQ100" s="159"/>
      <c r="AR100" s="159"/>
      <c r="AS100" s="159"/>
      <c r="AT100" s="159"/>
      <c r="AU100" s="159"/>
      <c r="AV100" s="159"/>
      <c r="AW100" s="159"/>
      <c r="AX100" s="159"/>
      <c r="AY100" s="159"/>
      <c r="AZ100" s="159"/>
      <c r="BA100" s="159"/>
      <c r="BB100" s="159"/>
      <c r="BC100" s="159"/>
      <c r="BD100" s="159"/>
      <c r="BE100" s="159"/>
      <c r="BF100" s="159"/>
      <c r="BG100" s="159"/>
      <c r="BH100" s="159"/>
      <c r="BI100" s="159"/>
      <c r="BJ100" s="159"/>
      <c r="BK100" s="159"/>
      <c r="BL100" s="159"/>
      <c r="BM100" s="159"/>
      <c r="BN100" s="159"/>
      <c r="BO100" s="159"/>
      <c r="BP100" s="159"/>
      <c r="BQ100" s="159"/>
      <c r="BR100" s="159"/>
      <c r="BS100" s="159"/>
      <c r="BT100" s="159"/>
    </row>
    <row r="101" ht="15.75" customHeight="1">
      <c r="A101" s="159"/>
      <c r="B101" s="159"/>
      <c r="C101" s="159"/>
      <c r="D101" s="159"/>
      <c r="E101" s="159"/>
      <c r="F101" s="159"/>
      <c r="G101" s="159"/>
      <c r="H101" s="159"/>
      <c r="I101" s="159"/>
      <c r="J101" s="159"/>
      <c r="K101" s="159"/>
      <c r="L101" s="159"/>
      <c r="M101" s="159"/>
      <c r="N101" s="159"/>
      <c r="O101" s="159"/>
      <c r="P101" s="159"/>
      <c r="Q101" s="159"/>
      <c r="R101" s="159"/>
      <c r="S101" s="159"/>
      <c r="T101" s="159"/>
      <c r="U101" s="159"/>
      <c r="V101" s="159"/>
      <c r="W101" s="159"/>
      <c r="X101" s="159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  <c r="BM101" s="159"/>
      <c r="BN101" s="159"/>
      <c r="BO101" s="159"/>
      <c r="BP101" s="159"/>
      <c r="BQ101" s="159"/>
      <c r="BR101" s="159"/>
      <c r="BS101" s="159"/>
      <c r="BT101" s="159"/>
    </row>
    <row r="102" ht="15.75" customHeight="1">
      <c r="A102" s="159"/>
      <c r="B102" s="159"/>
      <c r="C102" s="159"/>
      <c r="D102" s="159"/>
      <c r="E102" s="159"/>
      <c r="F102" s="159"/>
      <c r="G102" s="159"/>
      <c r="H102" s="159"/>
      <c r="I102" s="159"/>
      <c r="J102" s="159"/>
      <c r="K102" s="159"/>
      <c r="L102" s="159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159"/>
      <c r="Z102" s="159"/>
      <c r="AA102" s="159"/>
      <c r="AB102" s="159"/>
      <c r="AC102" s="159"/>
      <c r="AD102" s="159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  <c r="BM102" s="159"/>
      <c r="BN102" s="159"/>
      <c r="BO102" s="159"/>
      <c r="BP102" s="159"/>
      <c r="BQ102" s="159"/>
      <c r="BR102" s="159"/>
      <c r="BS102" s="159"/>
      <c r="BT102" s="159"/>
    </row>
    <row r="103" ht="15.75" customHeight="1">
      <c r="A103" s="159"/>
      <c r="B103" s="159"/>
      <c r="C103" s="159"/>
      <c r="D103" s="159"/>
      <c r="E103" s="159"/>
      <c r="F103" s="159"/>
      <c r="G103" s="159"/>
      <c r="H103" s="159"/>
      <c r="I103" s="159"/>
      <c r="J103" s="159"/>
      <c r="K103" s="159"/>
      <c r="L103" s="159"/>
      <c r="M103" s="159"/>
      <c r="N103" s="159"/>
      <c r="O103" s="159"/>
      <c r="P103" s="159"/>
      <c r="Q103" s="159"/>
      <c r="R103" s="159"/>
      <c r="S103" s="159"/>
      <c r="T103" s="159"/>
      <c r="U103" s="159"/>
      <c r="V103" s="159"/>
      <c r="W103" s="159"/>
      <c r="X103" s="159"/>
      <c r="Y103" s="159"/>
      <c r="Z103" s="159"/>
      <c r="AA103" s="159"/>
      <c r="AB103" s="159"/>
      <c r="AC103" s="159"/>
      <c r="AD103" s="159"/>
      <c r="AE103" s="159"/>
      <c r="AF103" s="159"/>
      <c r="AG103" s="159"/>
      <c r="AH103" s="159"/>
      <c r="AI103" s="159"/>
      <c r="AJ103" s="159"/>
      <c r="AK103" s="159"/>
      <c r="AL103" s="159"/>
      <c r="AM103" s="159"/>
      <c r="AN103" s="159"/>
      <c r="AO103" s="159"/>
      <c r="AP103" s="159"/>
      <c r="AQ103" s="159"/>
      <c r="AR103" s="159"/>
      <c r="AS103" s="159"/>
      <c r="AT103" s="159"/>
      <c r="AU103" s="159"/>
      <c r="AV103" s="159"/>
      <c r="AW103" s="159"/>
      <c r="AX103" s="159"/>
      <c r="AY103" s="159"/>
      <c r="AZ103" s="159"/>
      <c r="BA103" s="159"/>
      <c r="BB103" s="159"/>
      <c r="BC103" s="159"/>
      <c r="BD103" s="159"/>
      <c r="BE103" s="159"/>
      <c r="BF103" s="159"/>
      <c r="BG103" s="159"/>
      <c r="BH103" s="159"/>
      <c r="BI103" s="159"/>
      <c r="BJ103" s="159"/>
      <c r="BK103" s="159"/>
      <c r="BL103" s="159"/>
      <c r="BM103" s="159"/>
      <c r="BN103" s="159"/>
      <c r="BO103" s="159"/>
      <c r="BP103" s="159"/>
      <c r="BQ103" s="159"/>
      <c r="BR103" s="159"/>
      <c r="BS103" s="159"/>
      <c r="BT103" s="159"/>
    </row>
    <row r="104" ht="15.75" customHeight="1">
      <c r="A104" s="159"/>
      <c r="B104" s="159"/>
      <c r="C104" s="159"/>
      <c r="D104" s="159"/>
      <c r="E104" s="159"/>
      <c r="F104" s="159"/>
      <c r="G104" s="159"/>
      <c r="H104" s="159"/>
      <c r="I104" s="159"/>
      <c r="J104" s="159"/>
      <c r="K104" s="159"/>
      <c r="L104" s="159"/>
      <c r="M104" s="159"/>
      <c r="N104" s="159"/>
      <c r="O104" s="159"/>
      <c r="P104" s="159"/>
      <c r="Q104" s="159"/>
      <c r="R104" s="159"/>
      <c r="S104" s="159"/>
      <c r="T104" s="159"/>
      <c r="U104" s="159"/>
      <c r="V104" s="159"/>
      <c r="W104" s="159"/>
      <c r="X104" s="159"/>
      <c r="Y104" s="159"/>
      <c r="Z104" s="159"/>
      <c r="AA104" s="159"/>
      <c r="AB104" s="159"/>
      <c r="AC104" s="159"/>
      <c r="AD104" s="159"/>
      <c r="AE104" s="159"/>
      <c r="AF104" s="159"/>
      <c r="AG104" s="159"/>
      <c r="AH104" s="159"/>
      <c r="AI104" s="159"/>
      <c r="AJ104" s="159"/>
      <c r="AK104" s="159"/>
      <c r="AL104" s="159"/>
      <c r="AM104" s="159"/>
      <c r="AN104" s="159"/>
      <c r="AO104" s="159"/>
      <c r="AP104" s="159"/>
      <c r="AQ104" s="159"/>
      <c r="AR104" s="159"/>
      <c r="AS104" s="159"/>
      <c r="AT104" s="159"/>
      <c r="AU104" s="159"/>
      <c r="AV104" s="159"/>
      <c r="AW104" s="159"/>
      <c r="AX104" s="159"/>
      <c r="AY104" s="159"/>
      <c r="AZ104" s="159"/>
      <c r="BA104" s="159"/>
      <c r="BB104" s="159"/>
      <c r="BC104" s="159"/>
      <c r="BD104" s="159"/>
      <c r="BE104" s="159"/>
      <c r="BF104" s="159"/>
      <c r="BG104" s="159"/>
      <c r="BH104" s="159"/>
      <c r="BI104" s="159"/>
      <c r="BJ104" s="159"/>
      <c r="BK104" s="159"/>
      <c r="BL104" s="159"/>
      <c r="BM104" s="159"/>
      <c r="BN104" s="159"/>
      <c r="BO104" s="159"/>
      <c r="BP104" s="159"/>
      <c r="BQ104" s="159"/>
      <c r="BR104" s="159"/>
      <c r="BS104" s="159"/>
      <c r="BT104" s="159"/>
    </row>
    <row r="105" ht="15.75" customHeight="1">
      <c r="A105" s="159"/>
      <c r="B105" s="159"/>
      <c r="C105" s="159"/>
      <c r="D105" s="159"/>
      <c r="E105" s="159"/>
      <c r="F105" s="159"/>
      <c r="G105" s="159"/>
      <c r="H105" s="159"/>
      <c r="I105" s="159"/>
      <c r="J105" s="159"/>
      <c r="K105" s="159"/>
      <c r="L105" s="159"/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  <c r="BM105" s="159"/>
      <c r="BN105" s="159"/>
      <c r="BO105" s="159"/>
      <c r="BP105" s="159"/>
      <c r="BQ105" s="159"/>
      <c r="BR105" s="159"/>
      <c r="BS105" s="159"/>
      <c r="BT105" s="159"/>
    </row>
    <row r="106" ht="15.75" customHeight="1">
      <c r="A106" s="159"/>
      <c r="B106" s="159"/>
      <c r="C106" s="159"/>
      <c r="D106" s="159"/>
      <c r="E106" s="159"/>
      <c r="F106" s="159"/>
      <c r="G106" s="159"/>
      <c r="H106" s="159"/>
      <c r="I106" s="159"/>
      <c r="J106" s="159"/>
      <c r="K106" s="159"/>
      <c r="L106" s="159"/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  <c r="X106" s="159"/>
      <c r="Y106" s="159"/>
      <c r="Z106" s="159"/>
      <c r="AA106" s="159"/>
      <c r="AB106" s="159"/>
      <c r="AC106" s="159"/>
      <c r="AD106" s="159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  <c r="BM106" s="159"/>
      <c r="BN106" s="159"/>
      <c r="BO106" s="159"/>
      <c r="BP106" s="159"/>
      <c r="BQ106" s="159"/>
      <c r="BR106" s="159"/>
      <c r="BS106" s="159"/>
      <c r="BT106" s="159"/>
    </row>
    <row r="107" ht="15.75" customHeight="1">
      <c r="A107" s="159"/>
      <c r="B107" s="159"/>
      <c r="C107" s="159"/>
      <c r="D107" s="159"/>
      <c r="E107" s="159"/>
      <c r="F107" s="159"/>
      <c r="G107" s="159"/>
      <c r="H107" s="159"/>
      <c r="I107" s="159"/>
      <c r="J107" s="159"/>
      <c r="K107" s="159"/>
      <c r="L107" s="159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159"/>
      <c r="Z107" s="159"/>
      <c r="AA107" s="159"/>
      <c r="AB107" s="159"/>
      <c r="AC107" s="159"/>
      <c r="AD107" s="159"/>
      <c r="AE107" s="159"/>
      <c r="AF107" s="159"/>
      <c r="AG107" s="159"/>
      <c r="AH107" s="159"/>
      <c r="AI107" s="159"/>
      <c r="AJ107" s="159"/>
      <c r="AK107" s="159"/>
      <c r="AL107" s="159"/>
      <c r="AM107" s="159"/>
      <c r="AN107" s="159"/>
      <c r="AO107" s="159"/>
      <c r="AP107" s="159"/>
      <c r="AQ107" s="159"/>
      <c r="AR107" s="159"/>
      <c r="AS107" s="159"/>
      <c r="AT107" s="159"/>
      <c r="AU107" s="159"/>
      <c r="AV107" s="159"/>
      <c r="AW107" s="159"/>
      <c r="AX107" s="159"/>
      <c r="AY107" s="159"/>
      <c r="AZ107" s="159"/>
      <c r="BA107" s="159"/>
      <c r="BB107" s="159"/>
      <c r="BC107" s="159"/>
      <c r="BD107" s="159"/>
      <c r="BE107" s="159"/>
      <c r="BF107" s="159"/>
      <c r="BG107" s="159"/>
      <c r="BH107" s="159"/>
      <c r="BI107" s="159"/>
      <c r="BJ107" s="159"/>
      <c r="BK107" s="159"/>
      <c r="BL107" s="159"/>
      <c r="BM107" s="159"/>
      <c r="BN107" s="159"/>
      <c r="BO107" s="159"/>
      <c r="BP107" s="159"/>
      <c r="BQ107" s="159"/>
      <c r="BR107" s="159"/>
      <c r="BS107" s="159"/>
      <c r="BT107" s="159"/>
    </row>
    <row r="108" ht="15.75" customHeight="1">
      <c r="A108" s="159"/>
      <c r="B108" s="159"/>
      <c r="C108" s="159"/>
      <c r="D108" s="159"/>
      <c r="E108" s="159"/>
      <c r="F108" s="159"/>
      <c r="G108" s="159"/>
      <c r="H108" s="159"/>
      <c r="I108" s="159"/>
      <c r="J108" s="159"/>
      <c r="K108" s="159"/>
      <c r="L108" s="159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159"/>
      <c r="Z108" s="159"/>
      <c r="AA108" s="159"/>
      <c r="AB108" s="159"/>
      <c r="AC108" s="159"/>
      <c r="AD108" s="159"/>
      <c r="AE108" s="159"/>
      <c r="AF108" s="159"/>
      <c r="AG108" s="159"/>
      <c r="AH108" s="159"/>
      <c r="AI108" s="159"/>
      <c r="AJ108" s="159"/>
      <c r="AK108" s="159"/>
      <c r="AL108" s="159"/>
      <c r="AM108" s="159"/>
      <c r="AN108" s="159"/>
      <c r="AO108" s="159"/>
      <c r="AP108" s="159"/>
      <c r="AQ108" s="159"/>
      <c r="AR108" s="159"/>
      <c r="AS108" s="159"/>
      <c r="AT108" s="159"/>
      <c r="AU108" s="159"/>
      <c r="AV108" s="159"/>
      <c r="AW108" s="159"/>
      <c r="AX108" s="159"/>
      <c r="AY108" s="159"/>
      <c r="AZ108" s="159"/>
      <c r="BA108" s="159"/>
      <c r="BB108" s="159"/>
      <c r="BC108" s="159"/>
      <c r="BD108" s="159"/>
      <c r="BE108" s="159"/>
      <c r="BF108" s="159"/>
      <c r="BG108" s="159"/>
      <c r="BH108" s="159"/>
      <c r="BI108" s="159"/>
      <c r="BJ108" s="159"/>
      <c r="BK108" s="159"/>
      <c r="BL108" s="159"/>
      <c r="BM108" s="159"/>
      <c r="BN108" s="159"/>
      <c r="BO108" s="159"/>
      <c r="BP108" s="159"/>
      <c r="BQ108" s="159"/>
      <c r="BR108" s="159"/>
      <c r="BS108" s="159"/>
      <c r="BT108" s="159"/>
    </row>
    <row r="109" ht="15.75" customHeight="1">
      <c r="A109" s="159"/>
      <c r="B109" s="159"/>
      <c r="C109" s="159"/>
      <c r="D109" s="159"/>
      <c r="E109" s="159"/>
      <c r="F109" s="159"/>
      <c r="G109" s="159"/>
      <c r="H109" s="159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59"/>
      <c r="X109" s="159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  <c r="BM109" s="159"/>
      <c r="BN109" s="159"/>
      <c r="BO109" s="159"/>
      <c r="BP109" s="159"/>
      <c r="BQ109" s="159"/>
      <c r="BR109" s="159"/>
      <c r="BS109" s="159"/>
      <c r="BT109" s="159"/>
    </row>
    <row r="110" ht="15.75" customHeight="1">
      <c r="A110" s="159"/>
      <c r="B110" s="159"/>
      <c r="C110" s="159"/>
      <c r="D110" s="159"/>
      <c r="E110" s="159"/>
      <c r="F110" s="159"/>
      <c r="G110" s="159"/>
      <c r="H110" s="159"/>
      <c r="I110" s="159"/>
      <c r="J110" s="159"/>
      <c r="K110" s="159"/>
      <c r="L110" s="159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59"/>
      <c r="X110" s="159"/>
      <c r="Y110" s="159"/>
      <c r="Z110" s="159"/>
      <c r="AA110" s="159"/>
      <c r="AB110" s="159"/>
      <c r="AC110" s="159"/>
      <c r="AD110" s="159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  <c r="BM110" s="159"/>
      <c r="BN110" s="159"/>
      <c r="BO110" s="159"/>
      <c r="BP110" s="159"/>
      <c r="BQ110" s="159"/>
      <c r="BR110" s="159"/>
      <c r="BS110" s="159"/>
      <c r="BT110" s="159"/>
    </row>
    <row r="111" ht="15.75" customHeight="1">
      <c r="A111" s="159"/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  <c r="N111" s="159"/>
      <c r="O111" s="159"/>
      <c r="P111" s="159"/>
      <c r="Q111" s="159"/>
      <c r="R111" s="159"/>
      <c r="S111" s="159"/>
      <c r="T111" s="159"/>
      <c r="U111" s="159"/>
      <c r="V111" s="159"/>
      <c r="W111" s="159"/>
      <c r="X111" s="159"/>
      <c r="Y111" s="159"/>
      <c r="Z111" s="159"/>
      <c r="AA111" s="159"/>
      <c r="AB111" s="159"/>
      <c r="AC111" s="159"/>
      <c r="AD111" s="159"/>
      <c r="AE111" s="159"/>
      <c r="AF111" s="159"/>
      <c r="AG111" s="159"/>
      <c r="AH111" s="159"/>
      <c r="AI111" s="159"/>
      <c r="AJ111" s="159"/>
      <c r="AK111" s="159"/>
      <c r="AL111" s="159"/>
      <c r="AM111" s="159"/>
      <c r="AN111" s="159"/>
      <c r="AO111" s="159"/>
      <c r="AP111" s="159"/>
      <c r="AQ111" s="159"/>
      <c r="AR111" s="159"/>
      <c r="AS111" s="159"/>
      <c r="AT111" s="159"/>
      <c r="AU111" s="159"/>
      <c r="AV111" s="159"/>
      <c r="AW111" s="159"/>
      <c r="AX111" s="159"/>
      <c r="AY111" s="159"/>
      <c r="AZ111" s="159"/>
      <c r="BA111" s="159"/>
      <c r="BB111" s="159"/>
      <c r="BC111" s="159"/>
      <c r="BD111" s="159"/>
      <c r="BE111" s="159"/>
      <c r="BF111" s="159"/>
      <c r="BG111" s="159"/>
      <c r="BH111" s="159"/>
      <c r="BI111" s="159"/>
      <c r="BJ111" s="159"/>
      <c r="BK111" s="159"/>
      <c r="BL111" s="159"/>
      <c r="BM111" s="159"/>
      <c r="BN111" s="159"/>
      <c r="BO111" s="159"/>
      <c r="BP111" s="159"/>
      <c r="BQ111" s="159"/>
      <c r="BR111" s="159"/>
      <c r="BS111" s="159"/>
      <c r="BT111" s="159"/>
    </row>
    <row r="112" ht="15.75" customHeight="1">
      <c r="A112" s="159"/>
      <c r="B112" s="159"/>
      <c r="C112" s="159"/>
      <c r="D112" s="159"/>
      <c r="E112" s="159"/>
      <c r="F112" s="159"/>
      <c r="G112" s="159"/>
      <c r="H112" s="159"/>
      <c r="I112" s="159"/>
      <c r="J112" s="159"/>
      <c r="K112" s="159"/>
      <c r="L112" s="159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  <c r="X112" s="159"/>
      <c r="Y112" s="159"/>
      <c r="Z112" s="159"/>
      <c r="AA112" s="159"/>
      <c r="AB112" s="159"/>
      <c r="AC112" s="159"/>
      <c r="AD112" s="159"/>
      <c r="AE112" s="159"/>
      <c r="AF112" s="159"/>
      <c r="AG112" s="159"/>
      <c r="AH112" s="159"/>
      <c r="AI112" s="159"/>
      <c r="AJ112" s="159"/>
      <c r="AK112" s="159"/>
      <c r="AL112" s="159"/>
      <c r="AM112" s="159"/>
      <c r="AN112" s="159"/>
      <c r="AO112" s="159"/>
      <c r="AP112" s="159"/>
      <c r="AQ112" s="159"/>
      <c r="AR112" s="159"/>
      <c r="AS112" s="159"/>
      <c r="AT112" s="159"/>
      <c r="AU112" s="159"/>
      <c r="AV112" s="159"/>
      <c r="AW112" s="159"/>
      <c r="AX112" s="159"/>
      <c r="AY112" s="159"/>
      <c r="AZ112" s="159"/>
      <c r="BA112" s="159"/>
      <c r="BB112" s="159"/>
      <c r="BC112" s="159"/>
      <c r="BD112" s="159"/>
      <c r="BE112" s="159"/>
      <c r="BF112" s="159"/>
      <c r="BG112" s="159"/>
      <c r="BH112" s="159"/>
      <c r="BI112" s="159"/>
      <c r="BJ112" s="159"/>
      <c r="BK112" s="159"/>
      <c r="BL112" s="159"/>
      <c r="BM112" s="159"/>
      <c r="BN112" s="159"/>
      <c r="BO112" s="159"/>
      <c r="BP112" s="159"/>
      <c r="BQ112" s="159"/>
      <c r="BR112" s="159"/>
      <c r="BS112" s="159"/>
      <c r="BT112" s="159"/>
    </row>
    <row r="113" ht="15.75" customHeight="1">
      <c r="A113" s="159"/>
      <c r="B113" s="159"/>
      <c r="C113" s="159"/>
      <c r="D113" s="159"/>
      <c r="E113" s="159"/>
      <c r="F113" s="159"/>
      <c r="G113" s="159"/>
      <c r="H113" s="159"/>
      <c r="I113" s="159"/>
      <c r="J113" s="159"/>
      <c r="K113" s="159"/>
      <c r="L113" s="159"/>
      <c r="M113" s="159"/>
      <c r="N113" s="159"/>
      <c r="O113" s="159"/>
      <c r="P113" s="159"/>
      <c r="Q113" s="159"/>
      <c r="R113" s="159"/>
      <c r="S113" s="159"/>
      <c r="T113" s="159"/>
      <c r="U113" s="159"/>
      <c r="V113" s="159"/>
      <c r="W113" s="159"/>
      <c r="X113" s="159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  <c r="BM113" s="159"/>
      <c r="BN113" s="159"/>
      <c r="BO113" s="159"/>
      <c r="BP113" s="159"/>
      <c r="BQ113" s="159"/>
      <c r="BR113" s="159"/>
      <c r="BS113" s="159"/>
      <c r="BT113" s="159"/>
    </row>
    <row r="114" ht="15.75" customHeight="1">
      <c r="A114" s="159"/>
      <c r="B114" s="159"/>
      <c r="C114" s="159"/>
      <c r="D114" s="159"/>
      <c r="E114" s="159"/>
      <c r="F114" s="159"/>
      <c r="G114" s="159"/>
      <c r="H114" s="159"/>
      <c r="I114" s="159"/>
      <c r="J114" s="159"/>
      <c r="K114" s="159"/>
      <c r="L114" s="159"/>
      <c r="M114" s="159"/>
      <c r="N114" s="159"/>
      <c r="O114" s="159"/>
      <c r="P114" s="159"/>
      <c r="Q114" s="159"/>
      <c r="R114" s="159"/>
      <c r="S114" s="159"/>
      <c r="T114" s="159"/>
      <c r="U114" s="159"/>
      <c r="V114" s="159"/>
      <c r="W114" s="159"/>
      <c r="X114" s="159"/>
      <c r="Y114" s="159"/>
      <c r="Z114" s="159"/>
      <c r="AA114" s="159"/>
      <c r="AB114" s="159"/>
      <c r="AC114" s="159"/>
      <c r="AD114" s="159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  <c r="BM114" s="159"/>
      <c r="BN114" s="159"/>
      <c r="BO114" s="159"/>
      <c r="BP114" s="159"/>
      <c r="BQ114" s="159"/>
      <c r="BR114" s="159"/>
      <c r="BS114" s="159"/>
      <c r="BT114" s="159"/>
    </row>
    <row r="115" ht="15.75" customHeight="1">
      <c r="A115" s="159"/>
      <c r="B115" s="159"/>
      <c r="C115" s="159"/>
      <c r="D115" s="159"/>
      <c r="E115" s="159"/>
      <c r="F115" s="159"/>
      <c r="G115" s="159"/>
      <c r="H115" s="159"/>
      <c r="I115" s="159"/>
      <c r="J115" s="159"/>
      <c r="K115" s="159"/>
      <c r="L115" s="159"/>
      <c r="M115" s="159"/>
      <c r="N115" s="159"/>
      <c r="O115" s="159"/>
      <c r="P115" s="159"/>
      <c r="Q115" s="159"/>
      <c r="R115" s="159"/>
      <c r="S115" s="159"/>
      <c r="T115" s="159"/>
      <c r="U115" s="159"/>
      <c r="V115" s="159"/>
      <c r="W115" s="159"/>
      <c r="X115" s="159"/>
      <c r="Y115" s="159"/>
      <c r="Z115" s="159"/>
      <c r="AA115" s="159"/>
      <c r="AB115" s="159"/>
      <c r="AC115" s="159"/>
      <c r="AD115" s="159"/>
      <c r="AE115" s="159"/>
      <c r="AF115" s="159"/>
      <c r="AG115" s="159"/>
      <c r="AH115" s="159"/>
      <c r="AI115" s="159"/>
      <c r="AJ115" s="159"/>
      <c r="AK115" s="159"/>
      <c r="AL115" s="159"/>
      <c r="AM115" s="159"/>
      <c r="AN115" s="159"/>
      <c r="AO115" s="159"/>
      <c r="AP115" s="159"/>
      <c r="AQ115" s="159"/>
      <c r="AR115" s="159"/>
      <c r="AS115" s="159"/>
      <c r="AT115" s="159"/>
      <c r="AU115" s="159"/>
      <c r="AV115" s="159"/>
      <c r="AW115" s="159"/>
      <c r="AX115" s="159"/>
      <c r="AY115" s="159"/>
      <c r="AZ115" s="159"/>
      <c r="BA115" s="159"/>
      <c r="BB115" s="159"/>
      <c r="BC115" s="159"/>
      <c r="BD115" s="159"/>
      <c r="BE115" s="159"/>
      <c r="BF115" s="159"/>
      <c r="BG115" s="159"/>
      <c r="BH115" s="159"/>
      <c r="BI115" s="159"/>
      <c r="BJ115" s="159"/>
      <c r="BK115" s="159"/>
      <c r="BL115" s="159"/>
      <c r="BM115" s="159"/>
      <c r="BN115" s="159"/>
      <c r="BO115" s="159"/>
      <c r="BP115" s="159"/>
      <c r="BQ115" s="159"/>
      <c r="BR115" s="159"/>
      <c r="BS115" s="159"/>
      <c r="BT115" s="159"/>
    </row>
    <row r="116" ht="15.75" customHeight="1">
      <c r="A116" s="159"/>
      <c r="B116" s="159"/>
      <c r="C116" s="159"/>
      <c r="D116" s="159"/>
      <c r="E116" s="159"/>
      <c r="F116" s="159"/>
      <c r="G116" s="159"/>
      <c r="H116" s="159"/>
      <c r="I116" s="159"/>
      <c r="J116" s="159"/>
      <c r="K116" s="159"/>
      <c r="L116" s="159"/>
      <c r="M116" s="159"/>
      <c r="N116" s="159"/>
      <c r="O116" s="159"/>
      <c r="P116" s="159"/>
      <c r="Q116" s="159"/>
      <c r="R116" s="159"/>
      <c r="S116" s="159"/>
      <c r="T116" s="159"/>
      <c r="U116" s="159"/>
      <c r="V116" s="159"/>
      <c r="W116" s="159"/>
      <c r="X116" s="159"/>
      <c r="Y116" s="159"/>
      <c r="Z116" s="159"/>
      <c r="AA116" s="159"/>
      <c r="AB116" s="159"/>
      <c r="AC116" s="159"/>
      <c r="AD116" s="159"/>
      <c r="AE116" s="159"/>
      <c r="AF116" s="159"/>
      <c r="AG116" s="159"/>
      <c r="AH116" s="159"/>
      <c r="AI116" s="159"/>
      <c r="AJ116" s="159"/>
      <c r="AK116" s="159"/>
      <c r="AL116" s="159"/>
      <c r="AM116" s="159"/>
      <c r="AN116" s="159"/>
      <c r="AO116" s="159"/>
      <c r="AP116" s="159"/>
      <c r="AQ116" s="159"/>
      <c r="AR116" s="159"/>
      <c r="AS116" s="159"/>
      <c r="AT116" s="159"/>
      <c r="AU116" s="159"/>
      <c r="AV116" s="159"/>
      <c r="AW116" s="159"/>
      <c r="AX116" s="159"/>
      <c r="AY116" s="159"/>
      <c r="AZ116" s="159"/>
      <c r="BA116" s="159"/>
      <c r="BB116" s="159"/>
      <c r="BC116" s="159"/>
      <c r="BD116" s="159"/>
      <c r="BE116" s="159"/>
      <c r="BF116" s="159"/>
      <c r="BG116" s="159"/>
      <c r="BH116" s="159"/>
      <c r="BI116" s="159"/>
      <c r="BJ116" s="159"/>
      <c r="BK116" s="159"/>
      <c r="BL116" s="159"/>
      <c r="BM116" s="159"/>
      <c r="BN116" s="159"/>
      <c r="BO116" s="159"/>
      <c r="BP116" s="159"/>
      <c r="BQ116" s="159"/>
      <c r="BR116" s="159"/>
      <c r="BS116" s="159"/>
      <c r="BT116" s="159"/>
    </row>
    <row r="117" ht="15.75" customHeight="1">
      <c r="A117" s="159"/>
      <c r="B117" s="159"/>
      <c r="C117" s="159"/>
      <c r="D117" s="159"/>
      <c r="E117" s="159"/>
      <c r="F117" s="159"/>
      <c r="G117" s="159"/>
      <c r="H117" s="159"/>
      <c r="I117" s="159"/>
      <c r="J117" s="159"/>
      <c r="K117" s="159"/>
      <c r="L117" s="159"/>
      <c r="M117" s="159"/>
      <c r="N117" s="159"/>
      <c r="O117" s="159"/>
      <c r="P117" s="159"/>
      <c r="Q117" s="159"/>
      <c r="R117" s="159"/>
      <c r="S117" s="159"/>
      <c r="T117" s="159"/>
      <c r="U117" s="159"/>
      <c r="V117" s="159"/>
      <c r="W117" s="159"/>
      <c r="X117" s="159"/>
      <c r="Y117" s="159"/>
      <c r="Z117" s="159"/>
      <c r="AA117" s="159"/>
      <c r="AB117" s="159"/>
      <c r="AC117" s="159"/>
      <c r="AD117" s="159"/>
      <c r="AE117" s="159"/>
      <c r="AF117" s="159"/>
      <c r="AG117" s="159"/>
      <c r="AH117" s="159"/>
      <c r="AI117" s="159"/>
      <c r="AJ117" s="159"/>
      <c r="AK117" s="159"/>
      <c r="AL117" s="159"/>
      <c r="AM117" s="159"/>
      <c r="AN117" s="159"/>
      <c r="AO117" s="159"/>
      <c r="AP117" s="159"/>
      <c r="AQ117" s="159"/>
      <c r="AR117" s="159"/>
      <c r="AS117" s="159"/>
      <c r="AT117" s="159"/>
      <c r="AU117" s="159"/>
      <c r="AV117" s="159"/>
      <c r="AW117" s="159"/>
      <c r="AX117" s="159"/>
      <c r="AY117" s="159"/>
      <c r="AZ117" s="159"/>
      <c r="BA117" s="159"/>
      <c r="BB117" s="159"/>
      <c r="BC117" s="159"/>
      <c r="BD117" s="159"/>
      <c r="BE117" s="159"/>
      <c r="BF117" s="159"/>
      <c r="BG117" s="159"/>
      <c r="BH117" s="159"/>
      <c r="BI117" s="159"/>
      <c r="BJ117" s="159"/>
      <c r="BK117" s="159"/>
      <c r="BL117" s="159"/>
      <c r="BM117" s="159"/>
      <c r="BN117" s="159"/>
      <c r="BO117" s="159"/>
      <c r="BP117" s="159"/>
      <c r="BQ117" s="159"/>
      <c r="BR117" s="159"/>
      <c r="BS117" s="159"/>
      <c r="BT117" s="159"/>
    </row>
    <row r="118" ht="15.75" customHeight="1">
      <c r="A118" s="159"/>
      <c r="B118" s="159"/>
      <c r="C118" s="159"/>
      <c r="D118" s="159"/>
      <c r="E118" s="159"/>
      <c r="F118" s="159"/>
      <c r="G118" s="159"/>
      <c r="H118" s="159"/>
      <c r="I118" s="159"/>
      <c r="J118" s="159"/>
      <c r="K118" s="159"/>
      <c r="L118" s="15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  <c r="X118" s="159"/>
      <c r="Y118" s="159"/>
      <c r="Z118" s="159"/>
      <c r="AA118" s="159"/>
      <c r="AB118" s="159"/>
      <c r="AC118" s="159"/>
      <c r="AD118" s="159"/>
      <c r="AE118" s="159"/>
      <c r="AF118" s="159"/>
      <c r="AG118" s="159"/>
      <c r="AH118" s="159"/>
      <c r="AI118" s="159"/>
      <c r="AJ118" s="159"/>
      <c r="AK118" s="159"/>
      <c r="AL118" s="159"/>
      <c r="AM118" s="159"/>
      <c r="AN118" s="159"/>
      <c r="AO118" s="159"/>
      <c r="AP118" s="159"/>
      <c r="AQ118" s="159"/>
      <c r="AR118" s="159"/>
      <c r="AS118" s="159"/>
      <c r="AT118" s="159"/>
      <c r="AU118" s="159"/>
      <c r="AV118" s="159"/>
      <c r="AW118" s="159"/>
      <c r="AX118" s="159"/>
      <c r="AY118" s="159"/>
      <c r="AZ118" s="159"/>
      <c r="BA118" s="159"/>
      <c r="BB118" s="159"/>
      <c r="BC118" s="159"/>
      <c r="BD118" s="159"/>
      <c r="BE118" s="159"/>
      <c r="BF118" s="159"/>
      <c r="BG118" s="159"/>
      <c r="BH118" s="159"/>
      <c r="BI118" s="159"/>
      <c r="BJ118" s="159"/>
      <c r="BK118" s="159"/>
      <c r="BL118" s="159"/>
      <c r="BM118" s="159"/>
      <c r="BN118" s="159"/>
      <c r="BO118" s="159"/>
      <c r="BP118" s="159"/>
      <c r="BQ118" s="159"/>
      <c r="BR118" s="159"/>
      <c r="BS118" s="159"/>
      <c r="BT118" s="159"/>
    </row>
    <row r="119" ht="15.75" customHeight="1">
      <c r="A119" s="159"/>
      <c r="B119" s="159"/>
      <c r="C119" s="159"/>
      <c r="D119" s="159"/>
      <c r="E119" s="159"/>
      <c r="F119" s="159"/>
      <c r="G119" s="159"/>
      <c r="H119" s="159"/>
      <c r="I119" s="159"/>
      <c r="J119" s="159"/>
      <c r="K119" s="159"/>
      <c r="L119" s="159"/>
      <c r="M119" s="159"/>
      <c r="N119" s="159"/>
      <c r="O119" s="159"/>
      <c r="P119" s="159"/>
      <c r="Q119" s="159"/>
      <c r="R119" s="159"/>
      <c r="S119" s="159"/>
      <c r="T119" s="159"/>
      <c r="U119" s="159"/>
      <c r="V119" s="159"/>
      <c r="W119" s="159"/>
      <c r="X119" s="159"/>
      <c r="Y119" s="159"/>
      <c r="Z119" s="159"/>
      <c r="AA119" s="159"/>
      <c r="AB119" s="159"/>
      <c r="AC119" s="159"/>
      <c r="AD119" s="159"/>
      <c r="AE119" s="159"/>
      <c r="AF119" s="159"/>
      <c r="AG119" s="159"/>
      <c r="AH119" s="159"/>
      <c r="AI119" s="159"/>
      <c r="AJ119" s="159"/>
      <c r="AK119" s="159"/>
      <c r="AL119" s="159"/>
      <c r="AM119" s="159"/>
      <c r="AN119" s="159"/>
      <c r="AO119" s="159"/>
      <c r="AP119" s="159"/>
      <c r="AQ119" s="159"/>
      <c r="AR119" s="159"/>
      <c r="AS119" s="159"/>
      <c r="AT119" s="159"/>
      <c r="AU119" s="159"/>
      <c r="AV119" s="159"/>
      <c r="AW119" s="159"/>
      <c r="AX119" s="159"/>
      <c r="AY119" s="159"/>
      <c r="AZ119" s="159"/>
      <c r="BA119" s="159"/>
      <c r="BB119" s="159"/>
      <c r="BC119" s="159"/>
      <c r="BD119" s="159"/>
      <c r="BE119" s="159"/>
      <c r="BF119" s="159"/>
      <c r="BG119" s="159"/>
      <c r="BH119" s="159"/>
      <c r="BI119" s="159"/>
      <c r="BJ119" s="159"/>
      <c r="BK119" s="159"/>
      <c r="BL119" s="159"/>
      <c r="BM119" s="159"/>
      <c r="BN119" s="159"/>
      <c r="BO119" s="159"/>
      <c r="BP119" s="159"/>
      <c r="BQ119" s="159"/>
      <c r="BR119" s="159"/>
      <c r="BS119" s="159"/>
      <c r="BT119" s="159"/>
    </row>
    <row r="120" ht="15.75" customHeight="1">
      <c r="A120" s="159"/>
      <c r="B120" s="159"/>
      <c r="C120" s="159"/>
      <c r="D120" s="159"/>
      <c r="E120" s="159"/>
      <c r="F120" s="159"/>
      <c r="G120" s="159"/>
      <c r="H120" s="159"/>
      <c r="I120" s="159"/>
      <c r="J120" s="159"/>
      <c r="K120" s="159"/>
      <c r="L120" s="159"/>
      <c r="M120" s="159"/>
      <c r="N120" s="159"/>
      <c r="O120" s="159"/>
      <c r="P120" s="159"/>
      <c r="Q120" s="159"/>
      <c r="R120" s="159"/>
      <c r="S120" s="159"/>
      <c r="T120" s="159"/>
      <c r="U120" s="159"/>
      <c r="V120" s="159"/>
      <c r="W120" s="159"/>
      <c r="X120" s="159"/>
      <c r="Y120" s="159"/>
      <c r="Z120" s="159"/>
      <c r="AA120" s="159"/>
      <c r="AB120" s="159"/>
      <c r="AC120" s="159"/>
      <c r="AD120" s="159"/>
      <c r="AE120" s="159"/>
      <c r="AF120" s="159"/>
      <c r="AG120" s="159"/>
      <c r="AH120" s="159"/>
      <c r="AI120" s="159"/>
      <c r="AJ120" s="159"/>
      <c r="AK120" s="159"/>
      <c r="AL120" s="159"/>
      <c r="AM120" s="159"/>
      <c r="AN120" s="159"/>
      <c r="AO120" s="159"/>
      <c r="AP120" s="159"/>
      <c r="AQ120" s="159"/>
      <c r="AR120" s="159"/>
      <c r="AS120" s="159"/>
      <c r="AT120" s="159"/>
      <c r="AU120" s="159"/>
      <c r="AV120" s="159"/>
      <c r="AW120" s="159"/>
      <c r="AX120" s="159"/>
      <c r="AY120" s="159"/>
      <c r="AZ120" s="159"/>
      <c r="BA120" s="159"/>
      <c r="BB120" s="159"/>
      <c r="BC120" s="159"/>
      <c r="BD120" s="159"/>
      <c r="BE120" s="159"/>
      <c r="BF120" s="159"/>
      <c r="BG120" s="159"/>
      <c r="BH120" s="159"/>
      <c r="BI120" s="159"/>
      <c r="BJ120" s="159"/>
      <c r="BK120" s="159"/>
      <c r="BL120" s="159"/>
      <c r="BM120" s="159"/>
      <c r="BN120" s="159"/>
      <c r="BO120" s="159"/>
      <c r="BP120" s="159"/>
      <c r="BQ120" s="159"/>
      <c r="BR120" s="159"/>
      <c r="BS120" s="159"/>
      <c r="BT120" s="159"/>
    </row>
    <row r="121" ht="15.75" customHeight="1">
      <c r="A121" s="159"/>
      <c r="B121" s="159"/>
      <c r="C121" s="159"/>
      <c r="D121" s="159"/>
      <c r="E121" s="159"/>
      <c r="F121" s="159"/>
      <c r="G121" s="159"/>
      <c r="H121" s="159"/>
      <c r="I121" s="159"/>
      <c r="J121" s="159"/>
      <c r="K121" s="159"/>
      <c r="L121" s="159"/>
      <c r="M121" s="159"/>
      <c r="N121" s="159"/>
      <c r="O121" s="159"/>
      <c r="P121" s="159"/>
      <c r="Q121" s="159"/>
      <c r="R121" s="159"/>
      <c r="S121" s="159"/>
      <c r="T121" s="159"/>
      <c r="U121" s="159"/>
      <c r="V121" s="159"/>
      <c r="W121" s="159"/>
      <c r="X121" s="159"/>
      <c r="Y121" s="159"/>
      <c r="Z121" s="159"/>
      <c r="AA121" s="159"/>
      <c r="AB121" s="159"/>
      <c r="AC121" s="159"/>
      <c r="AD121" s="159"/>
      <c r="AE121" s="159"/>
      <c r="AF121" s="159"/>
      <c r="AG121" s="159"/>
      <c r="AH121" s="159"/>
      <c r="AI121" s="159"/>
      <c r="AJ121" s="159"/>
      <c r="AK121" s="159"/>
      <c r="AL121" s="159"/>
      <c r="AM121" s="159"/>
      <c r="AN121" s="159"/>
      <c r="AO121" s="159"/>
      <c r="AP121" s="159"/>
      <c r="AQ121" s="159"/>
      <c r="AR121" s="159"/>
      <c r="AS121" s="159"/>
      <c r="AT121" s="159"/>
      <c r="AU121" s="159"/>
      <c r="AV121" s="159"/>
      <c r="AW121" s="159"/>
      <c r="AX121" s="159"/>
      <c r="AY121" s="159"/>
      <c r="AZ121" s="159"/>
      <c r="BA121" s="159"/>
      <c r="BB121" s="159"/>
      <c r="BC121" s="159"/>
      <c r="BD121" s="159"/>
      <c r="BE121" s="159"/>
      <c r="BF121" s="159"/>
      <c r="BG121" s="159"/>
      <c r="BH121" s="159"/>
      <c r="BI121" s="159"/>
      <c r="BJ121" s="159"/>
      <c r="BK121" s="159"/>
      <c r="BL121" s="159"/>
      <c r="BM121" s="159"/>
      <c r="BN121" s="159"/>
      <c r="BO121" s="159"/>
      <c r="BP121" s="159"/>
      <c r="BQ121" s="159"/>
      <c r="BR121" s="159"/>
      <c r="BS121" s="159"/>
      <c r="BT121" s="159"/>
    </row>
    <row r="122" ht="15.75" customHeight="1">
      <c r="A122" s="159"/>
      <c r="B122" s="159"/>
      <c r="C122" s="159"/>
      <c r="D122" s="159"/>
      <c r="E122" s="159"/>
      <c r="F122" s="159"/>
      <c r="G122" s="159"/>
      <c r="H122" s="159"/>
      <c r="I122" s="159"/>
      <c r="J122" s="159"/>
      <c r="K122" s="159"/>
      <c r="L122" s="159"/>
      <c r="M122" s="159"/>
      <c r="N122" s="159"/>
      <c r="O122" s="159"/>
      <c r="P122" s="159"/>
      <c r="Q122" s="159"/>
      <c r="R122" s="159"/>
      <c r="S122" s="159"/>
      <c r="T122" s="159"/>
      <c r="U122" s="159"/>
      <c r="V122" s="159"/>
      <c r="W122" s="159"/>
      <c r="X122" s="159"/>
      <c r="Y122" s="159"/>
      <c r="Z122" s="159"/>
      <c r="AA122" s="159"/>
      <c r="AB122" s="159"/>
      <c r="AC122" s="159"/>
      <c r="AD122" s="159"/>
      <c r="AE122" s="159"/>
      <c r="AF122" s="159"/>
      <c r="AG122" s="159"/>
      <c r="AH122" s="159"/>
      <c r="AI122" s="159"/>
      <c r="AJ122" s="159"/>
      <c r="AK122" s="159"/>
      <c r="AL122" s="159"/>
      <c r="AM122" s="159"/>
      <c r="AN122" s="159"/>
      <c r="AO122" s="159"/>
      <c r="AP122" s="159"/>
      <c r="AQ122" s="159"/>
      <c r="AR122" s="159"/>
      <c r="AS122" s="159"/>
      <c r="AT122" s="159"/>
      <c r="AU122" s="159"/>
      <c r="AV122" s="159"/>
      <c r="AW122" s="159"/>
      <c r="AX122" s="159"/>
      <c r="AY122" s="159"/>
      <c r="AZ122" s="159"/>
      <c r="BA122" s="159"/>
      <c r="BB122" s="159"/>
      <c r="BC122" s="159"/>
      <c r="BD122" s="159"/>
      <c r="BE122" s="159"/>
      <c r="BF122" s="159"/>
      <c r="BG122" s="159"/>
      <c r="BH122" s="159"/>
      <c r="BI122" s="159"/>
      <c r="BJ122" s="159"/>
      <c r="BK122" s="159"/>
      <c r="BL122" s="159"/>
      <c r="BM122" s="159"/>
      <c r="BN122" s="159"/>
      <c r="BO122" s="159"/>
      <c r="BP122" s="159"/>
      <c r="BQ122" s="159"/>
      <c r="BR122" s="159"/>
      <c r="BS122" s="159"/>
      <c r="BT122" s="159"/>
    </row>
    <row r="123" ht="15.75" customHeight="1">
      <c r="A123" s="159"/>
      <c r="B123" s="159"/>
      <c r="C123" s="159"/>
      <c r="D123" s="159"/>
      <c r="E123" s="159"/>
      <c r="F123" s="159"/>
      <c r="G123" s="159"/>
      <c r="H123" s="159"/>
      <c r="I123" s="159"/>
      <c r="J123" s="159"/>
      <c r="K123" s="159"/>
      <c r="L123" s="159"/>
      <c r="M123" s="159"/>
      <c r="N123" s="159"/>
      <c r="O123" s="159"/>
      <c r="P123" s="159"/>
      <c r="Q123" s="159"/>
      <c r="R123" s="159"/>
      <c r="S123" s="159"/>
      <c r="T123" s="159"/>
      <c r="U123" s="159"/>
      <c r="V123" s="159"/>
      <c r="W123" s="159"/>
      <c r="X123" s="159"/>
      <c r="Y123" s="159"/>
      <c r="Z123" s="159"/>
      <c r="AA123" s="159"/>
      <c r="AB123" s="159"/>
      <c r="AC123" s="159"/>
      <c r="AD123" s="159"/>
      <c r="AE123" s="159"/>
      <c r="AF123" s="159"/>
      <c r="AG123" s="159"/>
      <c r="AH123" s="159"/>
      <c r="AI123" s="159"/>
      <c r="AJ123" s="159"/>
      <c r="AK123" s="159"/>
      <c r="AL123" s="159"/>
      <c r="AM123" s="159"/>
      <c r="AN123" s="159"/>
      <c r="AO123" s="159"/>
      <c r="AP123" s="159"/>
      <c r="AQ123" s="159"/>
      <c r="AR123" s="159"/>
      <c r="AS123" s="159"/>
      <c r="AT123" s="159"/>
      <c r="AU123" s="159"/>
      <c r="AV123" s="159"/>
      <c r="AW123" s="159"/>
      <c r="AX123" s="159"/>
      <c r="AY123" s="159"/>
      <c r="AZ123" s="159"/>
      <c r="BA123" s="159"/>
      <c r="BB123" s="159"/>
      <c r="BC123" s="159"/>
      <c r="BD123" s="159"/>
      <c r="BE123" s="159"/>
      <c r="BF123" s="159"/>
      <c r="BG123" s="159"/>
      <c r="BH123" s="159"/>
      <c r="BI123" s="159"/>
      <c r="BJ123" s="159"/>
      <c r="BK123" s="159"/>
      <c r="BL123" s="159"/>
      <c r="BM123" s="159"/>
      <c r="BN123" s="159"/>
      <c r="BO123" s="159"/>
      <c r="BP123" s="159"/>
      <c r="BQ123" s="159"/>
      <c r="BR123" s="159"/>
      <c r="BS123" s="159"/>
      <c r="BT123" s="159"/>
    </row>
    <row r="124" ht="15.75" customHeight="1">
      <c r="A124" s="159"/>
      <c r="B124" s="159"/>
      <c r="C124" s="159"/>
      <c r="D124" s="159"/>
      <c r="E124" s="159"/>
      <c r="F124" s="159"/>
      <c r="G124" s="159"/>
      <c r="H124" s="159"/>
      <c r="I124" s="159"/>
      <c r="J124" s="159"/>
      <c r="K124" s="159"/>
      <c r="L124" s="159"/>
      <c r="M124" s="159"/>
      <c r="N124" s="159"/>
      <c r="O124" s="159"/>
      <c r="P124" s="159"/>
      <c r="Q124" s="159"/>
      <c r="R124" s="159"/>
      <c r="S124" s="159"/>
      <c r="T124" s="159"/>
      <c r="U124" s="159"/>
      <c r="V124" s="159"/>
      <c r="W124" s="159"/>
      <c r="X124" s="159"/>
      <c r="Y124" s="159"/>
      <c r="Z124" s="159"/>
      <c r="AA124" s="159"/>
      <c r="AB124" s="159"/>
      <c r="AC124" s="159"/>
      <c r="AD124" s="159"/>
      <c r="AE124" s="159"/>
      <c r="AF124" s="159"/>
      <c r="AG124" s="159"/>
      <c r="AH124" s="159"/>
      <c r="AI124" s="159"/>
      <c r="AJ124" s="159"/>
      <c r="AK124" s="159"/>
      <c r="AL124" s="159"/>
      <c r="AM124" s="159"/>
      <c r="AN124" s="159"/>
      <c r="AO124" s="159"/>
      <c r="AP124" s="159"/>
      <c r="AQ124" s="159"/>
      <c r="AR124" s="159"/>
      <c r="AS124" s="159"/>
      <c r="AT124" s="159"/>
      <c r="AU124" s="159"/>
      <c r="AV124" s="159"/>
      <c r="AW124" s="159"/>
      <c r="AX124" s="159"/>
      <c r="AY124" s="159"/>
      <c r="AZ124" s="159"/>
      <c r="BA124" s="159"/>
      <c r="BB124" s="159"/>
      <c r="BC124" s="159"/>
      <c r="BD124" s="159"/>
      <c r="BE124" s="159"/>
      <c r="BF124" s="159"/>
      <c r="BG124" s="159"/>
      <c r="BH124" s="159"/>
      <c r="BI124" s="159"/>
      <c r="BJ124" s="159"/>
      <c r="BK124" s="159"/>
      <c r="BL124" s="159"/>
      <c r="BM124" s="159"/>
      <c r="BN124" s="159"/>
      <c r="BO124" s="159"/>
      <c r="BP124" s="159"/>
      <c r="BQ124" s="159"/>
      <c r="BR124" s="159"/>
      <c r="BS124" s="159"/>
      <c r="BT124" s="159"/>
    </row>
    <row r="125" ht="15.75" customHeight="1">
      <c r="A125" s="159"/>
      <c r="B125" s="159"/>
      <c r="C125" s="159"/>
      <c r="D125" s="159"/>
      <c r="E125" s="159"/>
      <c r="F125" s="159"/>
      <c r="G125" s="159"/>
      <c r="H125" s="159"/>
      <c r="I125" s="159"/>
      <c r="J125" s="159"/>
      <c r="K125" s="159"/>
      <c r="L125" s="159"/>
      <c r="M125" s="159"/>
      <c r="N125" s="159"/>
      <c r="O125" s="159"/>
      <c r="P125" s="159"/>
      <c r="Q125" s="159"/>
      <c r="R125" s="159"/>
      <c r="S125" s="159"/>
      <c r="T125" s="159"/>
      <c r="U125" s="159"/>
      <c r="V125" s="159"/>
      <c r="W125" s="159"/>
      <c r="X125" s="159"/>
      <c r="Y125" s="159"/>
      <c r="Z125" s="159"/>
      <c r="AA125" s="159"/>
      <c r="AB125" s="159"/>
      <c r="AC125" s="159"/>
      <c r="AD125" s="159"/>
      <c r="AE125" s="159"/>
      <c r="AF125" s="159"/>
      <c r="AG125" s="159"/>
      <c r="AH125" s="159"/>
      <c r="AI125" s="159"/>
      <c r="AJ125" s="159"/>
      <c r="AK125" s="159"/>
      <c r="AL125" s="159"/>
      <c r="AM125" s="159"/>
      <c r="AN125" s="159"/>
      <c r="AO125" s="159"/>
      <c r="AP125" s="159"/>
      <c r="AQ125" s="159"/>
      <c r="AR125" s="159"/>
      <c r="AS125" s="159"/>
      <c r="AT125" s="159"/>
      <c r="AU125" s="159"/>
      <c r="AV125" s="159"/>
      <c r="AW125" s="159"/>
      <c r="AX125" s="159"/>
      <c r="AY125" s="159"/>
      <c r="AZ125" s="159"/>
      <c r="BA125" s="159"/>
      <c r="BB125" s="159"/>
      <c r="BC125" s="159"/>
      <c r="BD125" s="159"/>
      <c r="BE125" s="159"/>
      <c r="BF125" s="159"/>
      <c r="BG125" s="159"/>
      <c r="BH125" s="159"/>
      <c r="BI125" s="159"/>
      <c r="BJ125" s="159"/>
      <c r="BK125" s="159"/>
      <c r="BL125" s="159"/>
      <c r="BM125" s="159"/>
      <c r="BN125" s="159"/>
      <c r="BO125" s="159"/>
      <c r="BP125" s="159"/>
      <c r="BQ125" s="159"/>
      <c r="BR125" s="159"/>
      <c r="BS125" s="159"/>
      <c r="BT125" s="159"/>
    </row>
    <row r="126" ht="15.75" customHeight="1">
      <c r="A126" s="159"/>
      <c r="B126" s="159"/>
      <c r="C126" s="159"/>
      <c r="D126" s="159"/>
      <c r="E126" s="159"/>
      <c r="F126" s="159"/>
      <c r="G126" s="159"/>
      <c r="H126" s="159"/>
      <c r="I126" s="159"/>
      <c r="J126" s="159"/>
      <c r="K126" s="159"/>
      <c r="L126" s="159"/>
      <c r="M126" s="159"/>
      <c r="N126" s="159"/>
      <c r="O126" s="159"/>
      <c r="P126" s="159"/>
      <c r="Q126" s="159"/>
      <c r="R126" s="159"/>
      <c r="S126" s="159"/>
      <c r="T126" s="159"/>
      <c r="U126" s="159"/>
      <c r="V126" s="159"/>
      <c r="W126" s="159"/>
      <c r="X126" s="159"/>
      <c r="Y126" s="159"/>
      <c r="Z126" s="159"/>
      <c r="AA126" s="159"/>
      <c r="AB126" s="159"/>
      <c r="AC126" s="159"/>
      <c r="AD126" s="159"/>
      <c r="AE126" s="159"/>
      <c r="AF126" s="159"/>
      <c r="AG126" s="159"/>
      <c r="AH126" s="159"/>
      <c r="AI126" s="159"/>
      <c r="AJ126" s="159"/>
      <c r="AK126" s="159"/>
      <c r="AL126" s="159"/>
      <c r="AM126" s="159"/>
      <c r="AN126" s="159"/>
      <c r="AO126" s="159"/>
      <c r="AP126" s="159"/>
      <c r="AQ126" s="159"/>
      <c r="AR126" s="159"/>
      <c r="AS126" s="159"/>
      <c r="AT126" s="159"/>
      <c r="AU126" s="159"/>
      <c r="AV126" s="159"/>
      <c r="AW126" s="159"/>
      <c r="AX126" s="159"/>
      <c r="AY126" s="159"/>
      <c r="AZ126" s="159"/>
      <c r="BA126" s="159"/>
      <c r="BB126" s="159"/>
      <c r="BC126" s="159"/>
      <c r="BD126" s="159"/>
      <c r="BE126" s="159"/>
      <c r="BF126" s="159"/>
      <c r="BG126" s="159"/>
      <c r="BH126" s="159"/>
      <c r="BI126" s="159"/>
      <c r="BJ126" s="159"/>
      <c r="BK126" s="159"/>
      <c r="BL126" s="159"/>
      <c r="BM126" s="159"/>
      <c r="BN126" s="159"/>
      <c r="BO126" s="159"/>
      <c r="BP126" s="159"/>
      <c r="BQ126" s="159"/>
      <c r="BR126" s="159"/>
      <c r="BS126" s="159"/>
      <c r="BT126" s="159"/>
    </row>
    <row r="127" ht="15.75" customHeight="1">
      <c r="A127" s="159"/>
      <c r="B127" s="159"/>
      <c r="C127" s="159"/>
      <c r="D127" s="159"/>
      <c r="E127" s="159"/>
      <c r="F127" s="159"/>
      <c r="G127" s="159"/>
      <c r="H127" s="159"/>
      <c r="I127" s="159"/>
      <c r="J127" s="159"/>
      <c r="K127" s="159"/>
      <c r="L127" s="159"/>
      <c r="M127" s="159"/>
      <c r="N127" s="159"/>
      <c r="O127" s="159"/>
      <c r="P127" s="159"/>
      <c r="Q127" s="159"/>
      <c r="R127" s="159"/>
      <c r="S127" s="159"/>
      <c r="T127" s="159"/>
      <c r="U127" s="159"/>
      <c r="V127" s="159"/>
      <c r="W127" s="159"/>
      <c r="X127" s="159"/>
      <c r="Y127" s="159"/>
      <c r="Z127" s="159"/>
      <c r="AA127" s="159"/>
      <c r="AB127" s="159"/>
      <c r="AC127" s="159"/>
      <c r="AD127" s="159"/>
      <c r="AE127" s="159"/>
      <c r="AF127" s="159"/>
      <c r="AG127" s="159"/>
      <c r="AH127" s="159"/>
      <c r="AI127" s="159"/>
      <c r="AJ127" s="159"/>
      <c r="AK127" s="159"/>
      <c r="AL127" s="159"/>
      <c r="AM127" s="159"/>
      <c r="AN127" s="159"/>
      <c r="AO127" s="159"/>
      <c r="AP127" s="159"/>
      <c r="AQ127" s="159"/>
      <c r="AR127" s="159"/>
      <c r="AS127" s="159"/>
      <c r="AT127" s="159"/>
      <c r="AU127" s="159"/>
      <c r="AV127" s="159"/>
      <c r="AW127" s="159"/>
      <c r="AX127" s="159"/>
      <c r="AY127" s="159"/>
      <c r="AZ127" s="159"/>
      <c r="BA127" s="159"/>
      <c r="BB127" s="159"/>
      <c r="BC127" s="159"/>
      <c r="BD127" s="159"/>
      <c r="BE127" s="159"/>
      <c r="BF127" s="159"/>
      <c r="BG127" s="159"/>
      <c r="BH127" s="159"/>
      <c r="BI127" s="159"/>
      <c r="BJ127" s="159"/>
      <c r="BK127" s="159"/>
      <c r="BL127" s="159"/>
      <c r="BM127" s="159"/>
      <c r="BN127" s="159"/>
      <c r="BO127" s="159"/>
      <c r="BP127" s="159"/>
      <c r="BQ127" s="159"/>
      <c r="BR127" s="159"/>
      <c r="BS127" s="159"/>
      <c r="BT127" s="159"/>
    </row>
    <row r="128" ht="15.75" customHeight="1">
      <c r="A128" s="159"/>
      <c r="B128" s="159"/>
      <c r="C128" s="159"/>
      <c r="D128" s="159"/>
      <c r="E128" s="159"/>
      <c r="F128" s="159"/>
      <c r="G128" s="159"/>
      <c r="H128" s="159"/>
      <c r="I128" s="159"/>
      <c r="J128" s="159"/>
      <c r="K128" s="159"/>
      <c r="L128" s="159"/>
      <c r="M128" s="159"/>
      <c r="N128" s="159"/>
      <c r="O128" s="159"/>
      <c r="P128" s="159"/>
      <c r="Q128" s="159"/>
      <c r="R128" s="159"/>
      <c r="S128" s="159"/>
      <c r="T128" s="159"/>
      <c r="U128" s="159"/>
      <c r="V128" s="159"/>
      <c r="W128" s="159"/>
      <c r="X128" s="159"/>
      <c r="Y128" s="159"/>
      <c r="Z128" s="159"/>
      <c r="AA128" s="159"/>
      <c r="AB128" s="159"/>
      <c r="AC128" s="159"/>
      <c r="AD128" s="159"/>
      <c r="AE128" s="159"/>
      <c r="AF128" s="159"/>
      <c r="AG128" s="159"/>
      <c r="AH128" s="159"/>
      <c r="AI128" s="159"/>
      <c r="AJ128" s="159"/>
      <c r="AK128" s="159"/>
      <c r="AL128" s="159"/>
      <c r="AM128" s="159"/>
      <c r="AN128" s="159"/>
      <c r="AO128" s="159"/>
      <c r="AP128" s="159"/>
      <c r="AQ128" s="159"/>
      <c r="AR128" s="159"/>
      <c r="AS128" s="159"/>
      <c r="AT128" s="159"/>
      <c r="AU128" s="159"/>
      <c r="AV128" s="159"/>
      <c r="AW128" s="159"/>
      <c r="AX128" s="159"/>
      <c r="AY128" s="159"/>
      <c r="AZ128" s="159"/>
      <c r="BA128" s="159"/>
      <c r="BB128" s="159"/>
      <c r="BC128" s="159"/>
      <c r="BD128" s="159"/>
      <c r="BE128" s="159"/>
      <c r="BF128" s="159"/>
      <c r="BG128" s="159"/>
      <c r="BH128" s="159"/>
      <c r="BI128" s="159"/>
      <c r="BJ128" s="159"/>
      <c r="BK128" s="159"/>
      <c r="BL128" s="159"/>
      <c r="BM128" s="159"/>
      <c r="BN128" s="159"/>
      <c r="BO128" s="159"/>
      <c r="BP128" s="159"/>
      <c r="BQ128" s="159"/>
      <c r="BR128" s="159"/>
      <c r="BS128" s="159"/>
      <c r="BT128" s="159"/>
    </row>
    <row r="129" ht="15.75" customHeight="1">
      <c r="A129" s="159"/>
      <c r="B129" s="159"/>
      <c r="C129" s="159"/>
      <c r="D129" s="159"/>
      <c r="E129" s="159"/>
      <c r="F129" s="159"/>
      <c r="G129" s="159"/>
      <c r="H129" s="159"/>
      <c r="I129" s="159"/>
      <c r="J129" s="159"/>
      <c r="K129" s="159"/>
      <c r="L129" s="159"/>
      <c r="M129" s="159"/>
      <c r="N129" s="159"/>
      <c r="O129" s="159"/>
      <c r="P129" s="159"/>
      <c r="Q129" s="159"/>
      <c r="R129" s="159"/>
      <c r="S129" s="159"/>
      <c r="T129" s="159"/>
      <c r="U129" s="159"/>
      <c r="V129" s="159"/>
      <c r="W129" s="159"/>
      <c r="X129" s="159"/>
      <c r="Y129" s="159"/>
      <c r="Z129" s="159"/>
      <c r="AA129" s="159"/>
      <c r="AB129" s="159"/>
      <c r="AC129" s="159"/>
      <c r="AD129" s="159"/>
      <c r="AE129" s="159"/>
      <c r="AF129" s="159"/>
      <c r="AG129" s="159"/>
      <c r="AH129" s="159"/>
      <c r="AI129" s="159"/>
      <c r="AJ129" s="159"/>
      <c r="AK129" s="159"/>
      <c r="AL129" s="159"/>
      <c r="AM129" s="159"/>
      <c r="AN129" s="159"/>
      <c r="AO129" s="159"/>
      <c r="AP129" s="159"/>
      <c r="AQ129" s="159"/>
      <c r="AR129" s="159"/>
      <c r="AS129" s="159"/>
      <c r="AT129" s="159"/>
      <c r="AU129" s="159"/>
      <c r="AV129" s="159"/>
      <c r="AW129" s="159"/>
      <c r="AX129" s="159"/>
      <c r="AY129" s="159"/>
      <c r="AZ129" s="159"/>
      <c r="BA129" s="159"/>
      <c r="BB129" s="159"/>
      <c r="BC129" s="159"/>
      <c r="BD129" s="159"/>
      <c r="BE129" s="159"/>
      <c r="BF129" s="159"/>
      <c r="BG129" s="159"/>
      <c r="BH129" s="159"/>
      <c r="BI129" s="159"/>
      <c r="BJ129" s="159"/>
      <c r="BK129" s="159"/>
      <c r="BL129" s="159"/>
      <c r="BM129" s="159"/>
      <c r="BN129" s="159"/>
      <c r="BO129" s="159"/>
      <c r="BP129" s="159"/>
      <c r="BQ129" s="159"/>
      <c r="BR129" s="159"/>
      <c r="BS129" s="159"/>
      <c r="BT129" s="159"/>
    </row>
    <row r="130" ht="15.75" customHeight="1">
      <c r="A130" s="159"/>
      <c r="B130" s="159"/>
      <c r="C130" s="159"/>
      <c r="D130" s="159"/>
      <c r="E130" s="159"/>
      <c r="F130" s="159"/>
      <c r="G130" s="159"/>
      <c r="H130" s="159"/>
      <c r="I130" s="159"/>
      <c r="J130" s="159"/>
      <c r="K130" s="159"/>
      <c r="L130" s="159"/>
      <c r="M130" s="159"/>
      <c r="N130" s="159"/>
      <c r="O130" s="159"/>
      <c r="P130" s="159"/>
      <c r="Q130" s="159"/>
      <c r="R130" s="159"/>
      <c r="S130" s="159"/>
      <c r="T130" s="159"/>
      <c r="U130" s="159"/>
      <c r="V130" s="159"/>
      <c r="W130" s="159"/>
      <c r="X130" s="159"/>
      <c r="Y130" s="159"/>
      <c r="Z130" s="159"/>
      <c r="AA130" s="159"/>
      <c r="AB130" s="159"/>
      <c r="AC130" s="159"/>
      <c r="AD130" s="159"/>
      <c r="AE130" s="159"/>
      <c r="AF130" s="159"/>
      <c r="AG130" s="159"/>
      <c r="AH130" s="159"/>
      <c r="AI130" s="159"/>
      <c r="AJ130" s="159"/>
      <c r="AK130" s="159"/>
      <c r="AL130" s="159"/>
      <c r="AM130" s="159"/>
      <c r="AN130" s="159"/>
      <c r="AO130" s="159"/>
      <c r="AP130" s="159"/>
      <c r="AQ130" s="159"/>
      <c r="AR130" s="159"/>
      <c r="AS130" s="159"/>
      <c r="AT130" s="159"/>
      <c r="AU130" s="159"/>
      <c r="AV130" s="159"/>
      <c r="AW130" s="159"/>
      <c r="AX130" s="159"/>
      <c r="AY130" s="159"/>
      <c r="AZ130" s="159"/>
      <c r="BA130" s="159"/>
      <c r="BB130" s="159"/>
      <c r="BC130" s="159"/>
      <c r="BD130" s="159"/>
      <c r="BE130" s="159"/>
      <c r="BF130" s="159"/>
      <c r="BG130" s="159"/>
      <c r="BH130" s="159"/>
      <c r="BI130" s="159"/>
      <c r="BJ130" s="159"/>
      <c r="BK130" s="159"/>
      <c r="BL130" s="159"/>
      <c r="BM130" s="159"/>
      <c r="BN130" s="159"/>
      <c r="BO130" s="159"/>
      <c r="BP130" s="159"/>
      <c r="BQ130" s="159"/>
      <c r="BR130" s="159"/>
      <c r="BS130" s="159"/>
      <c r="BT130" s="159"/>
    </row>
    <row r="131" ht="15.75" customHeight="1">
      <c r="A131" s="159"/>
      <c r="B131" s="159"/>
      <c r="C131" s="159"/>
      <c r="D131" s="159"/>
      <c r="E131" s="159"/>
      <c r="F131" s="159"/>
      <c r="G131" s="159"/>
      <c r="H131" s="159"/>
      <c r="I131" s="159"/>
      <c r="J131" s="159"/>
      <c r="K131" s="159"/>
      <c r="L131" s="159"/>
      <c r="M131" s="159"/>
      <c r="N131" s="159"/>
      <c r="O131" s="159"/>
      <c r="P131" s="159"/>
      <c r="Q131" s="159"/>
      <c r="R131" s="159"/>
      <c r="S131" s="159"/>
      <c r="T131" s="159"/>
      <c r="U131" s="159"/>
      <c r="V131" s="159"/>
      <c r="W131" s="159"/>
      <c r="X131" s="159"/>
      <c r="Y131" s="159"/>
      <c r="Z131" s="159"/>
      <c r="AA131" s="159"/>
      <c r="AB131" s="159"/>
      <c r="AC131" s="159"/>
      <c r="AD131" s="159"/>
      <c r="AE131" s="159"/>
      <c r="AF131" s="159"/>
      <c r="AG131" s="159"/>
      <c r="AH131" s="159"/>
      <c r="AI131" s="159"/>
      <c r="AJ131" s="159"/>
      <c r="AK131" s="159"/>
      <c r="AL131" s="159"/>
      <c r="AM131" s="159"/>
      <c r="AN131" s="159"/>
      <c r="AO131" s="159"/>
      <c r="AP131" s="159"/>
      <c r="AQ131" s="159"/>
      <c r="AR131" s="159"/>
      <c r="AS131" s="159"/>
      <c r="AT131" s="159"/>
      <c r="AU131" s="159"/>
      <c r="AV131" s="159"/>
      <c r="AW131" s="159"/>
      <c r="AX131" s="159"/>
      <c r="AY131" s="159"/>
      <c r="AZ131" s="159"/>
      <c r="BA131" s="159"/>
      <c r="BB131" s="159"/>
      <c r="BC131" s="159"/>
      <c r="BD131" s="159"/>
      <c r="BE131" s="159"/>
      <c r="BF131" s="159"/>
      <c r="BG131" s="159"/>
      <c r="BH131" s="159"/>
      <c r="BI131" s="159"/>
      <c r="BJ131" s="159"/>
      <c r="BK131" s="159"/>
      <c r="BL131" s="159"/>
      <c r="BM131" s="159"/>
      <c r="BN131" s="159"/>
      <c r="BO131" s="159"/>
      <c r="BP131" s="159"/>
      <c r="BQ131" s="159"/>
      <c r="BR131" s="159"/>
      <c r="BS131" s="159"/>
      <c r="BT131" s="159"/>
    </row>
    <row r="132" ht="15.75" customHeight="1">
      <c r="A132" s="159"/>
      <c r="B132" s="159"/>
      <c r="C132" s="159"/>
      <c r="D132" s="159"/>
      <c r="E132" s="159"/>
      <c r="F132" s="159"/>
      <c r="G132" s="159"/>
      <c r="H132" s="159"/>
      <c r="I132" s="159"/>
      <c r="J132" s="159"/>
      <c r="K132" s="159"/>
      <c r="L132" s="159"/>
      <c r="M132" s="159"/>
      <c r="N132" s="159"/>
      <c r="O132" s="159"/>
      <c r="P132" s="159"/>
      <c r="Q132" s="159"/>
      <c r="R132" s="159"/>
      <c r="S132" s="159"/>
      <c r="T132" s="159"/>
      <c r="U132" s="159"/>
      <c r="V132" s="159"/>
      <c r="W132" s="159"/>
      <c r="X132" s="159"/>
      <c r="Y132" s="159"/>
      <c r="Z132" s="159"/>
      <c r="AA132" s="159"/>
      <c r="AB132" s="159"/>
      <c r="AC132" s="159"/>
      <c r="AD132" s="159"/>
      <c r="AE132" s="159"/>
      <c r="AF132" s="159"/>
      <c r="AG132" s="159"/>
      <c r="AH132" s="159"/>
      <c r="AI132" s="159"/>
      <c r="AJ132" s="159"/>
      <c r="AK132" s="159"/>
      <c r="AL132" s="159"/>
      <c r="AM132" s="159"/>
      <c r="AN132" s="159"/>
      <c r="AO132" s="159"/>
      <c r="AP132" s="159"/>
      <c r="AQ132" s="159"/>
      <c r="AR132" s="159"/>
      <c r="AS132" s="159"/>
      <c r="AT132" s="159"/>
      <c r="AU132" s="159"/>
      <c r="AV132" s="159"/>
      <c r="AW132" s="159"/>
      <c r="AX132" s="159"/>
      <c r="AY132" s="159"/>
      <c r="AZ132" s="159"/>
      <c r="BA132" s="159"/>
      <c r="BB132" s="159"/>
      <c r="BC132" s="159"/>
      <c r="BD132" s="159"/>
      <c r="BE132" s="159"/>
      <c r="BF132" s="159"/>
      <c r="BG132" s="159"/>
      <c r="BH132" s="159"/>
      <c r="BI132" s="159"/>
      <c r="BJ132" s="159"/>
      <c r="BK132" s="159"/>
      <c r="BL132" s="159"/>
      <c r="BM132" s="159"/>
      <c r="BN132" s="159"/>
      <c r="BO132" s="159"/>
      <c r="BP132" s="159"/>
      <c r="BQ132" s="159"/>
      <c r="BR132" s="159"/>
      <c r="BS132" s="159"/>
      <c r="BT132" s="159"/>
    </row>
    <row r="133" ht="15.75" customHeight="1">
      <c r="A133" s="159"/>
      <c r="B133" s="159"/>
      <c r="C133" s="159"/>
      <c r="D133" s="159"/>
      <c r="E133" s="159"/>
      <c r="F133" s="159"/>
      <c r="G133" s="159"/>
      <c r="H133" s="159"/>
      <c r="I133" s="159"/>
      <c r="J133" s="159"/>
      <c r="K133" s="159"/>
      <c r="L133" s="159"/>
      <c r="M133" s="159"/>
      <c r="N133" s="159"/>
      <c r="O133" s="159"/>
      <c r="P133" s="159"/>
      <c r="Q133" s="159"/>
      <c r="R133" s="159"/>
      <c r="S133" s="159"/>
      <c r="T133" s="159"/>
      <c r="U133" s="159"/>
      <c r="V133" s="159"/>
      <c r="W133" s="159"/>
      <c r="X133" s="159"/>
      <c r="Y133" s="159"/>
      <c r="Z133" s="159"/>
      <c r="AA133" s="159"/>
      <c r="AB133" s="159"/>
      <c r="AC133" s="159"/>
      <c r="AD133" s="159"/>
      <c r="AE133" s="159"/>
      <c r="AF133" s="159"/>
      <c r="AG133" s="159"/>
      <c r="AH133" s="159"/>
      <c r="AI133" s="159"/>
      <c r="AJ133" s="159"/>
      <c r="AK133" s="159"/>
      <c r="AL133" s="159"/>
      <c r="AM133" s="159"/>
      <c r="AN133" s="159"/>
      <c r="AO133" s="159"/>
      <c r="AP133" s="159"/>
      <c r="AQ133" s="159"/>
      <c r="AR133" s="159"/>
      <c r="AS133" s="159"/>
      <c r="AT133" s="159"/>
      <c r="AU133" s="159"/>
      <c r="AV133" s="159"/>
      <c r="AW133" s="159"/>
      <c r="AX133" s="159"/>
      <c r="AY133" s="159"/>
      <c r="AZ133" s="159"/>
      <c r="BA133" s="159"/>
      <c r="BB133" s="159"/>
      <c r="BC133" s="159"/>
      <c r="BD133" s="159"/>
      <c r="BE133" s="159"/>
      <c r="BF133" s="159"/>
      <c r="BG133" s="159"/>
      <c r="BH133" s="159"/>
      <c r="BI133" s="159"/>
      <c r="BJ133" s="159"/>
      <c r="BK133" s="159"/>
      <c r="BL133" s="159"/>
      <c r="BM133" s="159"/>
      <c r="BN133" s="159"/>
      <c r="BO133" s="159"/>
      <c r="BP133" s="159"/>
      <c r="BQ133" s="159"/>
      <c r="BR133" s="159"/>
      <c r="BS133" s="159"/>
      <c r="BT133" s="159"/>
    </row>
    <row r="134" ht="15.75" customHeight="1">
      <c r="A134" s="159"/>
      <c r="B134" s="159"/>
      <c r="C134" s="159"/>
      <c r="D134" s="159"/>
      <c r="E134" s="159"/>
      <c r="F134" s="159"/>
      <c r="G134" s="159"/>
      <c r="H134" s="159"/>
      <c r="I134" s="159"/>
      <c r="J134" s="159"/>
      <c r="K134" s="159"/>
      <c r="L134" s="159"/>
      <c r="M134" s="159"/>
      <c r="N134" s="159"/>
      <c r="O134" s="159"/>
      <c r="P134" s="159"/>
      <c r="Q134" s="159"/>
      <c r="R134" s="159"/>
      <c r="S134" s="159"/>
      <c r="T134" s="159"/>
      <c r="U134" s="159"/>
      <c r="V134" s="159"/>
      <c r="W134" s="159"/>
      <c r="X134" s="159"/>
      <c r="Y134" s="159"/>
      <c r="Z134" s="159"/>
      <c r="AA134" s="159"/>
      <c r="AB134" s="159"/>
      <c r="AC134" s="159"/>
      <c r="AD134" s="159"/>
      <c r="AE134" s="159"/>
      <c r="AF134" s="159"/>
      <c r="AG134" s="159"/>
      <c r="AH134" s="159"/>
      <c r="AI134" s="159"/>
      <c r="AJ134" s="159"/>
      <c r="AK134" s="159"/>
      <c r="AL134" s="159"/>
      <c r="AM134" s="159"/>
      <c r="AN134" s="159"/>
      <c r="AO134" s="159"/>
      <c r="AP134" s="159"/>
      <c r="AQ134" s="159"/>
      <c r="AR134" s="159"/>
      <c r="AS134" s="159"/>
      <c r="AT134" s="159"/>
      <c r="AU134" s="159"/>
      <c r="AV134" s="159"/>
      <c r="AW134" s="159"/>
      <c r="AX134" s="159"/>
      <c r="AY134" s="159"/>
      <c r="AZ134" s="159"/>
      <c r="BA134" s="159"/>
      <c r="BB134" s="159"/>
      <c r="BC134" s="159"/>
      <c r="BD134" s="159"/>
      <c r="BE134" s="159"/>
      <c r="BF134" s="159"/>
      <c r="BG134" s="159"/>
      <c r="BH134" s="159"/>
      <c r="BI134" s="159"/>
      <c r="BJ134" s="159"/>
      <c r="BK134" s="159"/>
      <c r="BL134" s="159"/>
      <c r="BM134" s="159"/>
      <c r="BN134" s="159"/>
      <c r="BO134" s="159"/>
      <c r="BP134" s="159"/>
      <c r="BQ134" s="159"/>
      <c r="BR134" s="159"/>
      <c r="BS134" s="159"/>
      <c r="BT134" s="159"/>
    </row>
    <row r="135" ht="15.75" customHeight="1">
      <c r="A135" s="159"/>
      <c r="B135" s="159"/>
      <c r="C135" s="159"/>
      <c r="D135" s="159"/>
      <c r="E135" s="159"/>
      <c r="F135" s="159"/>
      <c r="G135" s="159"/>
      <c r="H135" s="159"/>
      <c r="I135" s="159"/>
      <c r="J135" s="159"/>
      <c r="K135" s="159"/>
      <c r="L135" s="159"/>
      <c r="M135" s="159"/>
      <c r="N135" s="159"/>
      <c r="O135" s="159"/>
      <c r="P135" s="159"/>
      <c r="Q135" s="159"/>
      <c r="R135" s="159"/>
      <c r="S135" s="159"/>
      <c r="T135" s="159"/>
      <c r="U135" s="159"/>
      <c r="V135" s="159"/>
      <c r="W135" s="159"/>
      <c r="X135" s="159"/>
      <c r="Y135" s="159"/>
      <c r="Z135" s="159"/>
      <c r="AA135" s="159"/>
      <c r="AB135" s="159"/>
      <c r="AC135" s="159"/>
      <c r="AD135" s="159"/>
      <c r="AE135" s="159"/>
      <c r="AF135" s="159"/>
      <c r="AG135" s="159"/>
      <c r="AH135" s="159"/>
      <c r="AI135" s="159"/>
      <c r="AJ135" s="159"/>
      <c r="AK135" s="159"/>
      <c r="AL135" s="159"/>
      <c r="AM135" s="159"/>
      <c r="AN135" s="159"/>
      <c r="AO135" s="159"/>
      <c r="AP135" s="159"/>
      <c r="AQ135" s="159"/>
      <c r="AR135" s="159"/>
      <c r="AS135" s="159"/>
      <c r="AT135" s="159"/>
      <c r="AU135" s="159"/>
      <c r="AV135" s="159"/>
      <c r="AW135" s="159"/>
      <c r="AX135" s="159"/>
      <c r="AY135" s="159"/>
      <c r="AZ135" s="159"/>
      <c r="BA135" s="159"/>
      <c r="BB135" s="159"/>
      <c r="BC135" s="159"/>
      <c r="BD135" s="159"/>
      <c r="BE135" s="159"/>
      <c r="BF135" s="159"/>
      <c r="BG135" s="159"/>
      <c r="BH135" s="159"/>
      <c r="BI135" s="159"/>
      <c r="BJ135" s="159"/>
      <c r="BK135" s="159"/>
      <c r="BL135" s="159"/>
      <c r="BM135" s="159"/>
      <c r="BN135" s="159"/>
      <c r="BO135" s="159"/>
      <c r="BP135" s="159"/>
      <c r="BQ135" s="159"/>
      <c r="BR135" s="159"/>
      <c r="BS135" s="159"/>
      <c r="BT135" s="159"/>
    </row>
    <row r="136" ht="15.75" customHeight="1">
      <c r="A136" s="159"/>
      <c r="B136" s="159"/>
      <c r="C136" s="159"/>
      <c r="D136" s="159"/>
      <c r="E136" s="159"/>
      <c r="F136" s="159"/>
      <c r="G136" s="159"/>
      <c r="H136" s="159"/>
      <c r="I136" s="159"/>
      <c r="J136" s="159"/>
      <c r="K136" s="159"/>
      <c r="L136" s="159"/>
      <c r="M136" s="159"/>
      <c r="N136" s="159"/>
      <c r="O136" s="159"/>
      <c r="P136" s="159"/>
      <c r="Q136" s="159"/>
      <c r="R136" s="159"/>
      <c r="S136" s="159"/>
      <c r="T136" s="159"/>
      <c r="U136" s="159"/>
      <c r="V136" s="159"/>
      <c r="W136" s="159"/>
      <c r="X136" s="159"/>
      <c r="Y136" s="159"/>
      <c r="Z136" s="159"/>
      <c r="AA136" s="159"/>
      <c r="AB136" s="159"/>
      <c r="AC136" s="159"/>
      <c r="AD136" s="159"/>
      <c r="AE136" s="159"/>
      <c r="AF136" s="159"/>
      <c r="AG136" s="159"/>
      <c r="AH136" s="159"/>
      <c r="AI136" s="159"/>
      <c r="AJ136" s="159"/>
      <c r="AK136" s="159"/>
      <c r="AL136" s="159"/>
      <c r="AM136" s="159"/>
      <c r="AN136" s="159"/>
      <c r="AO136" s="159"/>
      <c r="AP136" s="159"/>
      <c r="AQ136" s="159"/>
      <c r="AR136" s="159"/>
      <c r="AS136" s="159"/>
      <c r="AT136" s="159"/>
      <c r="AU136" s="159"/>
      <c r="AV136" s="159"/>
      <c r="AW136" s="159"/>
      <c r="AX136" s="159"/>
      <c r="AY136" s="159"/>
      <c r="AZ136" s="159"/>
      <c r="BA136" s="159"/>
      <c r="BB136" s="159"/>
      <c r="BC136" s="159"/>
      <c r="BD136" s="159"/>
      <c r="BE136" s="159"/>
      <c r="BF136" s="159"/>
      <c r="BG136" s="159"/>
      <c r="BH136" s="159"/>
      <c r="BI136" s="159"/>
      <c r="BJ136" s="159"/>
      <c r="BK136" s="159"/>
      <c r="BL136" s="159"/>
      <c r="BM136" s="159"/>
      <c r="BN136" s="159"/>
      <c r="BO136" s="159"/>
      <c r="BP136" s="159"/>
      <c r="BQ136" s="159"/>
      <c r="BR136" s="159"/>
      <c r="BS136" s="159"/>
      <c r="BT136" s="159"/>
    </row>
    <row r="137" ht="15.75" customHeight="1">
      <c r="A137" s="159"/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  <c r="N137" s="159"/>
      <c r="O137" s="159"/>
      <c r="P137" s="159"/>
      <c r="Q137" s="159"/>
      <c r="R137" s="159"/>
      <c r="S137" s="159"/>
      <c r="T137" s="159"/>
      <c r="U137" s="159"/>
      <c r="V137" s="159"/>
      <c r="W137" s="159"/>
      <c r="X137" s="159"/>
      <c r="Y137" s="159"/>
      <c r="Z137" s="159"/>
      <c r="AA137" s="159"/>
      <c r="AB137" s="159"/>
      <c r="AC137" s="159"/>
      <c r="AD137" s="159"/>
      <c r="AE137" s="159"/>
      <c r="AF137" s="159"/>
      <c r="AG137" s="159"/>
      <c r="AH137" s="159"/>
      <c r="AI137" s="159"/>
      <c r="AJ137" s="159"/>
      <c r="AK137" s="159"/>
      <c r="AL137" s="159"/>
      <c r="AM137" s="159"/>
      <c r="AN137" s="159"/>
      <c r="AO137" s="159"/>
      <c r="AP137" s="159"/>
      <c r="AQ137" s="159"/>
      <c r="AR137" s="159"/>
      <c r="AS137" s="159"/>
      <c r="AT137" s="159"/>
      <c r="AU137" s="159"/>
      <c r="AV137" s="159"/>
      <c r="AW137" s="159"/>
      <c r="AX137" s="159"/>
      <c r="AY137" s="159"/>
      <c r="AZ137" s="159"/>
      <c r="BA137" s="159"/>
      <c r="BB137" s="159"/>
      <c r="BC137" s="159"/>
      <c r="BD137" s="159"/>
      <c r="BE137" s="159"/>
      <c r="BF137" s="159"/>
      <c r="BG137" s="159"/>
      <c r="BH137" s="159"/>
      <c r="BI137" s="159"/>
      <c r="BJ137" s="159"/>
      <c r="BK137" s="159"/>
      <c r="BL137" s="159"/>
      <c r="BM137" s="159"/>
      <c r="BN137" s="159"/>
      <c r="BO137" s="159"/>
      <c r="BP137" s="159"/>
      <c r="BQ137" s="159"/>
      <c r="BR137" s="159"/>
      <c r="BS137" s="159"/>
      <c r="BT137" s="159"/>
    </row>
    <row r="138" ht="15.75" customHeight="1">
      <c r="A138" s="159"/>
      <c r="B138" s="159"/>
      <c r="C138" s="159"/>
      <c r="D138" s="159"/>
      <c r="E138" s="159"/>
      <c r="F138" s="159"/>
      <c r="G138" s="159"/>
      <c r="H138" s="159"/>
      <c r="I138" s="159"/>
      <c r="J138" s="159"/>
      <c r="K138" s="159"/>
      <c r="L138" s="159"/>
      <c r="M138" s="159"/>
      <c r="N138" s="159"/>
      <c r="O138" s="159"/>
      <c r="P138" s="159"/>
      <c r="Q138" s="159"/>
      <c r="R138" s="159"/>
      <c r="S138" s="159"/>
      <c r="T138" s="159"/>
      <c r="U138" s="159"/>
      <c r="V138" s="159"/>
      <c r="W138" s="159"/>
      <c r="X138" s="159"/>
      <c r="Y138" s="159"/>
      <c r="Z138" s="159"/>
      <c r="AA138" s="159"/>
      <c r="AB138" s="159"/>
      <c r="AC138" s="159"/>
      <c r="AD138" s="159"/>
      <c r="AE138" s="159"/>
      <c r="AF138" s="159"/>
      <c r="AG138" s="159"/>
      <c r="AH138" s="159"/>
      <c r="AI138" s="159"/>
      <c r="AJ138" s="159"/>
      <c r="AK138" s="159"/>
      <c r="AL138" s="159"/>
      <c r="AM138" s="159"/>
      <c r="AN138" s="159"/>
      <c r="AO138" s="159"/>
      <c r="AP138" s="159"/>
      <c r="AQ138" s="159"/>
      <c r="AR138" s="159"/>
      <c r="AS138" s="159"/>
      <c r="AT138" s="159"/>
      <c r="AU138" s="159"/>
      <c r="AV138" s="159"/>
      <c r="AW138" s="159"/>
      <c r="AX138" s="159"/>
      <c r="AY138" s="159"/>
      <c r="AZ138" s="159"/>
      <c r="BA138" s="159"/>
      <c r="BB138" s="159"/>
      <c r="BC138" s="159"/>
      <c r="BD138" s="159"/>
      <c r="BE138" s="159"/>
      <c r="BF138" s="159"/>
      <c r="BG138" s="159"/>
      <c r="BH138" s="159"/>
      <c r="BI138" s="159"/>
      <c r="BJ138" s="159"/>
      <c r="BK138" s="159"/>
      <c r="BL138" s="159"/>
      <c r="BM138" s="159"/>
      <c r="BN138" s="159"/>
      <c r="BO138" s="159"/>
      <c r="BP138" s="159"/>
      <c r="BQ138" s="159"/>
      <c r="BR138" s="159"/>
      <c r="BS138" s="159"/>
      <c r="BT138" s="159"/>
    </row>
    <row r="139" ht="15.75" customHeight="1">
      <c r="A139" s="159"/>
      <c r="B139" s="159"/>
      <c r="C139" s="159"/>
      <c r="D139" s="159"/>
      <c r="E139" s="159"/>
      <c r="F139" s="159"/>
      <c r="G139" s="159"/>
      <c r="H139" s="159"/>
      <c r="I139" s="159"/>
      <c r="J139" s="159"/>
      <c r="K139" s="159"/>
      <c r="L139" s="159"/>
      <c r="M139" s="159"/>
      <c r="N139" s="159"/>
      <c r="O139" s="159"/>
      <c r="P139" s="159"/>
      <c r="Q139" s="159"/>
      <c r="R139" s="159"/>
      <c r="S139" s="159"/>
      <c r="T139" s="159"/>
      <c r="U139" s="159"/>
      <c r="V139" s="159"/>
      <c r="W139" s="159"/>
      <c r="X139" s="159"/>
      <c r="Y139" s="159"/>
      <c r="Z139" s="159"/>
      <c r="AA139" s="159"/>
      <c r="AB139" s="159"/>
      <c r="AC139" s="159"/>
      <c r="AD139" s="159"/>
      <c r="AE139" s="159"/>
      <c r="AF139" s="159"/>
      <c r="AG139" s="159"/>
      <c r="AH139" s="159"/>
      <c r="AI139" s="159"/>
      <c r="AJ139" s="159"/>
      <c r="AK139" s="159"/>
      <c r="AL139" s="159"/>
      <c r="AM139" s="159"/>
      <c r="AN139" s="159"/>
      <c r="AO139" s="159"/>
      <c r="AP139" s="159"/>
      <c r="AQ139" s="159"/>
      <c r="AR139" s="159"/>
      <c r="AS139" s="159"/>
      <c r="AT139" s="159"/>
      <c r="AU139" s="159"/>
      <c r="AV139" s="159"/>
      <c r="AW139" s="159"/>
      <c r="AX139" s="159"/>
      <c r="AY139" s="159"/>
      <c r="AZ139" s="159"/>
      <c r="BA139" s="159"/>
      <c r="BB139" s="159"/>
      <c r="BC139" s="159"/>
      <c r="BD139" s="159"/>
      <c r="BE139" s="159"/>
      <c r="BF139" s="159"/>
      <c r="BG139" s="159"/>
      <c r="BH139" s="159"/>
      <c r="BI139" s="159"/>
      <c r="BJ139" s="159"/>
      <c r="BK139" s="159"/>
      <c r="BL139" s="159"/>
      <c r="BM139" s="159"/>
      <c r="BN139" s="159"/>
      <c r="BO139" s="159"/>
      <c r="BP139" s="159"/>
      <c r="BQ139" s="159"/>
      <c r="BR139" s="159"/>
      <c r="BS139" s="159"/>
      <c r="BT139" s="159"/>
    </row>
    <row r="140" ht="15.75" customHeight="1">
      <c r="A140" s="159"/>
      <c r="B140" s="159"/>
      <c r="C140" s="159"/>
      <c r="D140" s="159"/>
      <c r="E140" s="159"/>
      <c r="F140" s="159"/>
      <c r="G140" s="159"/>
      <c r="H140" s="159"/>
      <c r="I140" s="159"/>
      <c r="J140" s="159"/>
      <c r="K140" s="159"/>
      <c r="L140" s="159"/>
      <c r="M140" s="159"/>
      <c r="N140" s="159"/>
      <c r="O140" s="159"/>
      <c r="P140" s="159"/>
      <c r="Q140" s="159"/>
      <c r="R140" s="159"/>
      <c r="S140" s="159"/>
      <c r="T140" s="159"/>
      <c r="U140" s="159"/>
      <c r="V140" s="159"/>
      <c r="W140" s="159"/>
      <c r="X140" s="159"/>
      <c r="Y140" s="159"/>
      <c r="Z140" s="159"/>
      <c r="AA140" s="159"/>
      <c r="AB140" s="159"/>
      <c r="AC140" s="159"/>
      <c r="AD140" s="159"/>
      <c r="AE140" s="159"/>
      <c r="AF140" s="159"/>
      <c r="AG140" s="159"/>
      <c r="AH140" s="159"/>
      <c r="AI140" s="159"/>
      <c r="AJ140" s="159"/>
      <c r="AK140" s="159"/>
      <c r="AL140" s="159"/>
      <c r="AM140" s="159"/>
      <c r="AN140" s="159"/>
      <c r="AO140" s="159"/>
      <c r="AP140" s="159"/>
      <c r="AQ140" s="159"/>
      <c r="AR140" s="159"/>
      <c r="AS140" s="159"/>
      <c r="AT140" s="159"/>
      <c r="AU140" s="159"/>
      <c r="AV140" s="159"/>
      <c r="AW140" s="159"/>
      <c r="AX140" s="159"/>
      <c r="AY140" s="159"/>
      <c r="AZ140" s="159"/>
      <c r="BA140" s="159"/>
      <c r="BB140" s="159"/>
      <c r="BC140" s="159"/>
      <c r="BD140" s="159"/>
      <c r="BE140" s="159"/>
      <c r="BF140" s="159"/>
      <c r="BG140" s="159"/>
      <c r="BH140" s="159"/>
      <c r="BI140" s="159"/>
      <c r="BJ140" s="159"/>
      <c r="BK140" s="159"/>
      <c r="BL140" s="159"/>
      <c r="BM140" s="159"/>
      <c r="BN140" s="159"/>
      <c r="BO140" s="159"/>
      <c r="BP140" s="159"/>
      <c r="BQ140" s="159"/>
      <c r="BR140" s="159"/>
      <c r="BS140" s="159"/>
      <c r="BT140" s="159"/>
    </row>
    <row r="141" ht="15.75" customHeight="1">
      <c r="A141" s="159"/>
      <c r="B141" s="159"/>
      <c r="C141" s="159"/>
      <c r="D141" s="159"/>
      <c r="E141" s="159"/>
      <c r="F141" s="159"/>
      <c r="G141" s="159"/>
      <c r="H141" s="159"/>
      <c r="I141" s="159"/>
      <c r="J141" s="159"/>
      <c r="K141" s="159"/>
      <c r="L141" s="159"/>
      <c r="M141" s="159"/>
      <c r="N141" s="159"/>
      <c r="O141" s="159"/>
      <c r="P141" s="159"/>
      <c r="Q141" s="159"/>
      <c r="R141" s="159"/>
      <c r="S141" s="159"/>
      <c r="T141" s="159"/>
      <c r="U141" s="159"/>
      <c r="V141" s="159"/>
      <c r="W141" s="159"/>
      <c r="X141" s="159"/>
      <c r="Y141" s="159"/>
      <c r="Z141" s="159"/>
      <c r="AA141" s="159"/>
      <c r="AB141" s="159"/>
      <c r="AC141" s="159"/>
      <c r="AD141" s="159"/>
      <c r="AE141" s="159"/>
      <c r="AF141" s="159"/>
      <c r="AG141" s="159"/>
      <c r="AH141" s="159"/>
      <c r="AI141" s="159"/>
      <c r="AJ141" s="159"/>
      <c r="AK141" s="159"/>
      <c r="AL141" s="159"/>
      <c r="AM141" s="159"/>
      <c r="AN141" s="159"/>
      <c r="AO141" s="159"/>
      <c r="AP141" s="159"/>
      <c r="AQ141" s="159"/>
      <c r="AR141" s="159"/>
      <c r="AS141" s="159"/>
      <c r="AT141" s="159"/>
      <c r="AU141" s="159"/>
      <c r="AV141" s="159"/>
      <c r="AW141" s="159"/>
      <c r="AX141" s="159"/>
      <c r="AY141" s="159"/>
      <c r="AZ141" s="159"/>
      <c r="BA141" s="159"/>
      <c r="BB141" s="159"/>
      <c r="BC141" s="159"/>
      <c r="BD141" s="159"/>
      <c r="BE141" s="159"/>
      <c r="BF141" s="159"/>
      <c r="BG141" s="159"/>
      <c r="BH141" s="159"/>
      <c r="BI141" s="159"/>
      <c r="BJ141" s="159"/>
      <c r="BK141" s="159"/>
      <c r="BL141" s="159"/>
      <c r="BM141" s="159"/>
      <c r="BN141" s="159"/>
      <c r="BO141" s="159"/>
      <c r="BP141" s="159"/>
      <c r="BQ141" s="159"/>
      <c r="BR141" s="159"/>
      <c r="BS141" s="159"/>
      <c r="BT141" s="159"/>
    </row>
    <row r="142" ht="15.75" customHeight="1">
      <c r="A142" s="159"/>
      <c r="B142" s="159"/>
      <c r="C142" s="159"/>
      <c r="D142" s="159"/>
      <c r="E142" s="159"/>
      <c r="F142" s="159"/>
      <c r="G142" s="159"/>
      <c r="H142" s="159"/>
      <c r="I142" s="159"/>
      <c r="J142" s="159"/>
      <c r="K142" s="159"/>
      <c r="L142" s="159"/>
      <c r="M142" s="159"/>
      <c r="N142" s="159"/>
      <c r="O142" s="159"/>
      <c r="P142" s="159"/>
      <c r="Q142" s="159"/>
      <c r="R142" s="159"/>
      <c r="S142" s="159"/>
      <c r="T142" s="159"/>
      <c r="U142" s="159"/>
      <c r="V142" s="159"/>
      <c r="W142" s="159"/>
      <c r="X142" s="159"/>
      <c r="Y142" s="159"/>
      <c r="Z142" s="159"/>
      <c r="AA142" s="159"/>
      <c r="AB142" s="159"/>
      <c r="AC142" s="159"/>
      <c r="AD142" s="159"/>
      <c r="AE142" s="159"/>
      <c r="AF142" s="159"/>
      <c r="AG142" s="159"/>
      <c r="AH142" s="159"/>
      <c r="AI142" s="159"/>
      <c r="AJ142" s="159"/>
      <c r="AK142" s="159"/>
      <c r="AL142" s="159"/>
      <c r="AM142" s="159"/>
      <c r="AN142" s="159"/>
      <c r="AO142" s="159"/>
      <c r="AP142" s="159"/>
      <c r="AQ142" s="159"/>
      <c r="AR142" s="159"/>
      <c r="AS142" s="159"/>
      <c r="AT142" s="159"/>
      <c r="AU142" s="159"/>
      <c r="AV142" s="159"/>
      <c r="AW142" s="159"/>
      <c r="AX142" s="159"/>
      <c r="AY142" s="159"/>
      <c r="AZ142" s="159"/>
      <c r="BA142" s="159"/>
      <c r="BB142" s="159"/>
      <c r="BC142" s="159"/>
      <c r="BD142" s="159"/>
      <c r="BE142" s="159"/>
      <c r="BF142" s="159"/>
      <c r="BG142" s="159"/>
      <c r="BH142" s="159"/>
      <c r="BI142" s="159"/>
      <c r="BJ142" s="159"/>
      <c r="BK142" s="159"/>
      <c r="BL142" s="159"/>
      <c r="BM142" s="159"/>
      <c r="BN142" s="159"/>
      <c r="BO142" s="159"/>
      <c r="BP142" s="159"/>
      <c r="BQ142" s="159"/>
      <c r="BR142" s="159"/>
      <c r="BS142" s="159"/>
      <c r="BT142" s="159"/>
    </row>
    <row r="143" ht="15.75" customHeight="1">
      <c r="A143" s="159"/>
      <c r="B143" s="159"/>
      <c r="C143" s="159"/>
      <c r="D143" s="159"/>
      <c r="E143" s="159"/>
      <c r="F143" s="159"/>
      <c r="G143" s="159"/>
      <c r="H143" s="159"/>
      <c r="I143" s="159"/>
      <c r="J143" s="159"/>
      <c r="K143" s="159"/>
      <c r="L143" s="159"/>
      <c r="M143" s="159"/>
      <c r="N143" s="159"/>
      <c r="O143" s="159"/>
      <c r="P143" s="159"/>
      <c r="Q143" s="159"/>
      <c r="R143" s="159"/>
      <c r="S143" s="159"/>
      <c r="T143" s="159"/>
      <c r="U143" s="159"/>
      <c r="V143" s="159"/>
      <c r="W143" s="159"/>
      <c r="X143" s="159"/>
      <c r="Y143" s="159"/>
      <c r="Z143" s="159"/>
      <c r="AA143" s="159"/>
      <c r="AB143" s="159"/>
      <c r="AC143" s="159"/>
      <c r="AD143" s="159"/>
      <c r="AE143" s="159"/>
      <c r="AF143" s="159"/>
      <c r="AG143" s="159"/>
      <c r="AH143" s="159"/>
      <c r="AI143" s="159"/>
      <c r="AJ143" s="159"/>
      <c r="AK143" s="159"/>
      <c r="AL143" s="159"/>
      <c r="AM143" s="159"/>
      <c r="AN143" s="159"/>
      <c r="AO143" s="159"/>
      <c r="AP143" s="159"/>
      <c r="AQ143" s="159"/>
      <c r="AR143" s="159"/>
      <c r="AS143" s="159"/>
      <c r="AT143" s="159"/>
      <c r="AU143" s="159"/>
      <c r="AV143" s="159"/>
      <c r="AW143" s="159"/>
      <c r="AX143" s="159"/>
      <c r="AY143" s="159"/>
      <c r="AZ143" s="159"/>
      <c r="BA143" s="159"/>
      <c r="BB143" s="159"/>
      <c r="BC143" s="159"/>
      <c r="BD143" s="159"/>
      <c r="BE143" s="159"/>
      <c r="BF143" s="159"/>
      <c r="BG143" s="159"/>
      <c r="BH143" s="159"/>
      <c r="BI143" s="159"/>
      <c r="BJ143" s="159"/>
      <c r="BK143" s="159"/>
      <c r="BL143" s="159"/>
      <c r="BM143" s="159"/>
      <c r="BN143" s="159"/>
      <c r="BO143" s="159"/>
      <c r="BP143" s="159"/>
      <c r="BQ143" s="159"/>
      <c r="BR143" s="159"/>
      <c r="BS143" s="159"/>
      <c r="BT143" s="159"/>
    </row>
    <row r="144" ht="15.75" customHeight="1">
      <c r="A144" s="159"/>
      <c r="B144" s="159"/>
      <c r="C144" s="159"/>
      <c r="D144" s="159"/>
      <c r="E144" s="159"/>
      <c r="F144" s="159"/>
      <c r="G144" s="159"/>
      <c r="H144" s="159"/>
      <c r="I144" s="159"/>
      <c r="J144" s="159"/>
      <c r="K144" s="159"/>
      <c r="L144" s="159"/>
      <c r="M144" s="159"/>
      <c r="N144" s="159"/>
      <c r="O144" s="159"/>
      <c r="P144" s="159"/>
      <c r="Q144" s="159"/>
      <c r="R144" s="159"/>
      <c r="S144" s="159"/>
      <c r="T144" s="159"/>
      <c r="U144" s="159"/>
      <c r="V144" s="159"/>
      <c r="W144" s="159"/>
      <c r="X144" s="159"/>
      <c r="Y144" s="159"/>
      <c r="Z144" s="159"/>
      <c r="AA144" s="159"/>
      <c r="AB144" s="159"/>
      <c r="AC144" s="159"/>
      <c r="AD144" s="159"/>
      <c r="AE144" s="159"/>
      <c r="AF144" s="159"/>
      <c r="AG144" s="159"/>
      <c r="AH144" s="159"/>
      <c r="AI144" s="159"/>
      <c r="AJ144" s="159"/>
      <c r="AK144" s="159"/>
      <c r="AL144" s="159"/>
      <c r="AM144" s="159"/>
      <c r="AN144" s="159"/>
      <c r="AO144" s="159"/>
      <c r="AP144" s="159"/>
      <c r="AQ144" s="159"/>
      <c r="AR144" s="159"/>
      <c r="AS144" s="159"/>
      <c r="AT144" s="159"/>
      <c r="AU144" s="159"/>
      <c r="AV144" s="159"/>
      <c r="AW144" s="159"/>
      <c r="AX144" s="159"/>
      <c r="AY144" s="159"/>
      <c r="AZ144" s="159"/>
      <c r="BA144" s="159"/>
      <c r="BB144" s="159"/>
      <c r="BC144" s="159"/>
      <c r="BD144" s="159"/>
      <c r="BE144" s="159"/>
      <c r="BF144" s="159"/>
      <c r="BG144" s="159"/>
      <c r="BH144" s="159"/>
      <c r="BI144" s="159"/>
      <c r="BJ144" s="159"/>
      <c r="BK144" s="159"/>
      <c r="BL144" s="159"/>
      <c r="BM144" s="159"/>
      <c r="BN144" s="159"/>
      <c r="BO144" s="159"/>
      <c r="BP144" s="159"/>
      <c r="BQ144" s="159"/>
      <c r="BR144" s="159"/>
      <c r="BS144" s="159"/>
      <c r="BT144" s="159"/>
    </row>
    <row r="145" ht="15.75" customHeight="1">
      <c r="A145" s="159"/>
      <c r="B145" s="159"/>
      <c r="C145" s="159"/>
      <c r="D145" s="159"/>
      <c r="E145" s="159"/>
      <c r="F145" s="159"/>
      <c r="G145" s="159"/>
      <c r="H145" s="159"/>
      <c r="I145" s="159"/>
      <c r="J145" s="159"/>
      <c r="K145" s="159"/>
      <c r="L145" s="159"/>
      <c r="M145" s="159"/>
      <c r="N145" s="159"/>
      <c r="O145" s="159"/>
      <c r="P145" s="159"/>
      <c r="Q145" s="159"/>
      <c r="R145" s="159"/>
      <c r="S145" s="159"/>
      <c r="T145" s="159"/>
      <c r="U145" s="159"/>
      <c r="V145" s="159"/>
      <c r="W145" s="159"/>
      <c r="X145" s="159"/>
      <c r="Y145" s="159"/>
      <c r="Z145" s="159"/>
      <c r="AA145" s="159"/>
      <c r="AB145" s="159"/>
      <c r="AC145" s="159"/>
      <c r="AD145" s="159"/>
      <c r="AE145" s="159"/>
      <c r="AF145" s="159"/>
      <c r="AG145" s="159"/>
      <c r="AH145" s="159"/>
      <c r="AI145" s="159"/>
      <c r="AJ145" s="159"/>
      <c r="AK145" s="159"/>
      <c r="AL145" s="159"/>
      <c r="AM145" s="159"/>
      <c r="AN145" s="159"/>
      <c r="AO145" s="159"/>
      <c r="AP145" s="159"/>
      <c r="AQ145" s="159"/>
      <c r="AR145" s="159"/>
      <c r="AS145" s="159"/>
      <c r="AT145" s="159"/>
      <c r="AU145" s="159"/>
      <c r="AV145" s="159"/>
      <c r="AW145" s="159"/>
      <c r="AX145" s="159"/>
      <c r="AY145" s="159"/>
      <c r="AZ145" s="159"/>
      <c r="BA145" s="159"/>
      <c r="BB145" s="159"/>
      <c r="BC145" s="159"/>
      <c r="BD145" s="159"/>
      <c r="BE145" s="159"/>
      <c r="BF145" s="159"/>
      <c r="BG145" s="159"/>
      <c r="BH145" s="159"/>
      <c r="BI145" s="159"/>
      <c r="BJ145" s="159"/>
      <c r="BK145" s="159"/>
      <c r="BL145" s="159"/>
      <c r="BM145" s="159"/>
      <c r="BN145" s="159"/>
      <c r="BO145" s="159"/>
      <c r="BP145" s="159"/>
      <c r="BQ145" s="159"/>
      <c r="BR145" s="159"/>
      <c r="BS145" s="159"/>
      <c r="BT145" s="159"/>
    </row>
    <row r="146" ht="15.75" customHeight="1">
      <c r="A146" s="159"/>
      <c r="B146" s="159"/>
      <c r="C146" s="159"/>
      <c r="D146" s="159"/>
      <c r="E146" s="159"/>
      <c r="F146" s="159"/>
      <c r="G146" s="159"/>
      <c r="H146" s="159"/>
      <c r="I146" s="159"/>
      <c r="J146" s="159"/>
      <c r="K146" s="159"/>
      <c r="L146" s="159"/>
      <c r="M146" s="159"/>
      <c r="N146" s="159"/>
      <c r="O146" s="159"/>
      <c r="P146" s="159"/>
      <c r="Q146" s="159"/>
      <c r="R146" s="159"/>
      <c r="S146" s="159"/>
      <c r="T146" s="159"/>
      <c r="U146" s="159"/>
      <c r="V146" s="159"/>
      <c r="W146" s="159"/>
      <c r="X146" s="159"/>
      <c r="Y146" s="159"/>
      <c r="Z146" s="159"/>
      <c r="AA146" s="159"/>
      <c r="AB146" s="159"/>
      <c r="AC146" s="159"/>
      <c r="AD146" s="159"/>
      <c r="AE146" s="159"/>
      <c r="AF146" s="159"/>
      <c r="AG146" s="159"/>
      <c r="AH146" s="159"/>
      <c r="AI146" s="159"/>
      <c r="AJ146" s="159"/>
      <c r="AK146" s="159"/>
      <c r="AL146" s="159"/>
      <c r="AM146" s="159"/>
      <c r="AN146" s="159"/>
      <c r="AO146" s="159"/>
      <c r="AP146" s="159"/>
      <c r="AQ146" s="159"/>
      <c r="AR146" s="159"/>
      <c r="AS146" s="159"/>
      <c r="AT146" s="159"/>
      <c r="AU146" s="159"/>
      <c r="AV146" s="159"/>
      <c r="AW146" s="159"/>
      <c r="AX146" s="159"/>
      <c r="AY146" s="159"/>
      <c r="AZ146" s="159"/>
      <c r="BA146" s="159"/>
      <c r="BB146" s="159"/>
      <c r="BC146" s="159"/>
      <c r="BD146" s="159"/>
      <c r="BE146" s="159"/>
      <c r="BF146" s="159"/>
      <c r="BG146" s="159"/>
      <c r="BH146" s="159"/>
      <c r="BI146" s="159"/>
      <c r="BJ146" s="159"/>
      <c r="BK146" s="159"/>
      <c r="BL146" s="159"/>
      <c r="BM146" s="159"/>
      <c r="BN146" s="159"/>
      <c r="BO146" s="159"/>
      <c r="BP146" s="159"/>
      <c r="BQ146" s="159"/>
      <c r="BR146" s="159"/>
      <c r="BS146" s="159"/>
      <c r="BT146" s="159"/>
    </row>
    <row r="147" ht="15.75" customHeight="1">
      <c r="A147" s="159"/>
      <c r="B147" s="159"/>
      <c r="C147" s="159"/>
      <c r="D147" s="159"/>
      <c r="E147" s="159"/>
      <c r="F147" s="159"/>
      <c r="G147" s="159"/>
      <c r="H147" s="159"/>
      <c r="I147" s="159"/>
      <c r="J147" s="159"/>
      <c r="K147" s="159"/>
      <c r="L147" s="159"/>
      <c r="M147" s="159"/>
      <c r="N147" s="159"/>
      <c r="O147" s="159"/>
      <c r="P147" s="159"/>
      <c r="Q147" s="159"/>
      <c r="R147" s="159"/>
      <c r="S147" s="159"/>
      <c r="T147" s="159"/>
      <c r="U147" s="159"/>
      <c r="V147" s="159"/>
      <c r="W147" s="159"/>
      <c r="X147" s="159"/>
      <c r="Y147" s="159"/>
      <c r="Z147" s="159"/>
      <c r="AA147" s="159"/>
      <c r="AB147" s="159"/>
      <c r="AC147" s="159"/>
      <c r="AD147" s="159"/>
      <c r="AE147" s="159"/>
      <c r="AF147" s="159"/>
      <c r="AG147" s="159"/>
      <c r="AH147" s="159"/>
      <c r="AI147" s="159"/>
      <c r="AJ147" s="159"/>
      <c r="AK147" s="159"/>
      <c r="AL147" s="159"/>
      <c r="AM147" s="159"/>
      <c r="AN147" s="159"/>
      <c r="AO147" s="159"/>
      <c r="AP147" s="159"/>
      <c r="AQ147" s="159"/>
      <c r="AR147" s="159"/>
      <c r="AS147" s="159"/>
      <c r="AT147" s="159"/>
      <c r="AU147" s="159"/>
      <c r="AV147" s="159"/>
      <c r="AW147" s="159"/>
      <c r="AX147" s="159"/>
      <c r="AY147" s="159"/>
      <c r="AZ147" s="159"/>
      <c r="BA147" s="159"/>
      <c r="BB147" s="159"/>
      <c r="BC147" s="159"/>
      <c r="BD147" s="159"/>
      <c r="BE147" s="159"/>
      <c r="BF147" s="159"/>
      <c r="BG147" s="159"/>
      <c r="BH147" s="159"/>
      <c r="BI147" s="159"/>
      <c r="BJ147" s="159"/>
      <c r="BK147" s="159"/>
      <c r="BL147" s="159"/>
      <c r="BM147" s="159"/>
      <c r="BN147" s="159"/>
      <c r="BO147" s="159"/>
      <c r="BP147" s="159"/>
      <c r="BQ147" s="159"/>
      <c r="BR147" s="159"/>
      <c r="BS147" s="159"/>
      <c r="BT147" s="159"/>
    </row>
    <row r="148" ht="15.75" customHeight="1">
      <c r="A148" s="159"/>
      <c r="B148" s="159"/>
      <c r="C148" s="159"/>
      <c r="D148" s="159"/>
      <c r="E148" s="159"/>
      <c r="F148" s="159"/>
      <c r="G148" s="159"/>
      <c r="H148" s="159"/>
      <c r="I148" s="159"/>
      <c r="J148" s="159"/>
      <c r="K148" s="159"/>
      <c r="L148" s="159"/>
      <c r="M148" s="159"/>
      <c r="N148" s="159"/>
      <c r="O148" s="159"/>
      <c r="P148" s="159"/>
      <c r="Q148" s="159"/>
      <c r="R148" s="159"/>
      <c r="S148" s="159"/>
      <c r="T148" s="159"/>
      <c r="U148" s="159"/>
      <c r="V148" s="159"/>
      <c r="W148" s="159"/>
      <c r="X148" s="159"/>
      <c r="Y148" s="159"/>
      <c r="Z148" s="159"/>
      <c r="AA148" s="159"/>
      <c r="AB148" s="159"/>
      <c r="AC148" s="159"/>
      <c r="AD148" s="159"/>
      <c r="AE148" s="159"/>
      <c r="AF148" s="159"/>
      <c r="AG148" s="159"/>
      <c r="AH148" s="159"/>
      <c r="AI148" s="159"/>
      <c r="AJ148" s="159"/>
      <c r="AK148" s="159"/>
      <c r="AL148" s="159"/>
      <c r="AM148" s="159"/>
      <c r="AN148" s="159"/>
      <c r="AO148" s="159"/>
      <c r="AP148" s="159"/>
      <c r="AQ148" s="159"/>
      <c r="AR148" s="159"/>
      <c r="AS148" s="159"/>
      <c r="AT148" s="159"/>
      <c r="AU148" s="159"/>
      <c r="AV148" s="159"/>
      <c r="AW148" s="159"/>
      <c r="AX148" s="159"/>
      <c r="AY148" s="159"/>
      <c r="AZ148" s="159"/>
      <c r="BA148" s="159"/>
      <c r="BB148" s="159"/>
      <c r="BC148" s="159"/>
      <c r="BD148" s="159"/>
      <c r="BE148" s="159"/>
      <c r="BF148" s="159"/>
      <c r="BG148" s="159"/>
      <c r="BH148" s="159"/>
      <c r="BI148" s="159"/>
      <c r="BJ148" s="159"/>
      <c r="BK148" s="159"/>
      <c r="BL148" s="159"/>
      <c r="BM148" s="159"/>
      <c r="BN148" s="159"/>
      <c r="BO148" s="159"/>
      <c r="BP148" s="159"/>
      <c r="BQ148" s="159"/>
      <c r="BR148" s="159"/>
      <c r="BS148" s="159"/>
      <c r="BT148" s="159"/>
    </row>
    <row r="149" ht="15.75" customHeight="1">
      <c r="A149" s="159"/>
      <c r="B149" s="159"/>
      <c r="C149" s="159"/>
      <c r="D149" s="159"/>
      <c r="E149" s="159"/>
      <c r="F149" s="159"/>
      <c r="G149" s="159"/>
      <c r="H149" s="159"/>
      <c r="I149" s="159"/>
      <c r="J149" s="159"/>
      <c r="K149" s="159"/>
      <c r="L149" s="159"/>
      <c r="M149" s="159"/>
      <c r="N149" s="159"/>
      <c r="O149" s="159"/>
      <c r="P149" s="159"/>
      <c r="Q149" s="159"/>
      <c r="R149" s="159"/>
      <c r="S149" s="159"/>
      <c r="T149" s="159"/>
      <c r="U149" s="159"/>
      <c r="V149" s="159"/>
      <c r="W149" s="159"/>
      <c r="X149" s="159"/>
      <c r="Y149" s="159"/>
      <c r="Z149" s="159"/>
      <c r="AA149" s="159"/>
      <c r="AB149" s="159"/>
      <c r="AC149" s="159"/>
      <c r="AD149" s="159"/>
      <c r="AE149" s="159"/>
      <c r="AF149" s="159"/>
      <c r="AG149" s="159"/>
      <c r="AH149" s="159"/>
      <c r="AI149" s="159"/>
      <c r="AJ149" s="159"/>
      <c r="AK149" s="159"/>
      <c r="AL149" s="159"/>
      <c r="AM149" s="159"/>
      <c r="AN149" s="159"/>
      <c r="AO149" s="159"/>
      <c r="AP149" s="159"/>
      <c r="AQ149" s="159"/>
      <c r="AR149" s="159"/>
      <c r="AS149" s="159"/>
      <c r="AT149" s="159"/>
      <c r="AU149" s="159"/>
      <c r="AV149" s="159"/>
      <c r="AW149" s="159"/>
      <c r="AX149" s="159"/>
      <c r="AY149" s="159"/>
      <c r="AZ149" s="159"/>
      <c r="BA149" s="159"/>
      <c r="BB149" s="159"/>
      <c r="BC149" s="159"/>
      <c r="BD149" s="159"/>
      <c r="BE149" s="159"/>
      <c r="BF149" s="159"/>
      <c r="BG149" s="159"/>
      <c r="BH149" s="159"/>
      <c r="BI149" s="159"/>
      <c r="BJ149" s="159"/>
      <c r="BK149" s="159"/>
      <c r="BL149" s="159"/>
      <c r="BM149" s="159"/>
      <c r="BN149" s="159"/>
      <c r="BO149" s="159"/>
      <c r="BP149" s="159"/>
      <c r="BQ149" s="159"/>
      <c r="BR149" s="159"/>
      <c r="BS149" s="159"/>
      <c r="BT149" s="159"/>
    </row>
    <row r="150" ht="15.75" customHeight="1">
      <c r="A150" s="159"/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  <c r="M150" s="159"/>
      <c r="N150" s="159"/>
      <c r="O150" s="159"/>
      <c r="P150" s="159"/>
      <c r="Q150" s="159"/>
      <c r="R150" s="159"/>
      <c r="S150" s="159"/>
      <c r="T150" s="159"/>
      <c r="U150" s="159"/>
      <c r="V150" s="159"/>
      <c r="W150" s="159"/>
      <c r="X150" s="159"/>
      <c r="Y150" s="159"/>
      <c r="Z150" s="159"/>
      <c r="AA150" s="159"/>
      <c r="AB150" s="159"/>
      <c r="AC150" s="159"/>
      <c r="AD150" s="159"/>
      <c r="AE150" s="159"/>
      <c r="AF150" s="159"/>
      <c r="AG150" s="159"/>
      <c r="AH150" s="159"/>
      <c r="AI150" s="159"/>
      <c r="AJ150" s="159"/>
      <c r="AK150" s="159"/>
      <c r="AL150" s="159"/>
      <c r="AM150" s="159"/>
      <c r="AN150" s="159"/>
      <c r="AO150" s="159"/>
      <c r="AP150" s="159"/>
      <c r="AQ150" s="159"/>
      <c r="AR150" s="159"/>
      <c r="AS150" s="159"/>
      <c r="AT150" s="159"/>
      <c r="AU150" s="159"/>
      <c r="AV150" s="159"/>
      <c r="AW150" s="159"/>
      <c r="AX150" s="159"/>
      <c r="AY150" s="159"/>
      <c r="AZ150" s="159"/>
      <c r="BA150" s="159"/>
      <c r="BB150" s="159"/>
      <c r="BC150" s="159"/>
      <c r="BD150" s="159"/>
      <c r="BE150" s="159"/>
      <c r="BF150" s="159"/>
      <c r="BG150" s="159"/>
      <c r="BH150" s="159"/>
      <c r="BI150" s="159"/>
      <c r="BJ150" s="159"/>
      <c r="BK150" s="159"/>
      <c r="BL150" s="159"/>
      <c r="BM150" s="159"/>
      <c r="BN150" s="159"/>
      <c r="BO150" s="159"/>
      <c r="BP150" s="159"/>
      <c r="BQ150" s="159"/>
      <c r="BR150" s="159"/>
      <c r="BS150" s="159"/>
      <c r="BT150" s="159"/>
    </row>
    <row r="151" ht="15.75" customHeight="1">
      <c r="A151" s="159"/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  <c r="M151" s="159"/>
      <c r="N151" s="159"/>
      <c r="O151" s="159"/>
      <c r="P151" s="159"/>
      <c r="Q151" s="159"/>
      <c r="R151" s="159"/>
      <c r="S151" s="159"/>
      <c r="T151" s="159"/>
      <c r="U151" s="159"/>
      <c r="V151" s="159"/>
      <c r="W151" s="159"/>
      <c r="X151" s="159"/>
      <c r="Y151" s="159"/>
      <c r="Z151" s="159"/>
      <c r="AA151" s="159"/>
      <c r="AB151" s="159"/>
      <c r="AC151" s="159"/>
      <c r="AD151" s="159"/>
      <c r="AE151" s="159"/>
      <c r="AF151" s="159"/>
      <c r="AG151" s="159"/>
      <c r="AH151" s="159"/>
      <c r="AI151" s="159"/>
      <c r="AJ151" s="159"/>
      <c r="AK151" s="159"/>
      <c r="AL151" s="159"/>
      <c r="AM151" s="159"/>
      <c r="AN151" s="159"/>
      <c r="AO151" s="159"/>
      <c r="AP151" s="159"/>
      <c r="AQ151" s="159"/>
      <c r="AR151" s="159"/>
      <c r="AS151" s="159"/>
      <c r="AT151" s="159"/>
      <c r="AU151" s="159"/>
      <c r="AV151" s="159"/>
      <c r="AW151" s="159"/>
      <c r="AX151" s="159"/>
      <c r="AY151" s="159"/>
      <c r="AZ151" s="159"/>
      <c r="BA151" s="159"/>
      <c r="BB151" s="159"/>
      <c r="BC151" s="159"/>
      <c r="BD151" s="159"/>
      <c r="BE151" s="159"/>
      <c r="BF151" s="159"/>
      <c r="BG151" s="159"/>
      <c r="BH151" s="159"/>
      <c r="BI151" s="159"/>
      <c r="BJ151" s="159"/>
      <c r="BK151" s="159"/>
      <c r="BL151" s="159"/>
      <c r="BM151" s="159"/>
      <c r="BN151" s="159"/>
      <c r="BO151" s="159"/>
      <c r="BP151" s="159"/>
      <c r="BQ151" s="159"/>
      <c r="BR151" s="159"/>
      <c r="BS151" s="159"/>
      <c r="BT151" s="159"/>
    </row>
    <row r="152" ht="15.75" customHeight="1">
      <c r="A152" s="159"/>
      <c r="B152" s="159"/>
      <c r="C152" s="159"/>
      <c r="D152" s="159"/>
      <c r="E152" s="159"/>
      <c r="F152" s="159"/>
      <c r="G152" s="159"/>
      <c r="H152" s="159"/>
      <c r="I152" s="159"/>
      <c r="J152" s="159"/>
      <c r="K152" s="159"/>
      <c r="L152" s="159"/>
      <c r="M152" s="159"/>
      <c r="N152" s="159"/>
      <c r="O152" s="159"/>
      <c r="P152" s="159"/>
      <c r="Q152" s="159"/>
      <c r="R152" s="159"/>
      <c r="S152" s="159"/>
      <c r="T152" s="159"/>
      <c r="U152" s="159"/>
      <c r="V152" s="159"/>
      <c r="W152" s="159"/>
      <c r="X152" s="159"/>
      <c r="Y152" s="159"/>
      <c r="Z152" s="159"/>
      <c r="AA152" s="159"/>
      <c r="AB152" s="159"/>
      <c r="AC152" s="159"/>
      <c r="AD152" s="159"/>
      <c r="AE152" s="159"/>
      <c r="AF152" s="159"/>
      <c r="AG152" s="159"/>
      <c r="AH152" s="159"/>
      <c r="AI152" s="159"/>
      <c r="AJ152" s="159"/>
      <c r="AK152" s="159"/>
      <c r="AL152" s="159"/>
      <c r="AM152" s="159"/>
      <c r="AN152" s="159"/>
      <c r="AO152" s="159"/>
      <c r="AP152" s="159"/>
      <c r="AQ152" s="159"/>
      <c r="AR152" s="159"/>
      <c r="AS152" s="159"/>
      <c r="AT152" s="159"/>
      <c r="AU152" s="159"/>
      <c r="AV152" s="159"/>
      <c r="AW152" s="159"/>
      <c r="AX152" s="159"/>
      <c r="AY152" s="159"/>
      <c r="AZ152" s="159"/>
      <c r="BA152" s="159"/>
      <c r="BB152" s="159"/>
      <c r="BC152" s="159"/>
      <c r="BD152" s="159"/>
      <c r="BE152" s="159"/>
      <c r="BF152" s="159"/>
      <c r="BG152" s="159"/>
      <c r="BH152" s="159"/>
      <c r="BI152" s="159"/>
      <c r="BJ152" s="159"/>
      <c r="BK152" s="159"/>
      <c r="BL152" s="159"/>
      <c r="BM152" s="159"/>
      <c r="BN152" s="159"/>
      <c r="BO152" s="159"/>
      <c r="BP152" s="159"/>
      <c r="BQ152" s="159"/>
      <c r="BR152" s="159"/>
      <c r="BS152" s="159"/>
      <c r="BT152" s="159"/>
    </row>
    <row r="153" ht="15.75" customHeight="1">
      <c r="A153" s="159"/>
      <c r="B153" s="159"/>
      <c r="C153" s="159"/>
      <c r="D153" s="159"/>
      <c r="E153" s="159"/>
      <c r="F153" s="159"/>
      <c r="G153" s="159"/>
      <c r="H153" s="159"/>
      <c r="I153" s="159"/>
      <c r="J153" s="159"/>
      <c r="K153" s="159"/>
      <c r="L153" s="159"/>
      <c r="M153" s="159"/>
      <c r="N153" s="159"/>
      <c r="O153" s="159"/>
      <c r="P153" s="159"/>
      <c r="Q153" s="159"/>
      <c r="R153" s="159"/>
      <c r="S153" s="159"/>
      <c r="T153" s="159"/>
      <c r="U153" s="159"/>
      <c r="V153" s="159"/>
      <c r="W153" s="159"/>
      <c r="X153" s="159"/>
      <c r="Y153" s="159"/>
      <c r="Z153" s="159"/>
      <c r="AA153" s="159"/>
      <c r="AB153" s="159"/>
      <c r="AC153" s="159"/>
      <c r="AD153" s="159"/>
      <c r="AE153" s="159"/>
      <c r="AF153" s="159"/>
      <c r="AG153" s="159"/>
      <c r="AH153" s="159"/>
      <c r="AI153" s="159"/>
      <c r="AJ153" s="159"/>
      <c r="AK153" s="159"/>
      <c r="AL153" s="159"/>
      <c r="AM153" s="159"/>
      <c r="AN153" s="159"/>
      <c r="AO153" s="159"/>
      <c r="AP153" s="159"/>
      <c r="AQ153" s="159"/>
      <c r="AR153" s="159"/>
      <c r="AS153" s="159"/>
      <c r="AT153" s="159"/>
      <c r="AU153" s="159"/>
      <c r="AV153" s="159"/>
      <c r="AW153" s="159"/>
      <c r="AX153" s="159"/>
      <c r="AY153" s="159"/>
      <c r="AZ153" s="159"/>
      <c r="BA153" s="159"/>
      <c r="BB153" s="159"/>
      <c r="BC153" s="159"/>
      <c r="BD153" s="159"/>
      <c r="BE153" s="159"/>
      <c r="BF153" s="159"/>
      <c r="BG153" s="159"/>
      <c r="BH153" s="159"/>
      <c r="BI153" s="159"/>
      <c r="BJ153" s="159"/>
      <c r="BK153" s="159"/>
      <c r="BL153" s="159"/>
      <c r="BM153" s="159"/>
      <c r="BN153" s="159"/>
      <c r="BO153" s="159"/>
      <c r="BP153" s="159"/>
      <c r="BQ153" s="159"/>
      <c r="BR153" s="159"/>
      <c r="BS153" s="159"/>
      <c r="BT153" s="159"/>
    </row>
    <row r="154" ht="15.75" customHeight="1">
      <c r="A154" s="159"/>
      <c r="B154" s="159"/>
      <c r="C154" s="159"/>
      <c r="D154" s="159"/>
      <c r="E154" s="159"/>
      <c r="F154" s="159"/>
      <c r="G154" s="159"/>
      <c r="H154" s="159"/>
      <c r="I154" s="159"/>
      <c r="J154" s="159"/>
      <c r="K154" s="159"/>
      <c r="L154" s="159"/>
      <c r="M154" s="159"/>
      <c r="N154" s="159"/>
      <c r="O154" s="159"/>
      <c r="P154" s="159"/>
      <c r="Q154" s="159"/>
      <c r="R154" s="159"/>
      <c r="S154" s="159"/>
      <c r="T154" s="159"/>
      <c r="U154" s="159"/>
      <c r="V154" s="159"/>
      <c r="W154" s="159"/>
      <c r="X154" s="159"/>
      <c r="Y154" s="159"/>
      <c r="Z154" s="159"/>
      <c r="AA154" s="159"/>
      <c r="AB154" s="159"/>
      <c r="AC154" s="159"/>
      <c r="AD154" s="159"/>
      <c r="AE154" s="159"/>
      <c r="AF154" s="159"/>
      <c r="AG154" s="159"/>
      <c r="AH154" s="159"/>
      <c r="AI154" s="159"/>
      <c r="AJ154" s="159"/>
      <c r="AK154" s="159"/>
      <c r="AL154" s="159"/>
      <c r="AM154" s="159"/>
      <c r="AN154" s="159"/>
      <c r="AO154" s="159"/>
      <c r="AP154" s="159"/>
      <c r="AQ154" s="159"/>
      <c r="AR154" s="159"/>
      <c r="AS154" s="159"/>
      <c r="AT154" s="159"/>
      <c r="AU154" s="159"/>
      <c r="AV154" s="159"/>
      <c r="AW154" s="159"/>
      <c r="AX154" s="159"/>
      <c r="AY154" s="159"/>
      <c r="AZ154" s="159"/>
      <c r="BA154" s="159"/>
      <c r="BB154" s="159"/>
      <c r="BC154" s="159"/>
      <c r="BD154" s="159"/>
      <c r="BE154" s="159"/>
      <c r="BF154" s="159"/>
      <c r="BG154" s="159"/>
      <c r="BH154" s="159"/>
      <c r="BI154" s="159"/>
      <c r="BJ154" s="159"/>
      <c r="BK154" s="159"/>
      <c r="BL154" s="159"/>
      <c r="BM154" s="159"/>
      <c r="BN154" s="159"/>
      <c r="BO154" s="159"/>
      <c r="BP154" s="159"/>
      <c r="BQ154" s="159"/>
      <c r="BR154" s="159"/>
      <c r="BS154" s="159"/>
      <c r="BT154" s="159"/>
    </row>
    <row r="155" ht="15.75" customHeight="1">
      <c r="A155" s="159"/>
      <c r="B155" s="159"/>
      <c r="C155" s="159"/>
      <c r="D155" s="159"/>
      <c r="E155" s="159"/>
      <c r="F155" s="159"/>
      <c r="G155" s="159"/>
      <c r="H155" s="159"/>
      <c r="I155" s="159"/>
      <c r="J155" s="159"/>
      <c r="K155" s="159"/>
      <c r="L155" s="159"/>
      <c r="M155" s="159"/>
      <c r="N155" s="159"/>
      <c r="O155" s="159"/>
      <c r="P155" s="159"/>
      <c r="Q155" s="159"/>
      <c r="R155" s="159"/>
      <c r="S155" s="159"/>
      <c r="T155" s="159"/>
      <c r="U155" s="159"/>
      <c r="V155" s="159"/>
      <c r="W155" s="159"/>
      <c r="X155" s="159"/>
      <c r="Y155" s="159"/>
      <c r="Z155" s="159"/>
      <c r="AA155" s="159"/>
      <c r="AB155" s="159"/>
      <c r="AC155" s="159"/>
      <c r="AD155" s="159"/>
      <c r="AE155" s="159"/>
      <c r="AF155" s="159"/>
      <c r="AG155" s="159"/>
      <c r="AH155" s="159"/>
      <c r="AI155" s="159"/>
      <c r="AJ155" s="159"/>
      <c r="AK155" s="159"/>
      <c r="AL155" s="159"/>
      <c r="AM155" s="159"/>
      <c r="AN155" s="159"/>
      <c r="AO155" s="159"/>
      <c r="AP155" s="159"/>
      <c r="AQ155" s="159"/>
      <c r="AR155" s="159"/>
      <c r="AS155" s="159"/>
      <c r="AT155" s="159"/>
      <c r="AU155" s="159"/>
      <c r="AV155" s="159"/>
      <c r="AW155" s="159"/>
      <c r="AX155" s="159"/>
      <c r="AY155" s="159"/>
      <c r="AZ155" s="159"/>
      <c r="BA155" s="159"/>
      <c r="BB155" s="159"/>
      <c r="BC155" s="159"/>
      <c r="BD155" s="159"/>
      <c r="BE155" s="159"/>
      <c r="BF155" s="159"/>
      <c r="BG155" s="159"/>
      <c r="BH155" s="159"/>
      <c r="BI155" s="159"/>
      <c r="BJ155" s="159"/>
      <c r="BK155" s="159"/>
      <c r="BL155" s="159"/>
      <c r="BM155" s="159"/>
      <c r="BN155" s="159"/>
      <c r="BO155" s="159"/>
      <c r="BP155" s="159"/>
      <c r="BQ155" s="159"/>
      <c r="BR155" s="159"/>
      <c r="BS155" s="159"/>
      <c r="BT155" s="159"/>
    </row>
    <row r="156" ht="15.75" customHeight="1">
      <c r="A156" s="159"/>
      <c r="B156" s="159"/>
      <c r="C156" s="159"/>
      <c r="D156" s="159"/>
      <c r="E156" s="159"/>
      <c r="F156" s="159"/>
      <c r="G156" s="159"/>
      <c r="H156" s="159"/>
      <c r="I156" s="159"/>
      <c r="J156" s="159"/>
      <c r="K156" s="159"/>
      <c r="L156" s="159"/>
      <c r="M156" s="159"/>
      <c r="N156" s="159"/>
      <c r="O156" s="159"/>
      <c r="P156" s="159"/>
      <c r="Q156" s="159"/>
      <c r="R156" s="159"/>
      <c r="S156" s="159"/>
      <c r="T156" s="159"/>
      <c r="U156" s="159"/>
      <c r="V156" s="159"/>
      <c r="W156" s="159"/>
      <c r="X156" s="159"/>
      <c r="Y156" s="159"/>
      <c r="Z156" s="159"/>
      <c r="AA156" s="159"/>
      <c r="AB156" s="159"/>
      <c r="AC156" s="159"/>
      <c r="AD156" s="159"/>
      <c r="AE156" s="159"/>
      <c r="AF156" s="159"/>
      <c r="AG156" s="159"/>
      <c r="AH156" s="159"/>
      <c r="AI156" s="159"/>
      <c r="AJ156" s="159"/>
      <c r="AK156" s="159"/>
      <c r="AL156" s="159"/>
      <c r="AM156" s="159"/>
      <c r="AN156" s="159"/>
      <c r="AO156" s="159"/>
      <c r="AP156" s="159"/>
      <c r="AQ156" s="159"/>
      <c r="AR156" s="159"/>
      <c r="AS156" s="159"/>
      <c r="AT156" s="159"/>
      <c r="AU156" s="159"/>
      <c r="AV156" s="159"/>
      <c r="AW156" s="159"/>
      <c r="AX156" s="159"/>
      <c r="AY156" s="159"/>
      <c r="AZ156" s="159"/>
      <c r="BA156" s="159"/>
      <c r="BB156" s="159"/>
      <c r="BC156" s="159"/>
      <c r="BD156" s="159"/>
      <c r="BE156" s="159"/>
      <c r="BF156" s="159"/>
      <c r="BG156" s="159"/>
      <c r="BH156" s="159"/>
      <c r="BI156" s="159"/>
      <c r="BJ156" s="159"/>
      <c r="BK156" s="159"/>
      <c r="BL156" s="159"/>
      <c r="BM156" s="159"/>
      <c r="BN156" s="159"/>
      <c r="BO156" s="159"/>
      <c r="BP156" s="159"/>
      <c r="BQ156" s="159"/>
      <c r="BR156" s="159"/>
      <c r="BS156" s="159"/>
      <c r="BT156" s="159"/>
    </row>
    <row r="157" ht="15.75" customHeight="1">
      <c r="A157" s="159"/>
      <c r="B157" s="159"/>
      <c r="C157" s="159"/>
      <c r="D157" s="159"/>
      <c r="E157" s="159"/>
      <c r="F157" s="159"/>
      <c r="G157" s="159"/>
      <c r="H157" s="159"/>
      <c r="I157" s="159"/>
      <c r="J157" s="159"/>
      <c r="K157" s="159"/>
      <c r="L157" s="159"/>
      <c r="M157" s="159"/>
      <c r="N157" s="159"/>
      <c r="O157" s="159"/>
      <c r="P157" s="159"/>
      <c r="Q157" s="159"/>
      <c r="R157" s="159"/>
      <c r="S157" s="159"/>
      <c r="T157" s="159"/>
      <c r="U157" s="159"/>
      <c r="V157" s="159"/>
      <c r="W157" s="159"/>
      <c r="X157" s="159"/>
      <c r="Y157" s="159"/>
      <c r="Z157" s="159"/>
      <c r="AA157" s="159"/>
      <c r="AB157" s="159"/>
      <c r="AC157" s="159"/>
      <c r="AD157" s="159"/>
      <c r="AE157" s="159"/>
      <c r="AF157" s="159"/>
      <c r="AG157" s="159"/>
      <c r="AH157" s="159"/>
      <c r="AI157" s="159"/>
      <c r="AJ157" s="159"/>
      <c r="AK157" s="159"/>
      <c r="AL157" s="159"/>
      <c r="AM157" s="159"/>
      <c r="AN157" s="159"/>
      <c r="AO157" s="159"/>
      <c r="AP157" s="159"/>
      <c r="AQ157" s="159"/>
      <c r="AR157" s="159"/>
      <c r="AS157" s="159"/>
      <c r="AT157" s="159"/>
      <c r="AU157" s="159"/>
      <c r="AV157" s="159"/>
      <c r="AW157" s="159"/>
      <c r="AX157" s="159"/>
      <c r="AY157" s="159"/>
      <c r="AZ157" s="159"/>
      <c r="BA157" s="159"/>
      <c r="BB157" s="159"/>
      <c r="BC157" s="159"/>
      <c r="BD157" s="159"/>
      <c r="BE157" s="159"/>
      <c r="BF157" s="159"/>
      <c r="BG157" s="159"/>
      <c r="BH157" s="159"/>
      <c r="BI157" s="159"/>
      <c r="BJ157" s="159"/>
      <c r="BK157" s="159"/>
      <c r="BL157" s="159"/>
      <c r="BM157" s="159"/>
      <c r="BN157" s="159"/>
      <c r="BO157" s="159"/>
      <c r="BP157" s="159"/>
      <c r="BQ157" s="159"/>
      <c r="BR157" s="159"/>
      <c r="BS157" s="159"/>
      <c r="BT157" s="159"/>
    </row>
    <row r="158" ht="15.75" customHeight="1">
      <c r="A158" s="159"/>
      <c r="B158" s="159"/>
      <c r="C158" s="159"/>
      <c r="D158" s="159"/>
      <c r="E158" s="159"/>
      <c r="F158" s="159"/>
      <c r="G158" s="159"/>
      <c r="H158" s="159"/>
      <c r="I158" s="159"/>
      <c r="J158" s="159"/>
      <c r="K158" s="159"/>
      <c r="L158" s="159"/>
      <c r="M158" s="159"/>
      <c r="N158" s="159"/>
      <c r="O158" s="159"/>
      <c r="P158" s="159"/>
      <c r="Q158" s="159"/>
      <c r="R158" s="159"/>
      <c r="S158" s="159"/>
      <c r="T158" s="159"/>
      <c r="U158" s="159"/>
      <c r="V158" s="159"/>
      <c r="W158" s="159"/>
      <c r="X158" s="159"/>
      <c r="Y158" s="159"/>
      <c r="Z158" s="159"/>
      <c r="AA158" s="159"/>
      <c r="AB158" s="159"/>
      <c r="AC158" s="159"/>
      <c r="AD158" s="159"/>
      <c r="AE158" s="159"/>
      <c r="AF158" s="159"/>
      <c r="AG158" s="159"/>
      <c r="AH158" s="159"/>
      <c r="AI158" s="159"/>
      <c r="AJ158" s="159"/>
      <c r="AK158" s="159"/>
      <c r="AL158" s="159"/>
      <c r="AM158" s="159"/>
      <c r="AN158" s="159"/>
      <c r="AO158" s="159"/>
      <c r="AP158" s="159"/>
      <c r="AQ158" s="159"/>
      <c r="AR158" s="159"/>
      <c r="AS158" s="159"/>
      <c r="AT158" s="159"/>
      <c r="AU158" s="159"/>
      <c r="AV158" s="159"/>
      <c r="AW158" s="159"/>
      <c r="AX158" s="159"/>
      <c r="AY158" s="159"/>
      <c r="AZ158" s="159"/>
      <c r="BA158" s="159"/>
      <c r="BB158" s="159"/>
      <c r="BC158" s="159"/>
      <c r="BD158" s="159"/>
      <c r="BE158" s="159"/>
      <c r="BF158" s="159"/>
      <c r="BG158" s="159"/>
      <c r="BH158" s="159"/>
      <c r="BI158" s="159"/>
      <c r="BJ158" s="159"/>
      <c r="BK158" s="159"/>
      <c r="BL158" s="159"/>
      <c r="BM158" s="159"/>
      <c r="BN158" s="159"/>
      <c r="BO158" s="159"/>
      <c r="BP158" s="159"/>
      <c r="BQ158" s="159"/>
      <c r="BR158" s="159"/>
      <c r="BS158" s="159"/>
      <c r="BT158" s="159"/>
    </row>
    <row r="159" ht="15.75" customHeight="1">
      <c r="A159" s="159"/>
      <c r="B159" s="159"/>
      <c r="C159" s="159"/>
      <c r="D159" s="159"/>
      <c r="E159" s="159"/>
      <c r="F159" s="159"/>
      <c r="G159" s="159"/>
      <c r="H159" s="159"/>
      <c r="I159" s="159"/>
      <c r="J159" s="159"/>
      <c r="K159" s="159"/>
      <c r="L159" s="159"/>
      <c r="M159" s="159"/>
      <c r="N159" s="159"/>
      <c r="O159" s="159"/>
      <c r="P159" s="159"/>
      <c r="Q159" s="159"/>
      <c r="R159" s="159"/>
      <c r="S159" s="159"/>
      <c r="T159" s="159"/>
      <c r="U159" s="159"/>
      <c r="V159" s="159"/>
      <c r="W159" s="159"/>
      <c r="X159" s="159"/>
      <c r="Y159" s="159"/>
      <c r="Z159" s="159"/>
      <c r="AA159" s="159"/>
      <c r="AB159" s="159"/>
      <c r="AC159" s="159"/>
      <c r="AD159" s="159"/>
      <c r="AE159" s="159"/>
      <c r="AF159" s="159"/>
      <c r="AG159" s="159"/>
      <c r="AH159" s="159"/>
      <c r="AI159" s="159"/>
      <c r="AJ159" s="159"/>
      <c r="AK159" s="159"/>
      <c r="AL159" s="159"/>
      <c r="AM159" s="159"/>
      <c r="AN159" s="159"/>
      <c r="AO159" s="159"/>
      <c r="AP159" s="159"/>
      <c r="AQ159" s="159"/>
      <c r="AR159" s="159"/>
      <c r="AS159" s="159"/>
      <c r="AT159" s="159"/>
      <c r="AU159" s="159"/>
      <c r="AV159" s="159"/>
      <c r="AW159" s="159"/>
      <c r="AX159" s="159"/>
      <c r="AY159" s="159"/>
      <c r="AZ159" s="159"/>
      <c r="BA159" s="159"/>
      <c r="BB159" s="159"/>
      <c r="BC159" s="159"/>
      <c r="BD159" s="159"/>
      <c r="BE159" s="159"/>
      <c r="BF159" s="159"/>
      <c r="BG159" s="159"/>
      <c r="BH159" s="159"/>
      <c r="BI159" s="159"/>
      <c r="BJ159" s="159"/>
      <c r="BK159" s="159"/>
      <c r="BL159" s="159"/>
      <c r="BM159" s="159"/>
      <c r="BN159" s="159"/>
      <c r="BO159" s="159"/>
      <c r="BP159" s="159"/>
      <c r="BQ159" s="159"/>
      <c r="BR159" s="159"/>
      <c r="BS159" s="159"/>
      <c r="BT159" s="159"/>
    </row>
    <row r="160" ht="15.75" customHeight="1">
      <c r="A160" s="159"/>
      <c r="B160" s="159"/>
      <c r="C160" s="159"/>
      <c r="D160" s="159"/>
      <c r="E160" s="159"/>
      <c r="F160" s="159"/>
      <c r="G160" s="159"/>
      <c r="H160" s="159"/>
      <c r="I160" s="159"/>
      <c r="J160" s="159"/>
      <c r="K160" s="159"/>
      <c r="L160" s="159"/>
      <c r="M160" s="159"/>
      <c r="N160" s="159"/>
      <c r="O160" s="159"/>
      <c r="P160" s="159"/>
      <c r="Q160" s="159"/>
      <c r="R160" s="159"/>
      <c r="S160" s="159"/>
      <c r="T160" s="159"/>
      <c r="U160" s="159"/>
      <c r="V160" s="159"/>
      <c r="W160" s="159"/>
      <c r="X160" s="159"/>
      <c r="Y160" s="159"/>
      <c r="Z160" s="159"/>
      <c r="AA160" s="159"/>
      <c r="AB160" s="159"/>
      <c r="AC160" s="159"/>
      <c r="AD160" s="159"/>
      <c r="AE160" s="159"/>
      <c r="AF160" s="159"/>
      <c r="AG160" s="159"/>
      <c r="AH160" s="159"/>
      <c r="AI160" s="159"/>
      <c r="AJ160" s="159"/>
      <c r="AK160" s="159"/>
      <c r="AL160" s="159"/>
      <c r="AM160" s="159"/>
      <c r="AN160" s="159"/>
      <c r="AO160" s="159"/>
      <c r="AP160" s="159"/>
      <c r="AQ160" s="159"/>
      <c r="AR160" s="159"/>
      <c r="AS160" s="159"/>
      <c r="AT160" s="159"/>
      <c r="AU160" s="159"/>
      <c r="AV160" s="159"/>
      <c r="AW160" s="159"/>
      <c r="AX160" s="159"/>
      <c r="AY160" s="159"/>
      <c r="AZ160" s="159"/>
      <c r="BA160" s="159"/>
      <c r="BB160" s="159"/>
      <c r="BC160" s="159"/>
      <c r="BD160" s="159"/>
      <c r="BE160" s="159"/>
      <c r="BF160" s="159"/>
      <c r="BG160" s="159"/>
      <c r="BH160" s="159"/>
      <c r="BI160" s="159"/>
      <c r="BJ160" s="159"/>
      <c r="BK160" s="159"/>
      <c r="BL160" s="159"/>
      <c r="BM160" s="159"/>
      <c r="BN160" s="159"/>
      <c r="BO160" s="159"/>
      <c r="BP160" s="159"/>
      <c r="BQ160" s="159"/>
      <c r="BR160" s="159"/>
      <c r="BS160" s="159"/>
      <c r="BT160" s="159"/>
    </row>
    <row r="161" ht="15.75" customHeight="1">
      <c r="A161" s="159"/>
      <c r="B161" s="159"/>
      <c r="C161" s="159"/>
      <c r="D161" s="159"/>
      <c r="E161" s="159"/>
      <c r="F161" s="159"/>
      <c r="G161" s="159"/>
      <c r="H161" s="159"/>
      <c r="I161" s="159"/>
      <c r="J161" s="159"/>
      <c r="K161" s="159"/>
      <c r="L161" s="159"/>
      <c r="M161" s="159"/>
      <c r="N161" s="159"/>
      <c r="O161" s="159"/>
      <c r="P161" s="159"/>
      <c r="Q161" s="159"/>
      <c r="R161" s="159"/>
      <c r="S161" s="159"/>
      <c r="T161" s="159"/>
      <c r="U161" s="159"/>
      <c r="V161" s="159"/>
      <c r="W161" s="159"/>
      <c r="X161" s="159"/>
      <c r="Y161" s="159"/>
      <c r="Z161" s="159"/>
      <c r="AA161" s="159"/>
      <c r="AB161" s="159"/>
      <c r="AC161" s="159"/>
      <c r="AD161" s="159"/>
      <c r="AE161" s="159"/>
      <c r="AF161" s="159"/>
      <c r="AG161" s="159"/>
      <c r="AH161" s="159"/>
      <c r="AI161" s="159"/>
      <c r="AJ161" s="159"/>
      <c r="AK161" s="159"/>
      <c r="AL161" s="159"/>
      <c r="AM161" s="159"/>
      <c r="AN161" s="159"/>
      <c r="AO161" s="159"/>
      <c r="AP161" s="159"/>
      <c r="AQ161" s="159"/>
      <c r="AR161" s="159"/>
      <c r="AS161" s="159"/>
      <c r="AT161" s="159"/>
      <c r="AU161" s="159"/>
      <c r="AV161" s="159"/>
      <c r="AW161" s="159"/>
      <c r="AX161" s="159"/>
      <c r="AY161" s="159"/>
      <c r="AZ161" s="159"/>
      <c r="BA161" s="159"/>
      <c r="BB161" s="159"/>
      <c r="BC161" s="159"/>
      <c r="BD161" s="159"/>
      <c r="BE161" s="159"/>
      <c r="BF161" s="159"/>
      <c r="BG161" s="159"/>
      <c r="BH161" s="159"/>
      <c r="BI161" s="159"/>
      <c r="BJ161" s="159"/>
      <c r="BK161" s="159"/>
      <c r="BL161" s="159"/>
      <c r="BM161" s="159"/>
      <c r="BN161" s="159"/>
      <c r="BO161" s="159"/>
      <c r="BP161" s="159"/>
      <c r="BQ161" s="159"/>
      <c r="BR161" s="159"/>
      <c r="BS161" s="159"/>
      <c r="BT161" s="159"/>
    </row>
    <row r="162" ht="15.75" customHeight="1">
      <c r="A162" s="159"/>
      <c r="B162" s="159"/>
      <c r="C162" s="159"/>
      <c r="D162" s="159"/>
      <c r="E162" s="159"/>
      <c r="F162" s="159"/>
      <c r="G162" s="159"/>
      <c r="H162" s="159"/>
      <c r="I162" s="159"/>
      <c r="J162" s="159"/>
      <c r="K162" s="159"/>
      <c r="L162" s="159"/>
      <c r="M162" s="159"/>
      <c r="N162" s="159"/>
      <c r="O162" s="159"/>
      <c r="P162" s="159"/>
      <c r="Q162" s="159"/>
      <c r="R162" s="159"/>
      <c r="S162" s="159"/>
      <c r="T162" s="159"/>
      <c r="U162" s="159"/>
      <c r="V162" s="159"/>
      <c r="W162" s="159"/>
      <c r="X162" s="159"/>
      <c r="Y162" s="159"/>
      <c r="Z162" s="159"/>
      <c r="AA162" s="159"/>
      <c r="AB162" s="159"/>
      <c r="AC162" s="159"/>
      <c r="AD162" s="159"/>
      <c r="AE162" s="159"/>
      <c r="AF162" s="159"/>
      <c r="AG162" s="159"/>
      <c r="AH162" s="159"/>
      <c r="AI162" s="159"/>
      <c r="AJ162" s="159"/>
      <c r="AK162" s="159"/>
      <c r="AL162" s="159"/>
      <c r="AM162" s="159"/>
      <c r="AN162" s="159"/>
      <c r="AO162" s="159"/>
      <c r="AP162" s="159"/>
      <c r="AQ162" s="159"/>
      <c r="AR162" s="159"/>
      <c r="AS162" s="159"/>
      <c r="AT162" s="159"/>
      <c r="AU162" s="159"/>
      <c r="AV162" s="159"/>
      <c r="AW162" s="159"/>
      <c r="AX162" s="159"/>
      <c r="AY162" s="159"/>
      <c r="AZ162" s="159"/>
      <c r="BA162" s="159"/>
      <c r="BB162" s="159"/>
      <c r="BC162" s="159"/>
      <c r="BD162" s="159"/>
      <c r="BE162" s="159"/>
      <c r="BF162" s="159"/>
      <c r="BG162" s="159"/>
      <c r="BH162" s="159"/>
      <c r="BI162" s="159"/>
      <c r="BJ162" s="159"/>
      <c r="BK162" s="159"/>
      <c r="BL162" s="159"/>
      <c r="BM162" s="159"/>
      <c r="BN162" s="159"/>
      <c r="BO162" s="159"/>
      <c r="BP162" s="159"/>
      <c r="BQ162" s="159"/>
      <c r="BR162" s="159"/>
      <c r="BS162" s="159"/>
      <c r="BT162" s="159"/>
    </row>
    <row r="163" ht="15.75" customHeight="1">
      <c r="A163" s="159"/>
      <c r="B163" s="159"/>
      <c r="C163" s="159"/>
      <c r="D163" s="159"/>
      <c r="E163" s="159"/>
      <c r="F163" s="159"/>
      <c r="G163" s="159"/>
      <c r="H163" s="159"/>
      <c r="I163" s="159"/>
      <c r="J163" s="159"/>
      <c r="K163" s="159"/>
      <c r="L163" s="159"/>
      <c r="M163" s="159"/>
      <c r="N163" s="159"/>
      <c r="O163" s="159"/>
      <c r="P163" s="159"/>
      <c r="Q163" s="159"/>
      <c r="R163" s="159"/>
      <c r="S163" s="159"/>
      <c r="T163" s="159"/>
      <c r="U163" s="159"/>
      <c r="V163" s="159"/>
      <c r="W163" s="159"/>
      <c r="X163" s="159"/>
      <c r="Y163" s="159"/>
      <c r="Z163" s="159"/>
      <c r="AA163" s="159"/>
      <c r="AB163" s="159"/>
      <c r="AC163" s="159"/>
      <c r="AD163" s="159"/>
      <c r="AE163" s="159"/>
      <c r="AF163" s="159"/>
      <c r="AG163" s="159"/>
      <c r="AH163" s="159"/>
      <c r="AI163" s="159"/>
      <c r="AJ163" s="159"/>
      <c r="AK163" s="159"/>
      <c r="AL163" s="159"/>
      <c r="AM163" s="159"/>
      <c r="AN163" s="159"/>
      <c r="AO163" s="159"/>
      <c r="AP163" s="159"/>
      <c r="AQ163" s="159"/>
      <c r="AR163" s="159"/>
      <c r="AS163" s="159"/>
      <c r="AT163" s="159"/>
      <c r="AU163" s="159"/>
      <c r="AV163" s="159"/>
      <c r="AW163" s="159"/>
      <c r="AX163" s="159"/>
      <c r="AY163" s="159"/>
      <c r="AZ163" s="159"/>
      <c r="BA163" s="159"/>
      <c r="BB163" s="159"/>
      <c r="BC163" s="159"/>
      <c r="BD163" s="159"/>
      <c r="BE163" s="159"/>
      <c r="BF163" s="159"/>
      <c r="BG163" s="159"/>
      <c r="BH163" s="159"/>
      <c r="BI163" s="159"/>
      <c r="BJ163" s="159"/>
      <c r="BK163" s="159"/>
      <c r="BL163" s="159"/>
      <c r="BM163" s="159"/>
      <c r="BN163" s="159"/>
      <c r="BO163" s="159"/>
      <c r="BP163" s="159"/>
      <c r="BQ163" s="159"/>
      <c r="BR163" s="159"/>
      <c r="BS163" s="159"/>
      <c r="BT163" s="159"/>
    </row>
    <row r="164" ht="15.75" customHeight="1">
      <c r="A164" s="159"/>
      <c r="B164" s="159"/>
      <c r="C164" s="159"/>
      <c r="D164" s="159"/>
      <c r="E164" s="159"/>
      <c r="F164" s="159"/>
      <c r="G164" s="159"/>
      <c r="H164" s="159"/>
      <c r="I164" s="159"/>
      <c r="J164" s="159"/>
      <c r="K164" s="159"/>
      <c r="L164" s="159"/>
      <c r="M164" s="159"/>
      <c r="N164" s="159"/>
      <c r="O164" s="159"/>
      <c r="P164" s="159"/>
      <c r="Q164" s="159"/>
      <c r="R164" s="159"/>
      <c r="S164" s="159"/>
      <c r="T164" s="159"/>
      <c r="U164" s="159"/>
      <c r="V164" s="159"/>
      <c r="W164" s="159"/>
      <c r="X164" s="159"/>
      <c r="Y164" s="159"/>
      <c r="Z164" s="159"/>
      <c r="AA164" s="159"/>
      <c r="AB164" s="159"/>
      <c r="AC164" s="159"/>
      <c r="AD164" s="159"/>
      <c r="AE164" s="159"/>
      <c r="AF164" s="159"/>
      <c r="AG164" s="159"/>
      <c r="AH164" s="159"/>
      <c r="AI164" s="159"/>
      <c r="AJ164" s="159"/>
      <c r="AK164" s="159"/>
      <c r="AL164" s="159"/>
      <c r="AM164" s="159"/>
      <c r="AN164" s="159"/>
      <c r="AO164" s="159"/>
      <c r="AP164" s="159"/>
      <c r="AQ164" s="159"/>
      <c r="AR164" s="159"/>
      <c r="AS164" s="159"/>
      <c r="AT164" s="159"/>
      <c r="AU164" s="159"/>
      <c r="AV164" s="159"/>
      <c r="AW164" s="159"/>
      <c r="AX164" s="159"/>
      <c r="AY164" s="159"/>
      <c r="AZ164" s="159"/>
      <c r="BA164" s="159"/>
      <c r="BB164" s="159"/>
      <c r="BC164" s="159"/>
      <c r="BD164" s="159"/>
      <c r="BE164" s="159"/>
      <c r="BF164" s="159"/>
      <c r="BG164" s="159"/>
      <c r="BH164" s="159"/>
      <c r="BI164" s="159"/>
      <c r="BJ164" s="159"/>
      <c r="BK164" s="159"/>
      <c r="BL164" s="159"/>
      <c r="BM164" s="159"/>
      <c r="BN164" s="159"/>
      <c r="BO164" s="159"/>
      <c r="BP164" s="159"/>
      <c r="BQ164" s="159"/>
      <c r="BR164" s="159"/>
      <c r="BS164" s="159"/>
      <c r="BT164" s="159"/>
    </row>
    <row r="165" ht="15.75" customHeight="1">
      <c r="A165" s="159"/>
      <c r="B165" s="159"/>
      <c r="C165" s="159"/>
      <c r="D165" s="159"/>
      <c r="E165" s="159"/>
      <c r="F165" s="159"/>
      <c r="G165" s="159"/>
      <c r="H165" s="159"/>
      <c r="I165" s="159"/>
      <c r="J165" s="159"/>
      <c r="K165" s="159"/>
      <c r="L165" s="159"/>
      <c r="M165" s="159"/>
      <c r="N165" s="159"/>
      <c r="O165" s="159"/>
      <c r="P165" s="159"/>
      <c r="Q165" s="159"/>
      <c r="R165" s="159"/>
      <c r="S165" s="159"/>
      <c r="T165" s="159"/>
      <c r="U165" s="159"/>
      <c r="V165" s="159"/>
      <c r="W165" s="159"/>
      <c r="X165" s="159"/>
      <c r="Y165" s="159"/>
      <c r="Z165" s="159"/>
      <c r="AA165" s="159"/>
      <c r="AB165" s="159"/>
      <c r="AC165" s="159"/>
      <c r="AD165" s="159"/>
      <c r="AE165" s="159"/>
      <c r="AF165" s="159"/>
      <c r="AG165" s="159"/>
      <c r="AH165" s="159"/>
      <c r="AI165" s="159"/>
      <c r="AJ165" s="159"/>
      <c r="AK165" s="159"/>
      <c r="AL165" s="159"/>
      <c r="AM165" s="159"/>
      <c r="AN165" s="159"/>
      <c r="AO165" s="159"/>
      <c r="AP165" s="159"/>
      <c r="AQ165" s="159"/>
      <c r="AR165" s="159"/>
      <c r="AS165" s="159"/>
      <c r="AT165" s="159"/>
      <c r="AU165" s="159"/>
      <c r="AV165" s="159"/>
      <c r="AW165" s="159"/>
      <c r="AX165" s="159"/>
      <c r="AY165" s="159"/>
      <c r="AZ165" s="159"/>
      <c r="BA165" s="159"/>
      <c r="BB165" s="159"/>
      <c r="BC165" s="159"/>
      <c r="BD165" s="159"/>
      <c r="BE165" s="159"/>
      <c r="BF165" s="159"/>
      <c r="BG165" s="159"/>
      <c r="BH165" s="159"/>
      <c r="BI165" s="159"/>
      <c r="BJ165" s="159"/>
      <c r="BK165" s="159"/>
      <c r="BL165" s="159"/>
      <c r="BM165" s="159"/>
      <c r="BN165" s="159"/>
      <c r="BO165" s="159"/>
      <c r="BP165" s="159"/>
      <c r="BQ165" s="159"/>
      <c r="BR165" s="159"/>
      <c r="BS165" s="159"/>
      <c r="BT165" s="159"/>
    </row>
    <row r="166" ht="15.75" customHeight="1">
      <c r="A166" s="159"/>
      <c r="B166" s="159"/>
      <c r="C166" s="159"/>
      <c r="D166" s="159"/>
      <c r="E166" s="159"/>
      <c r="F166" s="159"/>
      <c r="G166" s="159"/>
      <c r="H166" s="159"/>
      <c r="I166" s="159"/>
      <c r="J166" s="159"/>
      <c r="K166" s="159"/>
      <c r="L166" s="159"/>
      <c r="M166" s="159"/>
      <c r="N166" s="159"/>
      <c r="O166" s="159"/>
      <c r="P166" s="159"/>
      <c r="Q166" s="159"/>
      <c r="R166" s="159"/>
      <c r="S166" s="159"/>
      <c r="T166" s="159"/>
      <c r="U166" s="159"/>
      <c r="V166" s="159"/>
      <c r="W166" s="159"/>
      <c r="X166" s="159"/>
      <c r="Y166" s="159"/>
      <c r="Z166" s="159"/>
      <c r="AA166" s="159"/>
      <c r="AB166" s="159"/>
      <c r="AC166" s="159"/>
      <c r="AD166" s="159"/>
      <c r="AE166" s="159"/>
      <c r="AF166" s="159"/>
      <c r="AG166" s="159"/>
      <c r="AH166" s="159"/>
      <c r="AI166" s="159"/>
      <c r="AJ166" s="159"/>
      <c r="AK166" s="159"/>
      <c r="AL166" s="159"/>
      <c r="AM166" s="159"/>
      <c r="AN166" s="159"/>
      <c r="AO166" s="159"/>
      <c r="AP166" s="159"/>
      <c r="AQ166" s="159"/>
      <c r="AR166" s="159"/>
      <c r="AS166" s="159"/>
      <c r="AT166" s="159"/>
      <c r="AU166" s="159"/>
      <c r="AV166" s="159"/>
      <c r="AW166" s="159"/>
      <c r="AX166" s="159"/>
      <c r="AY166" s="159"/>
      <c r="AZ166" s="159"/>
      <c r="BA166" s="159"/>
      <c r="BB166" s="159"/>
      <c r="BC166" s="159"/>
      <c r="BD166" s="159"/>
      <c r="BE166" s="159"/>
      <c r="BF166" s="159"/>
      <c r="BG166" s="159"/>
      <c r="BH166" s="159"/>
      <c r="BI166" s="159"/>
      <c r="BJ166" s="159"/>
      <c r="BK166" s="159"/>
      <c r="BL166" s="159"/>
      <c r="BM166" s="159"/>
      <c r="BN166" s="159"/>
      <c r="BO166" s="159"/>
      <c r="BP166" s="159"/>
      <c r="BQ166" s="159"/>
      <c r="BR166" s="159"/>
      <c r="BS166" s="159"/>
      <c r="BT166" s="159"/>
    </row>
    <row r="167" ht="15.75" customHeight="1">
      <c r="A167" s="159"/>
      <c r="B167" s="159"/>
      <c r="C167" s="159"/>
      <c r="D167" s="159"/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159"/>
      <c r="P167" s="159"/>
      <c r="Q167" s="159"/>
      <c r="R167" s="159"/>
      <c r="S167" s="159"/>
      <c r="T167" s="159"/>
      <c r="U167" s="159"/>
      <c r="V167" s="159"/>
      <c r="W167" s="159"/>
      <c r="X167" s="159"/>
      <c r="Y167" s="159"/>
      <c r="Z167" s="159"/>
      <c r="AA167" s="159"/>
      <c r="AB167" s="159"/>
      <c r="AC167" s="159"/>
      <c r="AD167" s="159"/>
      <c r="AE167" s="159"/>
      <c r="AF167" s="159"/>
      <c r="AG167" s="159"/>
      <c r="AH167" s="159"/>
      <c r="AI167" s="159"/>
      <c r="AJ167" s="159"/>
      <c r="AK167" s="159"/>
      <c r="AL167" s="159"/>
      <c r="AM167" s="159"/>
      <c r="AN167" s="159"/>
      <c r="AO167" s="159"/>
      <c r="AP167" s="159"/>
      <c r="AQ167" s="159"/>
      <c r="AR167" s="159"/>
      <c r="AS167" s="159"/>
      <c r="AT167" s="159"/>
      <c r="AU167" s="159"/>
      <c r="AV167" s="159"/>
      <c r="AW167" s="159"/>
      <c r="AX167" s="159"/>
      <c r="AY167" s="159"/>
      <c r="AZ167" s="159"/>
      <c r="BA167" s="159"/>
      <c r="BB167" s="159"/>
      <c r="BC167" s="159"/>
      <c r="BD167" s="159"/>
      <c r="BE167" s="159"/>
      <c r="BF167" s="159"/>
      <c r="BG167" s="159"/>
      <c r="BH167" s="159"/>
      <c r="BI167" s="159"/>
      <c r="BJ167" s="159"/>
      <c r="BK167" s="159"/>
      <c r="BL167" s="159"/>
      <c r="BM167" s="159"/>
      <c r="BN167" s="159"/>
      <c r="BO167" s="159"/>
      <c r="BP167" s="159"/>
      <c r="BQ167" s="159"/>
      <c r="BR167" s="159"/>
      <c r="BS167" s="159"/>
      <c r="BT167" s="159"/>
    </row>
    <row r="168" ht="15.75" customHeight="1">
      <c r="A168" s="159"/>
      <c r="B168" s="159"/>
      <c r="C168" s="159"/>
      <c r="D168" s="159"/>
      <c r="E168" s="159"/>
      <c r="F168" s="159"/>
      <c r="G168" s="159"/>
      <c r="H168" s="159"/>
      <c r="I168" s="159"/>
      <c r="J168" s="159"/>
      <c r="K168" s="159"/>
      <c r="L168" s="159"/>
      <c r="M168" s="159"/>
      <c r="N168" s="159"/>
      <c r="O168" s="159"/>
      <c r="P168" s="159"/>
      <c r="Q168" s="159"/>
      <c r="R168" s="159"/>
      <c r="S168" s="159"/>
      <c r="T168" s="159"/>
      <c r="U168" s="159"/>
      <c r="V168" s="159"/>
      <c r="W168" s="159"/>
      <c r="X168" s="159"/>
      <c r="Y168" s="159"/>
      <c r="Z168" s="159"/>
      <c r="AA168" s="159"/>
      <c r="AB168" s="159"/>
      <c r="AC168" s="159"/>
      <c r="AD168" s="159"/>
      <c r="AE168" s="159"/>
      <c r="AF168" s="159"/>
      <c r="AG168" s="159"/>
      <c r="AH168" s="159"/>
      <c r="AI168" s="159"/>
      <c r="AJ168" s="159"/>
      <c r="AK168" s="159"/>
      <c r="AL168" s="159"/>
      <c r="AM168" s="159"/>
      <c r="AN168" s="159"/>
      <c r="AO168" s="159"/>
      <c r="AP168" s="159"/>
      <c r="AQ168" s="159"/>
      <c r="AR168" s="159"/>
      <c r="AS168" s="159"/>
      <c r="AT168" s="159"/>
      <c r="AU168" s="159"/>
      <c r="AV168" s="159"/>
      <c r="AW168" s="159"/>
      <c r="AX168" s="159"/>
      <c r="AY168" s="159"/>
      <c r="AZ168" s="159"/>
      <c r="BA168" s="159"/>
      <c r="BB168" s="159"/>
      <c r="BC168" s="159"/>
      <c r="BD168" s="159"/>
      <c r="BE168" s="159"/>
      <c r="BF168" s="159"/>
      <c r="BG168" s="159"/>
      <c r="BH168" s="159"/>
      <c r="BI168" s="159"/>
      <c r="BJ168" s="159"/>
      <c r="BK168" s="159"/>
      <c r="BL168" s="159"/>
      <c r="BM168" s="159"/>
      <c r="BN168" s="159"/>
      <c r="BO168" s="159"/>
      <c r="BP168" s="159"/>
      <c r="BQ168" s="159"/>
      <c r="BR168" s="159"/>
      <c r="BS168" s="159"/>
      <c r="BT168" s="159"/>
    </row>
    <row r="169" ht="15.75" customHeight="1">
      <c r="A169" s="159"/>
      <c r="B169" s="159"/>
      <c r="C169" s="159"/>
      <c r="D169" s="159"/>
      <c r="E169" s="159"/>
      <c r="F169" s="159"/>
      <c r="G169" s="159"/>
      <c r="H169" s="159"/>
      <c r="I169" s="159"/>
      <c r="J169" s="159"/>
      <c r="K169" s="159"/>
      <c r="L169" s="159"/>
      <c r="M169" s="159"/>
      <c r="N169" s="159"/>
      <c r="O169" s="159"/>
      <c r="P169" s="159"/>
      <c r="Q169" s="159"/>
      <c r="R169" s="159"/>
      <c r="S169" s="159"/>
      <c r="T169" s="159"/>
      <c r="U169" s="159"/>
      <c r="V169" s="159"/>
      <c r="W169" s="159"/>
      <c r="X169" s="159"/>
      <c r="Y169" s="159"/>
      <c r="Z169" s="159"/>
      <c r="AA169" s="159"/>
      <c r="AB169" s="159"/>
      <c r="AC169" s="159"/>
      <c r="AD169" s="159"/>
      <c r="AE169" s="159"/>
      <c r="AF169" s="159"/>
      <c r="AG169" s="159"/>
      <c r="AH169" s="159"/>
      <c r="AI169" s="159"/>
      <c r="AJ169" s="159"/>
      <c r="AK169" s="159"/>
      <c r="AL169" s="159"/>
      <c r="AM169" s="159"/>
      <c r="AN169" s="159"/>
      <c r="AO169" s="159"/>
      <c r="AP169" s="159"/>
      <c r="AQ169" s="159"/>
      <c r="AR169" s="159"/>
      <c r="AS169" s="159"/>
      <c r="AT169" s="159"/>
      <c r="AU169" s="159"/>
      <c r="AV169" s="159"/>
      <c r="AW169" s="159"/>
      <c r="AX169" s="159"/>
      <c r="AY169" s="159"/>
      <c r="AZ169" s="159"/>
      <c r="BA169" s="159"/>
      <c r="BB169" s="159"/>
      <c r="BC169" s="159"/>
      <c r="BD169" s="159"/>
      <c r="BE169" s="159"/>
      <c r="BF169" s="159"/>
      <c r="BG169" s="159"/>
      <c r="BH169" s="159"/>
      <c r="BI169" s="159"/>
      <c r="BJ169" s="159"/>
      <c r="BK169" s="159"/>
      <c r="BL169" s="159"/>
      <c r="BM169" s="159"/>
      <c r="BN169" s="159"/>
      <c r="BO169" s="159"/>
      <c r="BP169" s="159"/>
      <c r="BQ169" s="159"/>
      <c r="BR169" s="159"/>
      <c r="BS169" s="159"/>
      <c r="BT169" s="159"/>
    </row>
    <row r="170" ht="15.75" customHeight="1">
      <c r="A170" s="159"/>
      <c r="B170" s="159"/>
      <c r="C170" s="159"/>
      <c r="D170" s="159"/>
      <c r="E170" s="159"/>
      <c r="F170" s="159"/>
      <c r="G170" s="159"/>
      <c r="H170" s="159"/>
      <c r="I170" s="159"/>
      <c r="J170" s="159"/>
      <c r="K170" s="159"/>
      <c r="L170" s="159"/>
      <c r="M170" s="159"/>
      <c r="N170" s="159"/>
      <c r="O170" s="159"/>
      <c r="P170" s="159"/>
      <c r="Q170" s="159"/>
      <c r="R170" s="159"/>
      <c r="S170" s="159"/>
      <c r="T170" s="159"/>
      <c r="U170" s="159"/>
      <c r="V170" s="159"/>
      <c r="W170" s="159"/>
      <c r="X170" s="159"/>
      <c r="Y170" s="159"/>
      <c r="Z170" s="159"/>
      <c r="AA170" s="159"/>
      <c r="AB170" s="159"/>
      <c r="AC170" s="159"/>
      <c r="AD170" s="159"/>
      <c r="AE170" s="159"/>
      <c r="AF170" s="159"/>
      <c r="AG170" s="159"/>
      <c r="AH170" s="159"/>
      <c r="AI170" s="159"/>
      <c r="AJ170" s="159"/>
      <c r="AK170" s="159"/>
      <c r="AL170" s="159"/>
      <c r="AM170" s="159"/>
      <c r="AN170" s="159"/>
      <c r="AO170" s="159"/>
      <c r="AP170" s="159"/>
      <c r="AQ170" s="159"/>
      <c r="AR170" s="159"/>
      <c r="AS170" s="159"/>
      <c r="AT170" s="159"/>
      <c r="AU170" s="159"/>
      <c r="AV170" s="159"/>
      <c r="AW170" s="159"/>
      <c r="AX170" s="159"/>
      <c r="AY170" s="159"/>
      <c r="AZ170" s="159"/>
      <c r="BA170" s="159"/>
      <c r="BB170" s="159"/>
      <c r="BC170" s="159"/>
      <c r="BD170" s="159"/>
      <c r="BE170" s="159"/>
      <c r="BF170" s="159"/>
      <c r="BG170" s="159"/>
      <c r="BH170" s="159"/>
      <c r="BI170" s="159"/>
      <c r="BJ170" s="159"/>
      <c r="BK170" s="159"/>
      <c r="BL170" s="159"/>
      <c r="BM170" s="159"/>
      <c r="BN170" s="159"/>
      <c r="BO170" s="159"/>
      <c r="BP170" s="159"/>
      <c r="BQ170" s="159"/>
      <c r="BR170" s="159"/>
      <c r="BS170" s="159"/>
      <c r="BT170" s="159"/>
    </row>
    <row r="171" ht="15.75" customHeight="1">
      <c r="A171" s="159"/>
      <c r="B171" s="159"/>
      <c r="C171" s="159"/>
      <c r="D171" s="159"/>
      <c r="E171" s="159"/>
      <c r="F171" s="159"/>
      <c r="G171" s="159"/>
      <c r="H171" s="159"/>
      <c r="I171" s="159"/>
      <c r="J171" s="159"/>
      <c r="K171" s="159"/>
      <c r="L171" s="159"/>
      <c r="M171" s="159"/>
      <c r="N171" s="159"/>
      <c r="O171" s="159"/>
      <c r="P171" s="159"/>
      <c r="Q171" s="159"/>
      <c r="R171" s="159"/>
      <c r="S171" s="159"/>
      <c r="T171" s="159"/>
      <c r="U171" s="159"/>
      <c r="V171" s="159"/>
      <c r="W171" s="159"/>
      <c r="X171" s="159"/>
      <c r="Y171" s="159"/>
      <c r="Z171" s="159"/>
      <c r="AA171" s="159"/>
      <c r="AB171" s="159"/>
      <c r="AC171" s="159"/>
      <c r="AD171" s="159"/>
      <c r="AE171" s="159"/>
      <c r="AF171" s="159"/>
      <c r="AG171" s="159"/>
      <c r="AH171" s="159"/>
      <c r="AI171" s="159"/>
      <c r="AJ171" s="159"/>
      <c r="AK171" s="159"/>
      <c r="AL171" s="159"/>
      <c r="AM171" s="159"/>
      <c r="AN171" s="159"/>
      <c r="AO171" s="159"/>
      <c r="AP171" s="159"/>
      <c r="AQ171" s="159"/>
      <c r="AR171" s="159"/>
      <c r="AS171" s="159"/>
      <c r="AT171" s="159"/>
      <c r="AU171" s="159"/>
      <c r="AV171" s="159"/>
      <c r="AW171" s="159"/>
      <c r="AX171" s="159"/>
      <c r="AY171" s="159"/>
      <c r="AZ171" s="159"/>
      <c r="BA171" s="159"/>
      <c r="BB171" s="159"/>
      <c r="BC171" s="159"/>
      <c r="BD171" s="159"/>
      <c r="BE171" s="159"/>
      <c r="BF171" s="159"/>
      <c r="BG171" s="159"/>
      <c r="BH171" s="159"/>
      <c r="BI171" s="159"/>
      <c r="BJ171" s="159"/>
      <c r="BK171" s="159"/>
      <c r="BL171" s="159"/>
      <c r="BM171" s="159"/>
      <c r="BN171" s="159"/>
      <c r="BO171" s="159"/>
      <c r="BP171" s="159"/>
      <c r="BQ171" s="159"/>
      <c r="BR171" s="159"/>
      <c r="BS171" s="159"/>
      <c r="BT171" s="159"/>
    </row>
    <row r="172" ht="15.75" customHeight="1">
      <c r="A172" s="159"/>
      <c r="B172" s="159"/>
      <c r="C172" s="159"/>
      <c r="D172" s="159"/>
      <c r="E172" s="159"/>
      <c r="F172" s="159"/>
      <c r="G172" s="159"/>
      <c r="H172" s="159"/>
      <c r="I172" s="159"/>
      <c r="J172" s="159"/>
      <c r="K172" s="159"/>
      <c r="L172" s="159"/>
      <c r="M172" s="159"/>
      <c r="N172" s="159"/>
      <c r="O172" s="159"/>
      <c r="P172" s="159"/>
      <c r="Q172" s="159"/>
      <c r="R172" s="159"/>
      <c r="S172" s="159"/>
      <c r="T172" s="159"/>
      <c r="U172" s="159"/>
      <c r="V172" s="159"/>
      <c r="W172" s="159"/>
      <c r="X172" s="159"/>
      <c r="Y172" s="159"/>
      <c r="Z172" s="159"/>
      <c r="AA172" s="159"/>
      <c r="AB172" s="159"/>
      <c r="AC172" s="159"/>
      <c r="AD172" s="159"/>
      <c r="AE172" s="159"/>
      <c r="AF172" s="159"/>
      <c r="AG172" s="159"/>
      <c r="AH172" s="159"/>
      <c r="AI172" s="159"/>
      <c r="AJ172" s="159"/>
      <c r="AK172" s="159"/>
      <c r="AL172" s="159"/>
      <c r="AM172" s="159"/>
      <c r="AN172" s="159"/>
      <c r="AO172" s="159"/>
      <c r="AP172" s="159"/>
      <c r="AQ172" s="159"/>
      <c r="AR172" s="159"/>
      <c r="AS172" s="159"/>
      <c r="AT172" s="159"/>
      <c r="AU172" s="159"/>
      <c r="AV172" s="159"/>
      <c r="AW172" s="159"/>
      <c r="AX172" s="159"/>
      <c r="AY172" s="159"/>
      <c r="AZ172" s="159"/>
      <c r="BA172" s="159"/>
      <c r="BB172" s="159"/>
      <c r="BC172" s="159"/>
      <c r="BD172" s="159"/>
      <c r="BE172" s="159"/>
      <c r="BF172" s="159"/>
      <c r="BG172" s="159"/>
      <c r="BH172" s="159"/>
      <c r="BI172" s="159"/>
      <c r="BJ172" s="159"/>
      <c r="BK172" s="159"/>
      <c r="BL172" s="159"/>
      <c r="BM172" s="159"/>
      <c r="BN172" s="159"/>
      <c r="BO172" s="159"/>
      <c r="BP172" s="159"/>
      <c r="BQ172" s="159"/>
      <c r="BR172" s="159"/>
      <c r="BS172" s="159"/>
      <c r="BT172" s="159"/>
    </row>
    <row r="173" ht="15.75" customHeight="1">
      <c r="A173" s="159"/>
      <c r="B173" s="159"/>
      <c r="C173" s="159"/>
      <c r="D173" s="159"/>
      <c r="E173" s="159"/>
      <c r="F173" s="159"/>
      <c r="G173" s="159"/>
      <c r="H173" s="159"/>
      <c r="I173" s="159"/>
      <c r="J173" s="159"/>
      <c r="K173" s="159"/>
      <c r="L173" s="159"/>
      <c r="M173" s="159"/>
      <c r="N173" s="159"/>
      <c r="O173" s="159"/>
      <c r="P173" s="159"/>
      <c r="Q173" s="159"/>
      <c r="R173" s="159"/>
      <c r="S173" s="159"/>
      <c r="T173" s="159"/>
      <c r="U173" s="159"/>
      <c r="V173" s="159"/>
      <c r="W173" s="159"/>
      <c r="X173" s="159"/>
      <c r="Y173" s="159"/>
      <c r="Z173" s="159"/>
      <c r="AA173" s="159"/>
      <c r="AB173" s="159"/>
      <c r="AC173" s="159"/>
      <c r="AD173" s="159"/>
      <c r="AE173" s="159"/>
      <c r="AF173" s="159"/>
      <c r="AG173" s="159"/>
      <c r="AH173" s="159"/>
      <c r="AI173" s="159"/>
      <c r="AJ173" s="159"/>
      <c r="AK173" s="159"/>
      <c r="AL173" s="159"/>
      <c r="AM173" s="159"/>
      <c r="AN173" s="159"/>
      <c r="AO173" s="159"/>
      <c r="AP173" s="159"/>
      <c r="AQ173" s="159"/>
      <c r="AR173" s="159"/>
      <c r="AS173" s="159"/>
      <c r="AT173" s="159"/>
      <c r="AU173" s="159"/>
      <c r="AV173" s="159"/>
      <c r="AW173" s="159"/>
      <c r="AX173" s="159"/>
      <c r="AY173" s="159"/>
      <c r="AZ173" s="159"/>
      <c r="BA173" s="159"/>
      <c r="BB173" s="159"/>
      <c r="BC173" s="159"/>
      <c r="BD173" s="159"/>
      <c r="BE173" s="159"/>
      <c r="BF173" s="159"/>
      <c r="BG173" s="159"/>
      <c r="BH173" s="159"/>
      <c r="BI173" s="159"/>
      <c r="BJ173" s="159"/>
      <c r="BK173" s="159"/>
      <c r="BL173" s="159"/>
      <c r="BM173" s="159"/>
      <c r="BN173" s="159"/>
      <c r="BO173" s="159"/>
      <c r="BP173" s="159"/>
      <c r="BQ173" s="159"/>
      <c r="BR173" s="159"/>
      <c r="BS173" s="159"/>
      <c r="BT173" s="159"/>
    </row>
    <row r="174" ht="15.75" customHeight="1">
      <c r="A174" s="159"/>
      <c r="B174" s="159"/>
      <c r="C174" s="159"/>
      <c r="D174" s="159"/>
      <c r="E174" s="159"/>
      <c r="F174" s="159"/>
      <c r="G174" s="159"/>
      <c r="H174" s="159"/>
      <c r="I174" s="159"/>
      <c r="J174" s="159"/>
      <c r="K174" s="159"/>
      <c r="L174" s="159"/>
      <c r="M174" s="159"/>
      <c r="N174" s="159"/>
      <c r="O174" s="159"/>
      <c r="P174" s="159"/>
      <c r="Q174" s="159"/>
      <c r="R174" s="159"/>
      <c r="S174" s="159"/>
      <c r="T174" s="159"/>
      <c r="U174" s="159"/>
      <c r="V174" s="159"/>
      <c r="W174" s="159"/>
      <c r="X174" s="159"/>
      <c r="Y174" s="159"/>
      <c r="Z174" s="159"/>
      <c r="AA174" s="159"/>
      <c r="AB174" s="159"/>
      <c r="AC174" s="159"/>
      <c r="AD174" s="159"/>
      <c r="AE174" s="159"/>
      <c r="AF174" s="159"/>
      <c r="AG174" s="159"/>
      <c r="AH174" s="159"/>
      <c r="AI174" s="159"/>
      <c r="AJ174" s="159"/>
      <c r="AK174" s="159"/>
      <c r="AL174" s="159"/>
      <c r="AM174" s="159"/>
      <c r="AN174" s="159"/>
      <c r="AO174" s="159"/>
      <c r="AP174" s="159"/>
      <c r="AQ174" s="159"/>
      <c r="AR174" s="159"/>
      <c r="AS174" s="159"/>
      <c r="AT174" s="159"/>
      <c r="AU174" s="159"/>
      <c r="AV174" s="159"/>
      <c r="AW174" s="159"/>
      <c r="AX174" s="159"/>
      <c r="AY174" s="159"/>
      <c r="AZ174" s="159"/>
      <c r="BA174" s="159"/>
      <c r="BB174" s="159"/>
      <c r="BC174" s="159"/>
      <c r="BD174" s="159"/>
      <c r="BE174" s="159"/>
      <c r="BF174" s="159"/>
      <c r="BG174" s="159"/>
      <c r="BH174" s="159"/>
      <c r="BI174" s="159"/>
      <c r="BJ174" s="159"/>
      <c r="BK174" s="159"/>
      <c r="BL174" s="159"/>
      <c r="BM174" s="159"/>
      <c r="BN174" s="159"/>
      <c r="BO174" s="159"/>
      <c r="BP174" s="159"/>
      <c r="BQ174" s="159"/>
      <c r="BR174" s="159"/>
      <c r="BS174" s="159"/>
      <c r="BT174" s="159"/>
    </row>
    <row r="175" ht="15.75" customHeight="1">
      <c r="A175" s="159"/>
      <c r="B175" s="159"/>
      <c r="C175" s="159"/>
      <c r="D175" s="159"/>
      <c r="E175" s="159"/>
      <c r="F175" s="159"/>
      <c r="G175" s="159"/>
      <c r="H175" s="159"/>
      <c r="I175" s="159"/>
      <c r="J175" s="159"/>
      <c r="K175" s="159"/>
      <c r="L175" s="159"/>
      <c r="M175" s="159"/>
      <c r="N175" s="159"/>
      <c r="O175" s="159"/>
      <c r="P175" s="159"/>
      <c r="Q175" s="159"/>
      <c r="R175" s="159"/>
      <c r="S175" s="159"/>
      <c r="T175" s="159"/>
      <c r="U175" s="159"/>
      <c r="V175" s="159"/>
      <c r="W175" s="159"/>
      <c r="X175" s="159"/>
      <c r="Y175" s="159"/>
      <c r="Z175" s="159"/>
      <c r="AA175" s="159"/>
      <c r="AB175" s="159"/>
      <c r="AC175" s="159"/>
      <c r="AD175" s="159"/>
      <c r="AE175" s="159"/>
      <c r="AF175" s="159"/>
      <c r="AG175" s="159"/>
      <c r="AH175" s="159"/>
      <c r="AI175" s="159"/>
      <c r="AJ175" s="159"/>
      <c r="AK175" s="159"/>
      <c r="AL175" s="159"/>
      <c r="AM175" s="159"/>
      <c r="AN175" s="159"/>
      <c r="AO175" s="159"/>
      <c r="AP175" s="159"/>
      <c r="AQ175" s="159"/>
      <c r="AR175" s="159"/>
      <c r="AS175" s="159"/>
      <c r="AT175" s="159"/>
      <c r="AU175" s="159"/>
      <c r="AV175" s="159"/>
      <c r="AW175" s="159"/>
      <c r="AX175" s="159"/>
      <c r="AY175" s="159"/>
      <c r="AZ175" s="159"/>
      <c r="BA175" s="159"/>
      <c r="BB175" s="159"/>
      <c r="BC175" s="159"/>
      <c r="BD175" s="159"/>
      <c r="BE175" s="159"/>
      <c r="BF175" s="159"/>
      <c r="BG175" s="159"/>
      <c r="BH175" s="159"/>
      <c r="BI175" s="159"/>
      <c r="BJ175" s="159"/>
      <c r="BK175" s="159"/>
      <c r="BL175" s="159"/>
      <c r="BM175" s="159"/>
      <c r="BN175" s="159"/>
      <c r="BO175" s="159"/>
      <c r="BP175" s="159"/>
      <c r="BQ175" s="159"/>
      <c r="BR175" s="159"/>
      <c r="BS175" s="159"/>
      <c r="BT175" s="159"/>
    </row>
    <row r="176" ht="15.75" customHeight="1">
      <c r="A176" s="159"/>
      <c r="B176" s="159"/>
      <c r="C176" s="159"/>
      <c r="D176" s="159"/>
      <c r="E176" s="159"/>
      <c r="F176" s="159"/>
      <c r="G176" s="159"/>
      <c r="H176" s="159"/>
      <c r="I176" s="159"/>
      <c r="J176" s="159"/>
      <c r="K176" s="159"/>
      <c r="L176" s="159"/>
      <c r="M176" s="159"/>
      <c r="N176" s="159"/>
      <c r="O176" s="159"/>
      <c r="P176" s="159"/>
      <c r="Q176" s="159"/>
      <c r="R176" s="159"/>
      <c r="S176" s="159"/>
      <c r="T176" s="159"/>
      <c r="U176" s="159"/>
      <c r="V176" s="159"/>
      <c r="W176" s="159"/>
      <c r="X176" s="159"/>
      <c r="Y176" s="159"/>
      <c r="Z176" s="159"/>
      <c r="AA176" s="159"/>
      <c r="AB176" s="159"/>
      <c r="AC176" s="159"/>
      <c r="AD176" s="159"/>
      <c r="AE176" s="159"/>
      <c r="AF176" s="159"/>
      <c r="AG176" s="159"/>
      <c r="AH176" s="159"/>
      <c r="AI176" s="159"/>
      <c r="AJ176" s="159"/>
      <c r="AK176" s="159"/>
      <c r="AL176" s="159"/>
      <c r="AM176" s="159"/>
      <c r="AN176" s="159"/>
      <c r="AO176" s="159"/>
      <c r="AP176" s="159"/>
      <c r="AQ176" s="159"/>
      <c r="AR176" s="159"/>
      <c r="AS176" s="159"/>
      <c r="AT176" s="159"/>
      <c r="AU176" s="159"/>
      <c r="AV176" s="159"/>
      <c r="AW176" s="159"/>
      <c r="AX176" s="159"/>
      <c r="AY176" s="159"/>
      <c r="AZ176" s="159"/>
      <c r="BA176" s="159"/>
      <c r="BB176" s="159"/>
      <c r="BC176" s="159"/>
      <c r="BD176" s="159"/>
      <c r="BE176" s="159"/>
      <c r="BF176" s="159"/>
      <c r="BG176" s="159"/>
      <c r="BH176" s="159"/>
      <c r="BI176" s="159"/>
      <c r="BJ176" s="159"/>
      <c r="BK176" s="159"/>
      <c r="BL176" s="159"/>
      <c r="BM176" s="159"/>
      <c r="BN176" s="159"/>
      <c r="BO176" s="159"/>
      <c r="BP176" s="159"/>
      <c r="BQ176" s="159"/>
      <c r="BR176" s="159"/>
      <c r="BS176" s="159"/>
      <c r="BT176" s="159"/>
    </row>
    <row r="177" ht="15.75" customHeight="1">
      <c r="A177" s="159"/>
      <c r="B177" s="159"/>
      <c r="C177" s="159"/>
      <c r="D177" s="159"/>
      <c r="E177" s="159"/>
      <c r="F177" s="159"/>
      <c r="G177" s="159"/>
      <c r="H177" s="159"/>
      <c r="I177" s="159"/>
      <c r="J177" s="159"/>
      <c r="K177" s="159"/>
      <c r="L177" s="159"/>
      <c r="M177" s="159"/>
      <c r="N177" s="159"/>
      <c r="O177" s="159"/>
      <c r="P177" s="159"/>
      <c r="Q177" s="159"/>
      <c r="R177" s="159"/>
      <c r="S177" s="159"/>
      <c r="T177" s="159"/>
      <c r="U177" s="159"/>
      <c r="V177" s="159"/>
      <c r="W177" s="159"/>
      <c r="X177" s="159"/>
      <c r="Y177" s="159"/>
      <c r="Z177" s="159"/>
      <c r="AA177" s="159"/>
      <c r="AB177" s="159"/>
      <c r="AC177" s="159"/>
      <c r="AD177" s="159"/>
      <c r="AE177" s="159"/>
      <c r="AF177" s="159"/>
      <c r="AG177" s="159"/>
      <c r="AH177" s="159"/>
      <c r="AI177" s="159"/>
      <c r="AJ177" s="159"/>
      <c r="AK177" s="159"/>
      <c r="AL177" s="159"/>
      <c r="AM177" s="159"/>
      <c r="AN177" s="159"/>
      <c r="AO177" s="159"/>
      <c r="AP177" s="159"/>
      <c r="AQ177" s="159"/>
      <c r="AR177" s="159"/>
      <c r="AS177" s="159"/>
      <c r="AT177" s="159"/>
      <c r="AU177" s="159"/>
      <c r="AV177" s="159"/>
      <c r="AW177" s="159"/>
      <c r="AX177" s="159"/>
      <c r="AY177" s="159"/>
      <c r="AZ177" s="159"/>
      <c r="BA177" s="159"/>
      <c r="BB177" s="159"/>
      <c r="BC177" s="159"/>
      <c r="BD177" s="159"/>
      <c r="BE177" s="159"/>
      <c r="BF177" s="159"/>
      <c r="BG177" s="159"/>
      <c r="BH177" s="159"/>
      <c r="BI177" s="159"/>
      <c r="BJ177" s="159"/>
      <c r="BK177" s="159"/>
      <c r="BL177" s="159"/>
      <c r="BM177" s="159"/>
      <c r="BN177" s="159"/>
      <c r="BO177" s="159"/>
      <c r="BP177" s="159"/>
      <c r="BQ177" s="159"/>
      <c r="BR177" s="159"/>
      <c r="BS177" s="159"/>
      <c r="BT177" s="159"/>
    </row>
    <row r="178" ht="15.75" customHeight="1">
      <c r="A178" s="159"/>
      <c r="B178" s="159"/>
      <c r="C178" s="159"/>
      <c r="D178" s="159"/>
      <c r="E178" s="159"/>
      <c r="F178" s="159"/>
      <c r="G178" s="159"/>
      <c r="H178" s="159"/>
      <c r="I178" s="159"/>
      <c r="J178" s="159"/>
      <c r="K178" s="159"/>
      <c r="L178" s="159"/>
      <c r="M178" s="159"/>
      <c r="N178" s="159"/>
      <c r="O178" s="159"/>
      <c r="P178" s="159"/>
      <c r="Q178" s="159"/>
      <c r="R178" s="159"/>
      <c r="S178" s="159"/>
      <c r="T178" s="159"/>
      <c r="U178" s="159"/>
      <c r="V178" s="159"/>
      <c r="W178" s="159"/>
      <c r="X178" s="159"/>
      <c r="Y178" s="159"/>
      <c r="Z178" s="159"/>
      <c r="AA178" s="159"/>
      <c r="AB178" s="159"/>
      <c r="AC178" s="159"/>
      <c r="AD178" s="159"/>
      <c r="AE178" s="159"/>
      <c r="AF178" s="159"/>
      <c r="AG178" s="159"/>
      <c r="AH178" s="159"/>
      <c r="AI178" s="159"/>
      <c r="AJ178" s="159"/>
      <c r="AK178" s="159"/>
      <c r="AL178" s="159"/>
      <c r="AM178" s="159"/>
      <c r="AN178" s="159"/>
      <c r="AO178" s="159"/>
      <c r="AP178" s="159"/>
      <c r="AQ178" s="159"/>
      <c r="AR178" s="159"/>
      <c r="AS178" s="159"/>
      <c r="AT178" s="159"/>
      <c r="AU178" s="159"/>
      <c r="AV178" s="159"/>
      <c r="AW178" s="159"/>
      <c r="AX178" s="159"/>
      <c r="AY178" s="159"/>
      <c r="AZ178" s="159"/>
      <c r="BA178" s="159"/>
      <c r="BB178" s="159"/>
      <c r="BC178" s="159"/>
      <c r="BD178" s="159"/>
      <c r="BE178" s="159"/>
      <c r="BF178" s="159"/>
      <c r="BG178" s="159"/>
      <c r="BH178" s="159"/>
      <c r="BI178" s="159"/>
      <c r="BJ178" s="159"/>
      <c r="BK178" s="159"/>
      <c r="BL178" s="159"/>
      <c r="BM178" s="159"/>
      <c r="BN178" s="159"/>
      <c r="BO178" s="159"/>
      <c r="BP178" s="159"/>
      <c r="BQ178" s="159"/>
      <c r="BR178" s="159"/>
      <c r="BS178" s="159"/>
      <c r="BT178" s="159"/>
    </row>
    <row r="179" ht="15.75" customHeight="1">
      <c r="A179" s="159"/>
      <c r="B179" s="159"/>
      <c r="C179" s="159"/>
      <c r="D179" s="159"/>
      <c r="E179" s="159"/>
      <c r="F179" s="159"/>
      <c r="G179" s="159"/>
      <c r="H179" s="159"/>
      <c r="I179" s="159"/>
      <c r="J179" s="159"/>
      <c r="K179" s="159"/>
      <c r="L179" s="159"/>
      <c r="M179" s="159"/>
      <c r="N179" s="159"/>
      <c r="O179" s="159"/>
      <c r="P179" s="159"/>
      <c r="Q179" s="159"/>
      <c r="R179" s="159"/>
      <c r="S179" s="159"/>
      <c r="T179" s="159"/>
      <c r="U179" s="159"/>
      <c r="V179" s="159"/>
      <c r="W179" s="159"/>
      <c r="X179" s="159"/>
      <c r="Y179" s="159"/>
      <c r="Z179" s="159"/>
      <c r="AA179" s="159"/>
      <c r="AB179" s="159"/>
      <c r="AC179" s="159"/>
      <c r="AD179" s="159"/>
      <c r="AE179" s="159"/>
      <c r="AF179" s="159"/>
      <c r="AG179" s="159"/>
      <c r="AH179" s="159"/>
      <c r="AI179" s="159"/>
      <c r="AJ179" s="159"/>
      <c r="AK179" s="159"/>
      <c r="AL179" s="159"/>
      <c r="AM179" s="159"/>
      <c r="AN179" s="159"/>
      <c r="AO179" s="159"/>
      <c r="AP179" s="159"/>
      <c r="AQ179" s="159"/>
      <c r="AR179" s="159"/>
      <c r="AS179" s="159"/>
      <c r="AT179" s="159"/>
      <c r="AU179" s="159"/>
      <c r="AV179" s="159"/>
      <c r="AW179" s="159"/>
      <c r="AX179" s="159"/>
      <c r="AY179" s="159"/>
      <c r="AZ179" s="159"/>
      <c r="BA179" s="159"/>
      <c r="BB179" s="159"/>
      <c r="BC179" s="159"/>
      <c r="BD179" s="159"/>
      <c r="BE179" s="159"/>
      <c r="BF179" s="159"/>
      <c r="BG179" s="159"/>
      <c r="BH179" s="159"/>
      <c r="BI179" s="159"/>
      <c r="BJ179" s="159"/>
      <c r="BK179" s="159"/>
      <c r="BL179" s="159"/>
      <c r="BM179" s="159"/>
      <c r="BN179" s="159"/>
      <c r="BO179" s="159"/>
      <c r="BP179" s="159"/>
      <c r="BQ179" s="159"/>
      <c r="BR179" s="159"/>
      <c r="BS179" s="159"/>
      <c r="BT179" s="159"/>
    </row>
    <row r="180" ht="15.75" customHeight="1">
      <c r="A180" s="159"/>
      <c r="B180" s="159"/>
      <c r="C180" s="159"/>
      <c r="D180" s="159"/>
      <c r="E180" s="159"/>
      <c r="F180" s="159"/>
      <c r="G180" s="159"/>
      <c r="H180" s="159"/>
      <c r="I180" s="159"/>
      <c r="J180" s="159"/>
      <c r="K180" s="159"/>
      <c r="L180" s="159"/>
      <c r="M180" s="159"/>
      <c r="N180" s="159"/>
      <c r="O180" s="159"/>
      <c r="P180" s="159"/>
      <c r="Q180" s="159"/>
      <c r="R180" s="159"/>
      <c r="S180" s="159"/>
      <c r="T180" s="159"/>
      <c r="U180" s="159"/>
      <c r="V180" s="159"/>
      <c r="W180" s="159"/>
      <c r="X180" s="159"/>
      <c r="Y180" s="159"/>
      <c r="Z180" s="159"/>
      <c r="AA180" s="159"/>
      <c r="AB180" s="159"/>
      <c r="AC180" s="159"/>
      <c r="AD180" s="159"/>
      <c r="AE180" s="159"/>
      <c r="AF180" s="159"/>
      <c r="AG180" s="159"/>
      <c r="AH180" s="159"/>
      <c r="AI180" s="159"/>
      <c r="AJ180" s="159"/>
      <c r="AK180" s="159"/>
      <c r="AL180" s="159"/>
      <c r="AM180" s="159"/>
      <c r="AN180" s="159"/>
      <c r="AO180" s="159"/>
      <c r="AP180" s="159"/>
      <c r="AQ180" s="159"/>
      <c r="AR180" s="159"/>
      <c r="AS180" s="159"/>
      <c r="AT180" s="159"/>
      <c r="AU180" s="159"/>
      <c r="AV180" s="159"/>
      <c r="AW180" s="159"/>
      <c r="AX180" s="159"/>
      <c r="AY180" s="159"/>
      <c r="AZ180" s="159"/>
      <c r="BA180" s="159"/>
      <c r="BB180" s="159"/>
      <c r="BC180" s="159"/>
      <c r="BD180" s="159"/>
      <c r="BE180" s="159"/>
      <c r="BF180" s="159"/>
      <c r="BG180" s="159"/>
      <c r="BH180" s="159"/>
      <c r="BI180" s="159"/>
      <c r="BJ180" s="159"/>
      <c r="BK180" s="159"/>
      <c r="BL180" s="159"/>
      <c r="BM180" s="159"/>
      <c r="BN180" s="159"/>
      <c r="BO180" s="159"/>
      <c r="BP180" s="159"/>
      <c r="BQ180" s="159"/>
      <c r="BR180" s="159"/>
      <c r="BS180" s="159"/>
      <c r="BT180" s="159"/>
    </row>
    <row r="181" ht="15.75" customHeight="1">
      <c r="A181" s="159"/>
      <c r="B181" s="159"/>
      <c r="C181" s="159"/>
      <c r="D181" s="159"/>
      <c r="E181" s="159"/>
      <c r="F181" s="159"/>
      <c r="G181" s="159"/>
      <c r="H181" s="159"/>
      <c r="I181" s="159"/>
      <c r="J181" s="159"/>
      <c r="K181" s="159"/>
      <c r="L181" s="159"/>
      <c r="M181" s="159"/>
      <c r="N181" s="159"/>
      <c r="O181" s="159"/>
      <c r="P181" s="159"/>
      <c r="Q181" s="159"/>
      <c r="R181" s="159"/>
      <c r="S181" s="159"/>
      <c r="T181" s="159"/>
      <c r="U181" s="159"/>
      <c r="V181" s="159"/>
      <c r="W181" s="159"/>
      <c r="X181" s="159"/>
      <c r="Y181" s="159"/>
      <c r="Z181" s="159"/>
      <c r="AA181" s="159"/>
      <c r="AB181" s="159"/>
      <c r="AC181" s="159"/>
      <c r="AD181" s="159"/>
      <c r="AE181" s="159"/>
      <c r="AF181" s="159"/>
      <c r="AG181" s="159"/>
      <c r="AH181" s="159"/>
      <c r="AI181" s="159"/>
      <c r="AJ181" s="159"/>
      <c r="AK181" s="159"/>
      <c r="AL181" s="159"/>
      <c r="AM181" s="159"/>
      <c r="AN181" s="159"/>
      <c r="AO181" s="159"/>
      <c r="AP181" s="159"/>
      <c r="AQ181" s="159"/>
      <c r="AR181" s="159"/>
      <c r="AS181" s="159"/>
      <c r="AT181" s="159"/>
      <c r="AU181" s="159"/>
      <c r="AV181" s="159"/>
      <c r="AW181" s="159"/>
      <c r="AX181" s="159"/>
      <c r="AY181" s="159"/>
      <c r="AZ181" s="159"/>
      <c r="BA181" s="159"/>
      <c r="BB181" s="159"/>
      <c r="BC181" s="159"/>
      <c r="BD181" s="159"/>
      <c r="BE181" s="159"/>
      <c r="BF181" s="159"/>
      <c r="BG181" s="159"/>
      <c r="BH181" s="159"/>
      <c r="BI181" s="159"/>
      <c r="BJ181" s="159"/>
      <c r="BK181" s="159"/>
      <c r="BL181" s="159"/>
      <c r="BM181" s="159"/>
      <c r="BN181" s="159"/>
      <c r="BO181" s="159"/>
      <c r="BP181" s="159"/>
      <c r="BQ181" s="159"/>
      <c r="BR181" s="159"/>
      <c r="BS181" s="159"/>
      <c r="BT181" s="159"/>
    </row>
    <row r="182" ht="15.75" customHeight="1">
      <c r="A182" s="159"/>
      <c r="B182" s="159"/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  <c r="N182" s="159"/>
      <c r="O182" s="159"/>
      <c r="P182" s="159"/>
      <c r="Q182" s="159"/>
      <c r="R182" s="159"/>
      <c r="S182" s="159"/>
      <c r="T182" s="159"/>
      <c r="U182" s="159"/>
      <c r="V182" s="159"/>
      <c r="W182" s="159"/>
      <c r="X182" s="159"/>
      <c r="Y182" s="159"/>
      <c r="Z182" s="159"/>
      <c r="AA182" s="159"/>
      <c r="AB182" s="159"/>
      <c r="AC182" s="159"/>
      <c r="AD182" s="159"/>
      <c r="AE182" s="159"/>
      <c r="AF182" s="159"/>
      <c r="AG182" s="159"/>
      <c r="AH182" s="159"/>
      <c r="AI182" s="159"/>
      <c r="AJ182" s="159"/>
      <c r="AK182" s="159"/>
      <c r="AL182" s="159"/>
      <c r="AM182" s="159"/>
      <c r="AN182" s="159"/>
      <c r="AO182" s="159"/>
      <c r="AP182" s="159"/>
      <c r="AQ182" s="159"/>
      <c r="AR182" s="159"/>
      <c r="AS182" s="159"/>
      <c r="AT182" s="159"/>
      <c r="AU182" s="159"/>
      <c r="AV182" s="159"/>
      <c r="AW182" s="159"/>
      <c r="AX182" s="159"/>
      <c r="AY182" s="159"/>
      <c r="AZ182" s="159"/>
      <c r="BA182" s="159"/>
      <c r="BB182" s="159"/>
      <c r="BC182" s="159"/>
      <c r="BD182" s="159"/>
      <c r="BE182" s="159"/>
      <c r="BF182" s="159"/>
      <c r="BG182" s="159"/>
      <c r="BH182" s="159"/>
      <c r="BI182" s="159"/>
      <c r="BJ182" s="159"/>
      <c r="BK182" s="159"/>
      <c r="BL182" s="159"/>
      <c r="BM182" s="159"/>
      <c r="BN182" s="159"/>
      <c r="BO182" s="159"/>
      <c r="BP182" s="159"/>
      <c r="BQ182" s="159"/>
      <c r="BR182" s="159"/>
      <c r="BS182" s="159"/>
      <c r="BT182" s="159"/>
    </row>
    <row r="183" ht="15.75" customHeight="1">
      <c r="A183" s="159"/>
      <c r="B183" s="159"/>
      <c r="C183" s="159"/>
      <c r="D183" s="159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159"/>
      <c r="S183" s="159"/>
      <c r="T183" s="159"/>
      <c r="U183" s="159"/>
      <c r="V183" s="159"/>
      <c r="W183" s="159"/>
      <c r="X183" s="159"/>
      <c r="Y183" s="159"/>
      <c r="Z183" s="159"/>
      <c r="AA183" s="159"/>
      <c r="AB183" s="159"/>
      <c r="AC183" s="159"/>
      <c r="AD183" s="159"/>
      <c r="AE183" s="159"/>
      <c r="AF183" s="159"/>
      <c r="AG183" s="159"/>
      <c r="AH183" s="159"/>
      <c r="AI183" s="159"/>
      <c r="AJ183" s="159"/>
      <c r="AK183" s="159"/>
      <c r="AL183" s="159"/>
      <c r="AM183" s="159"/>
      <c r="AN183" s="159"/>
      <c r="AO183" s="159"/>
      <c r="AP183" s="159"/>
      <c r="AQ183" s="159"/>
      <c r="AR183" s="159"/>
      <c r="AS183" s="159"/>
      <c r="AT183" s="159"/>
      <c r="AU183" s="159"/>
      <c r="AV183" s="159"/>
      <c r="AW183" s="159"/>
      <c r="AX183" s="159"/>
      <c r="AY183" s="159"/>
      <c r="AZ183" s="159"/>
      <c r="BA183" s="159"/>
      <c r="BB183" s="159"/>
      <c r="BC183" s="159"/>
      <c r="BD183" s="159"/>
      <c r="BE183" s="159"/>
      <c r="BF183" s="159"/>
      <c r="BG183" s="159"/>
      <c r="BH183" s="159"/>
      <c r="BI183" s="159"/>
      <c r="BJ183" s="159"/>
      <c r="BK183" s="159"/>
      <c r="BL183" s="159"/>
      <c r="BM183" s="159"/>
      <c r="BN183" s="159"/>
      <c r="BO183" s="159"/>
      <c r="BP183" s="159"/>
      <c r="BQ183" s="159"/>
      <c r="BR183" s="159"/>
      <c r="BS183" s="159"/>
      <c r="BT183" s="159"/>
    </row>
    <row r="184" ht="15.75" customHeight="1">
      <c r="A184" s="159"/>
      <c r="B184" s="159"/>
      <c r="C184" s="159"/>
      <c r="D184" s="159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159"/>
      <c r="R184" s="159"/>
      <c r="S184" s="159"/>
      <c r="T184" s="159"/>
      <c r="U184" s="159"/>
      <c r="V184" s="159"/>
      <c r="W184" s="159"/>
      <c r="X184" s="159"/>
      <c r="Y184" s="159"/>
      <c r="Z184" s="159"/>
      <c r="AA184" s="159"/>
      <c r="AB184" s="159"/>
      <c r="AC184" s="159"/>
      <c r="AD184" s="159"/>
      <c r="AE184" s="159"/>
      <c r="AF184" s="159"/>
      <c r="AG184" s="159"/>
      <c r="AH184" s="159"/>
      <c r="AI184" s="159"/>
      <c r="AJ184" s="159"/>
      <c r="AK184" s="159"/>
      <c r="AL184" s="159"/>
      <c r="AM184" s="159"/>
      <c r="AN184" s="159"/>
      <c r="AO184" s="159"/>
      <c r="AP184" s="159"/>
      <c r="AQ184" s="159"/>
      <c r="AR184" s="159"/>
      <c r="AS184" s="159"/>
      <c r="AT184" s="159"/>
      <c r="AU184" s="159"/>
      <c r="AV184" s="159"/>
      <c r="AW184" s="159"/>
      <c r="AX184" s="159"/>
      <c r="AY184" s="159"/>
      <c r="AZ184" s="159"/>
      <c r="BA184" s="159"/>
      <c r="BB184" s="159"/>
      <c r="BC184" s="159"/>
      <c r="BD184" s="159"/>
      <c r="BE184" s="159"/>
      <c r="BF184" s="159"/>
      <c r="BG184" s="159"/>
      <c r="BH184" s="159"/>
      <c r="BI184" s="159"/>
      <c r="BJ184" s="159"/>
      <c r="BK184" s="159"/>
      <c r="BL184" s="159"/>
      <c r="BM184" s="159"/>
      <c r="BN184" s="159"/>
      <c r="BO184" s="159"/>
      <c r="BP184" s="159"/>
      <c r="BQ184" s="159"/>
      <c r="BR184" s="159"/>
      <c r="BS184" s="159"/>
      <c r="BT184" s="159"/>
    </row>
    <row r="185" ht="15.75" customHeight="1">
      <c r="A185" s="159"/>
      <c r="B185" s="159"/>
      <c r="C185" s="159"/>
      <c r="D185" s="159"/>
      <c r="E185" s="159"/>
      <c r="F185" s="159"/>
      <c r="G185" s="159"/>
      <c r="H185" s="159"/>
      <c r="I185" s="159"/>
      <c r="J185" s="159"/>
      <c r="K185" s="159"/>
      <c r="L185" s="159"/>
      <c r="M185" s="159"/>
      <c r="N185" s="159"/>
      <c r="O185" s="159"/>
      <c r="P185" s="159"/>
      <c r="Q185" s="159"/>
      <c r="R185" s="159"/>
      <c r="S185" s="159"/>
      <c r="T185" s="159"/>
      <c r="U185" s="159"/>
      <c r="V185" s="159"/>
      <c r="W185" s="159"/>
      <c r="X185" s="159"/>
      <c r="Y185" s="159"/>
      <c r="Z185" s="159"/>
      <c r="AA185" s="159"/>
      <c r="AB185" s="159"/>
      <c r="AC185" s="159"/>
      <c r="AD185" s="159"/>
      <c r="AE185" s="159"/>
      <c r="AF185" s="159"/>
      <c r="AG185" s="159"/>
      <c r="AH185" s="159"/>
      <c r="AI185" s="159"/>
      <c r="AJ185" s="159"/>
      <c r="AK185" s="159"/>
      <c r="AL185" s="159"/>
      <c r="AM185" s="159"/>
      <c r="AN185" s="159"/>
      <c r="AO185" s="159"/>
      <c r="AP185" s="159"/>
      <c r="AQ185" s="159"/>
      <c r="AR185" s="159"/>
      <c r="AS185" s="159"/>
      <c r="AT185" s="159"/>
      <c r="AU185" s="159"/>
      <c r="AV185" s="159"/>
      <c r="AW185" s="159"/>
      <c r="AX185" s="159"/>
      <c r="AY185" s="159"/>
      <c r="AZ185" s="159"/>
      <c r="BA185" s="159"/>
      <c r="BB185" s="159"/>
      <c r="BC185" s="159"/>
      <c r="BD185" s="159"/>
      <c r="BE185" s="159"/>
      <c r="BF185" s="159"/>
      <c r="BG185" s="159"/>
      <c r="BH185" s="159"/>
      <c r="BI185" s="159"/>
      <c r="BJ185" s="159"/>
      <c r="BK185" s="159"/>
      <c r="BL185" s="159"/>
      <c r="BM185" s="159"/>
      <c r="BN185" s="159"/>
      <c r="BO185" s="159"/>
      <c r="BP185" s="159"/>
      <c r="BQ185" s="159"/>
      <c r="BR185" s="159"/>
      <c r="BS185" s="159"/>
      <c r="BT185" s="159"/>
    </row>
    <row r="186" ht="15.75" customHeight="1">
      <c r="A186" s="159"/>
      <c r="B186" s="159"/>
      <c r="C186" s="159"/>
      <c r="D186" s="159"/>
      <c r="E186" s="159"/>
      <c r="F186" s="159"/>
      <c r="G186" s="159"/>
      <c r="H186" s="159"/>
      <c r="I186" s="159"/>
      <c r="J186" s="159"/>
      <c r="K186" s="159"/>
      <c r="L186" s="159"/>
      <c r="M186" s="159"/>
      <c r="N186" s="159"/>
      <c r="O186" s="159"/>
      <c r="P186" s="159"/>
      <c r="Q186" s="159"/>
      <c r="R186" s="159"/>
      <c r="S186" s="159"/>
      <c r="T186" s="159"/>
      <c r="U186" s="159"/>
      <c r="V186" s="159"/>
      <c r="W186" s="159"/>
      <c r="X186" s="159"/>
      <c r="Y186" s="159"/>
      <c r="Z186" s="159"/>
      <c r="AA186" s="159"/>
      <c r="AB186" s="159"/>
      <c r="AC186" s="159"/>
      <c r="AD186" s="159"/>
      <c r="AE186" s="159"/>
      <c r="AF186" s="159"/>
      <c r="AG186" s="159"/>
      <c r="AH186" s="159"/>
      <c r="AI186" s="159"/>
      <c r="AJ186" s="159"/>
      <c r="AK186" s="159"/>
      <c r="AL186" s="159"/>
      <c r="AM186" s="159"/>
      <c r="AN186" s="159"/>
      <c r="AO186" s="159"/>
      <c r="AP186" s="159"/>
      <c r="AQ186" s="159"/>
      <c r="AR186" s="159"/>
      <c r="AS186" s="159"/>
      <c r="AT186" s="159"/>
      <c r="AU186" s="159"/>
      <c r="AV186" s="159"/>
      <c r="AW186" s="159"/>
      <c r="AX186" s="159"/>
      <c r="AY186" s="159"/>
      <c r="AZ186" s="159"/>
      <c r="BA186" s="159"/>
      <c r="BB186" s="159"/>
      <c r="BC186" s="159"/>
      <c r="BD186" s="159"/>
      <c r="BE186" s="159"/>
      <c r="BF186" s="159"/>
      <c r="BG186" s="159"/>
      <c r="BH186" s="159"/>
      <c r="BI186" s="159"/>
      <c r="BJ186" s="159"/>
      <c r="BK186" s="159"/>
      <c r="BL186" s="159"/>
      <c r="BM186" s="159"/>
      <c r="BN186" s="159"/>
      <c r="BO186" s="159"/>
      <c r="BP186" s="159"/>
      <c r="BQ186" s="159"/>
      <c r="BR186" s="159"/>
      <c r="BS186" s="159"/>
      <c r="BT186" s="159"/>
    </row>
    <row r="187" ht="15.75" customHeight="1">
      <c r="A187" s="159"/>
      <c r="B187" s="159"/>
      <c r="C187" s="159"/>
      <c r="D187" s="159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159"/>
      <c r="S187" s="159"/>
      <c r="T187" s="159"/>
      <c r="U187" s="159"/>
      <c r="V187" s="159"/>
      <c r="W187" s="159"/>
      <c r="X187" s="159"/>
      <c r="Y187" s="159"/>
      <c r="Z187" s="159"/>
      <c r="AA187" s="159"/>
      <c r="AB187" s="159"/>
      <c r="AC187" s="159"/>
      <c r="AD187" s="159"/>
      <c r="AE187" s="159"/>
      <c r="AF187" s="159"/>
      <c r="AG187" s="159"/>
      <c r="AH187" s="159"/>
      <c r="AI187" s="159"/>
      <c r="AJ187" s="159"/>
      <c r="AK187" s="159"/>
      <c r="AL187" s="159"/>
      <c r="AM187" s="159"/>
      <c r="AN187" s="159"/>
      <c r="AO187" s="159"/>
      <c r="AP187" s="159"/>
      <c r="AQ187" s="159"/>
      <c r="AR187" s="159"/>
      <c r="AS187" s="159"/>
      <c r="AT187" s="159"/>
      <c r="AU187" s="159"/>
      <c r="AV187" s="159"/>
      <c r="AW187" s="159"/>
      <c r="AX187" s="159"/>
      <c r="AY187" s="159"/>
      <c r="AZ187" s="159"/>
      <c r="BA187" s="159"/>
      <c r="BB187" s="159"/>
      <c r="BC187" s="159"/>
      <c r="BD187" s="159"/>
      <c r="BE187" s="159"/>
      <c r="BF187" s="159"/>
      <c r="BG187" s="159"/>
      <c r="BH187" s="159"/>
      <c r="BI187" s="159"/>
      <c r="BJ187" s="159"/>
      <c r="BK187" s="159"/>
      <c r="BL187" s="159"/>
      <c r="BM187" s="159"/>
      <c r="BN187" s="159"/>
      <c r="BO187" s="159"/>
      <c r="BP187" s="159"/>
      <c r="BQ187" s="159"/>
      <c r="BR187" s="159"/>
      <c r="BS187" s="159"/>
      <c r="BT187" s="159"/>
    </row>
    <row r="188" ht="15.75" customHeight="1">
      <c r="A188" s="159"/>
      <c r="B188" s="159"/>
      <c r="C188" s="159"/>
      <c r="D188" s="159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159"/>
      <c r="S188" s="159"/>
      <c r="T188" s="159"/>
      <c r="U188" s="159"/>
      <c r="V188" s="159"/>
      <c r="W188" s="159"/>
      <c r="X188" s="159"/>
      <c r="Y188" s="159"/>
      <c r="Z188" s="159"/>
      <c r="AA188" s="159"/>
      <c r="AB188" s="159"/>
      <c r="AC188" s="159"/>
      <c r="AD188" s="159"/>
      <c r="AE188" s="159"/>
      <c r="AF188" s="159"/>
      <c r="AG188" s="159"/>
      <c r="AH188" s="159"/>
      <c r="AI188" s="159"/>
      <c r="AJ188" s="159"/>
      <c r="AK188" s="159"/>
      <c r="AL188" s="159"/>
      <c r="AM188" s="159"/>
      <c r="AN188" s="159"/>
      <c r="AO188" s="159"/>
      <c r="AP188" s="159"/>
      <c r="AQ188" s="159"/>
      <c r="AR188" s="159"/>
      <c r="AS188" s="159"/>
      <c r="AT188" s="159"/>
      <c r="AU188" s="159"/>
      <c r="AV188" s="159"/>
      <c r="AW188" s="159"/>
      <c r="AX188" s="159"/>
      <c r="AY188" s="159"/>
      <c r="AZ188" s="159"/>
      <c r="BA188" s="159"/>
      <c r="BB188" s="159"/>
      <c r="BC188" s="159"/>
      <c r="BD188" s="159"/>
      <c r="BE188" s="159"/>
      <c r="BF188" s="159"/>
      <c r="BG188" s="159"/>
      <c r="BH188" s="159"/>
      <c r="BI188" s="159"/>
      <c r="BJ188" s="159"/>
      <c r="BK188" s="159"/>
      <c r="BL188" s="159"/>
      <c r="BM188" s="159"/>
      <c r="BN188" s="159"/>
      <c r="BO188" s="159"/>
      <c r="BP188" s="159"/>
      <c r="BQ188" s="159"/>
      <c r="BR188" s="159"/>
      <c r="BS188" s="159"/>
      <c r="BT188" s="159"/>
    </row>
    <row r="189" ht="15.75" customHeight="1">
      <c r="A189" s="159"/>
      <c r="B189" s="159"/>
      <c r="C189" s="159"/>
      <c r="D189" s="159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159"/>
      <c r="R189" s="159"/>
      <c r="S189" s="159"/>
      <c r="T189" s="159"/>
      <c r="U189" s="159"/>
      <c r="V189" s="159"/>
      <c r="W189" s="159"/>
      <c r="X189" s="159"/>
      <c r="Y189" s="159"/>
      <c r="Z189" s="159"/>
      <c r="AA189" s="159"/>
      <c r="AB189" s="159"/>
      <c r="AC189" s="159"/>
      <c r="AD189" s="159"/>
      <c r="AE189" s="159"/>
      <c r="AF189" s="159"/>
      <c r="AG189" s="159"/>
      <c r="AH189" s="159"/>
      <c r="AI189" s="159"/>
      <c r="AJ189" s="159"/>
      <c r="AK189" s="159"/>
      <c r="AL189" s="159"/>
      <c r="AM189" s="159"/>
      <c r="AN189" s="159"/>
      <c r="AO189" s="159"/>
      <c r="AP189" s="159"/>
      <c r="AQ189" s="159"/>
      <c r="AR189" s="159"/>
      <c r="AS189" s="159"/>
      <c r="AT189" s="159"/>
      <c r="AU189" s="159"/>
      <c r="AV189" s="159"/>
      <c r="AW189" s="159"/>
      <c r="AX189" s="159"/>
      <c r="AY189" s="159"/>
      <c r="AZ189" s="159"/>
      <c r="BA189" s="159"/>
      <c r="BB189" s="159"/>
      <c r="BC189" s="159"/>
      <c r="BD189" s="159"/>
      <c r="BE189" s="159"/>
      <c r="BF189" s="159"/>
      <c r="BG189" s="159"/>
      <c r="BH189" s="159"/>
      <c r="BI189" s="159"/>
      <c r="BJ189" s="159"/>
      <c r="BK189" s="159"/>
      <c r="BL189" s="159"/>
      <c r="BM189" s="159"/>
      <c r="BN189" s="159"/>
      <c r="BO189" s="159"/>
      <c r="BP189" s="159"/>
      <c r="BQ189" s="159"/>
      <c r="BR189" s="159"/>
      <c r="BS189" s="159"/>
      <c r="BT189" s="159"/>
    </row>
    <row r="190" ht="15.75" customHeight="1">
      <c r="A190" s="159"/>
      <c r="B190" s="159"/>
      <c r="C190" s="159"/>
      <c r="D190" s="159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59"/>
      <c r="R190" s="159"/>
      <c r="S190" s="159"/>
      <c r="T190" s="159"/>
      <c r="U190" s="159"/>
      <c r="V190" s="159"/>
      <c r="W190" s="159"/>
      <c r="X190" s="159"/>
      <c r="Y190" s="159"/>
      <c r="Z190" s="159"/>
      <c r="AA190" s="159"/>
      <c r="AB190" s="159"/>
      <c r="AC190" s="159"/>
      <c r="AD190" s="159"/>
      <c r="AE190" s="159"/>
      <c r="AF190" s="159"/>
      <c r="AG190" s="159"/>
      <c r="AH190" s="159"/>
      <c r="AI190" s="159"/>
      <c r="AJ190" s="159"/>
      <c r="AK190" s="159"/>
      <c r="AL190" s="159"/>
      <c r="AM190" s="159"/>
      <c r="AN190" s="159"/>
      <c r="AO190" s="159"/>
      <c r="AP190" s="159"/>
      <c r="AQ190" s="159"/>
      <c r="AR190" s="159"/>
      <c r="AS190" s="159"/>
      <c r="AT190" s="159"/>
      <c r="AU190" s="159"/>
      <c r="AV190" s="159"/>
      <c r="AW190" s="159"/>
      <c r="AX190" s="159"/>
      <c r="AY190" s="159"/>
      <c r="AZ190" s="159"/>
      <c r="BA190" s="159"/>
      <c r="BB190" s="159"/>
      <c r="BC190" s="159"/>
      <c r="BD190" s="159"/>
      <c r="BE190" s="159"/>
      <c r="BF190" s="159"/>
      <c r="BG190" s="159"/>
      <c r="BH190" s="159"/>
      <c r="BI190" s="159"/>
      <c r="BJ190" s="159"/>
      <c r="BK190" s="159"/>
      <c r="BL190" s="159"/>
      <c r="BM190" s="159"/>
      <c r="BN190" s="159"/>
      <c r="BO190" s="159"/>
      <c r="BP190" s="159"/>
      <c r="BQ190" s="159"/>
      <c r="BR190" s="159"/>
      <c r="BS190" s="159"/>
      <c r="BT190" s="159"/>
    </row>
    <row r="191" ht="15.75" customHeight="1">
      <c r="A191" s="159"/>
      <c r="B191" s="159"/>
      <c r="C191" s="159"/>
      <c r="D191" s="159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  <c r="Q191" s="159"/>
      <c r="R191" s="159"/>
      <c r="S191" s="159"/>
      <c r="T191" s="159"/>
      <c r="U191" s="159"/>
      <c r="V191" s="159"/>
      <c r="W191" s="159"/>
      <c r="X191" s="159"/>
      <c r="Y191" s="159"/>
      <c r="Z191" s="159"/>
      <c r="AA191" s="159"/>
      <c r="AB191" s="159"/>
      <c r="AC191" s="159"/>
      <c r="AD191" s="159"/>
      <c r="AE191" s="159"/>
      <c r="AF191" s="159"/>
      <c r="AG191" s="159"/>
      <c r="AH191" s="159"/>
      <c r="AI191" s="159"/>
      <c r="AJ191" s="159"/>
      <c r="AK191" s="159"/>
      <c r="AL191" s="159"/>
      <c r="AM191" s="159"/>
      <c r="AN191" s="159"/>
      <c r="AO191" s="159"/>
      <c r="AP191" s="159"/>
      <c r="AQ191" s="159"/>
      <c r="AR191" s="159"/>
      <c r="AS191" s="159"/>
      <c r="AT191" s="159"/>
      <c r="AU191" s="159"/>
      <c r="AV191" s="159"/>
      <c r="AW191" s="159"/>
      <c r="AX191" s="159"/>
      <c r="AY191" s="159"/>
      <c r="AZ191" s="159"/>
      <c r="BA191" s="159"/>
      <c r="BB191" s="159"/>
      <c r="BC191" s="159"/>
      <c r="BD191" s="159"/>
      <c r="BE191" s="159"/>
      <c r="BF191" s="159"/>
      <c r="BG191" s="159"/>
      <c r="BH191" s="159"/>
      <c r="BI191" s="159"/>
      <c r="BJ191" s="159"/>
      <c r="BK191" s="159"/>
      <c r="BL191" s="159"/>
      <c r="BM191" s="159"/>
      <c r="BN191" s="159"/>
      <c r="BO191" s="159"/>
      <c r="BP191" s="159"/>
      <c r="BQ191" s="159"/>
      <c r="BR191" s="159"/>
      <c r="BS191" s="159"/>
      <c r="BT191" s="159"/>
    </row>
    <row r="192" ht="15.75" customHeight="1">
      <c r="A192" s="159"/>
      <c r="B192" s="159"/>
      <c r="C192" s="159"/>
      <c r="D192" s="159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159"/>
      <c r="S192" s="159"/>
      <c r="T192" s="159"/>
      <c r="U192" s="159"/>
      <c r="V192" s="159"/>
      <c r="W192" s="159"/>
      <c r="X192" s="159"/>
      <c r="Y192" s="159"/>
      <c r="Z192" s="159"/>
      <c r="AA192" s="159"/>
      <c r="AB192" s="159"/>
      <c r="AC192" s="159"/>
      <c r="AD192" s="159"/>
      <c r="AE192" s="159"/>
      <c r="AF192" s="159"/>
      <c r="AG192" s="159"/>
      <c r="AH192" s="159"/>
      <c r="AI192" s="159"/>
      <c r="AJ192" s="159"/>
      <c r="AK192" s="159"/>
      <c r="AL192" s="159"/>
      <c r="AM192" s="159"/>
      <c r="AN192" s="159"/>
      <c r="AO192" s="159"/>
      <c r="AP192" s="159"/>
      <c r="AQ192" s="159"/>
      <c r="AR192" s="159"/>
      <c r="AS192" s="159"/>
      <c r="AT192" s="159"/>
      <c r="AU192" s="159"/>
      <c r="AV192" s="159"/>
      <c r="AW192" s="159"/>
      <c r="AX192" s="159"/>
      <c r="AY192" s="159"/>
      <c r="AZ192" s="159"/>
      <c r="BA192" s="159"/>
      <c r="BB192" s="159"/>
      <c r="BC192" s="159"/>
      <c r="BD192" s="159"/>
      <c r="BE192" s="159"/>
      <c r="BF192" s="159"/>
      <c r="BG192" s="159"/>
      <c r="BH192" s="159"/>
      <c r="BI192" s="159"/>
      <c r="BJ192" s="159"/>
      <c r="BK192" s="159"/>
      <c r="BL192" s="159"/>
      <c r="BM192" s="159"/>
      <c r="BN192" s="159"/>
      <c r="BO192" s="159"/>
      <c r="BP192" s="159"/>
      <c r="BQ192" s="159"/>
      <c r="BR192" s="159"/>
      <c r="BS192" s="159"/>
      <c r="BT192" s="159"/>
    </row>
    <row r="193" ht="15.75" customHeight="1">
      <c r="A193" s="159"/>
      <c r="B193" s="159"/>
      <c r="C193" s="159"/>
      <c r="D193" s="159"/>
      <c r="E193" s="159"/>
      <c r="F193" s="159"/>
      <c r="G193" s="159"/>
      <c r="H193" s="159"/>
      <c r="I193" s="159"/>
      <c r="J193" s="159"/>
      <c r="K193" s="159"/>
      <c r="L193" s="159"/>
      <c r="M193" s="159"/>
      <c r="N193" s="159"/>
      <c r="O193" s="159"/>
      <c r="P193" s="159"/>
      <c r="Q193" s="159"/>
      <c r="R193" s="159"/>
      <c r="S193" s="159"/>
      <c r="T193" s="159"/>
      <c r="U193" s="159"/>
      <c r="V193" s="159"/>
      <c r="W193" s="159"/>
      <c r="X193" s="159"/>
      <c r="Y193" s="159"/>
      <c r="Z193" s="159"/>
      <c r="AA193" s="159"/>
      <c r="AB193" s="159"/>
      <c r="AC193" s="159"/>
      <c r="AD193" s="159"/>
      <c r="AE193" s="159"/>
      <c r="AF193" s="159"/>
      <c r="AG193" s="159"/>
      <c r="AH193" s="159"/>
      <c r="AI193" s="159"/>
      <c r="AJ193" s="159"/>
      <c r="AK193" s="159"/>
      <c r="AL193" s="159"/>
      <c r="AM193" s="159"/>
      <c r="AN193" s="159"/>
      <c r="AO193" s="159"/>
      <c r="AP193" s="159"/>
      <c r="AQ193" s="159"/>
      <c r="AR193" s="159"/>
      <c r="AS193" s="159"/>
      <c r="AT193" s="159"/>
      <c r="AU193" s="159"/>
      <c r="AV193" s="159"/>
      <c r="AW193" s="159"/>
      <c r="AX193" s="159"/>
      <c r="AY193" s="159"/>
      <c r="AZ193" s="159"/>
      <c r="BA193" s="159"/>
      <c r="BB193" s="159"/>
      <c r="BC193" s="159"/>
      <c r="BD193" s="159"/>
      <c r="BE193" s="159"/>
      <c r="BF193" s="159"/>
      <c r="BG193" s="159"/>
      <c r="BH193" s="159"/>
      <c r="BI193" s="159"/>
      <c r="BJ193" s="159"/>
      <c r="BK193" s="159"/>
      <c r="BL193" s="159"/>
      <c r="BM193" s="159"/>
      <c r="BN193" s="159"/>
      <c r="BO193" s="159"/>
      <c r="BP193" s="159"/>
      <c r="BQ193" s="159"/>
      <c r="BR193" s="159"/>
      <c r="BS193" s="159"/>
      <c r="BT193" s="159"/>
    </row>
    <row r="194" ht="15.75" customHeight="1">
      <c r="A194" s="159"/>
      <c r="B194" s="159"/>
      <c r="C194" s="159"/>
      <c r="D194" s="159"/>
      <c r="E194" s="159"/>
      <c r="F194" s="159"/>
      <c r="G194" s="159"/>
      <c r="H194" s="159"/>
      <c r="I194" s="159"/>
      <c r="J194" s="159"/>
      <c r="K194" s="159"/>
      <c r="L194" s="159"/>
      <c r="M194" s="159"/>
      <c r="N194" s="159"/>
      <c r="O194" s="159"/>
      <c r="P194" s="159"/>
      <c r="Q194" s="159"/>
      <c r="R194" s="159"/>
      <c r="S194" s="159"/>
      <c r="T194" s="159"/>
      <c r="U194" s="159"/>
      <c r="V194" s="159"/>
      <c r="W194" s="159"/>
      <c r="X194" s="159"/>
      <c r="Y194" s="159"/>
      <c r="Z194" s="159"/>
      <c r="AA194" s="159"/>
      <c r="AB194" s="159"/>
      <c r="AC194" s="159"/>
      <c r="AD194" s="159"/>
      <c r="AE194" s="159"/>
      <c r="AF194" s="159"/>
      <c r="AG194" s="159"/>
      <c r="AH194" s="159"/>
      <c r="AI194" s="159"/>
      <c r="AJ194" s="159"/>
      <c r="AK194" s="159"/>
      <c r="AL194" s="159"/>
      <c r="AM194" s="159"/>
      <c r="AN194" s="159"/>
      <c r="AO194" s="159"/>
      <c r="AP194" s="159"/>
      <c r="AQ194" s="159"/>
      <c r="AR194" s="159"/>
      <c r="AS194" s="159"/>
      <c r="AT194" s="159"/>
      <c r="AU194" s="159"/>
      <c r="AV194" s="159"/>
      <c r="AW194" s="159"/>
      <c r="AX194" s="159"/>
      <c r="AY194" s="159"/>
      <c r="AZ194" s="159"/>
      <c r="BA194" s="159"/>
      <c r="BB194" s="159"/>
      <c r="BC194" s="159"/>
      <c r="BD194" s="159"/>
      <c r="BE194" s="159"/>
      <c r="BF194" s="159"/>
      <c r="BG194" s="159"/>
      <c r="BH194" s="159"/>
      <c r="BI194" s="159"/>
      <c r="BJ194" s="159"/>
      <c r="BK194" s="159"/>
      <c r="BL194" s="159"/>
      <c r="BM194" s="159"/>
      <c r="BN194" s="159"/>
      <c r="BO194" s="159"/>
      <c r="BP194" s="159"/>
      <c r="BQ194" s="159"/>
      <c r="BR194" s="159"/>
      <c r="BS194" s="159"/>
      <c r="BT194" s="159"/>
    </row>
    <row r="195" ht="15.75" customHeight="1">
      <c r="A195" s="159"/>
      <c r="B195" s="159"/>
      <c r="C195" s="159"/>
      <c r="D195" s="159"/>
      <c r="E195" s="159"/>
      <c r="F195" s="159"/>
      <c r="G195" s="159"/>
      <c r="H195" s="159"/>
      <c r="I195" s="159"/>
      <c r="J195" s="159"/>
      <c r="K195" s="159"/>
      <c r="L195" s="159"/>
      <c r="M195" s="159"/>
      <c r="N195" s="159"/>
      <c r="O195" s="159"/>
      <c r="P195" s="159"/>
      <c r="Q195" s="159"/>
      <c r="R195" s="159"/>
      <c r="S195" s="159"/>
      <c r="T195" s="159"/>
      <c r="U195" s="159"/>
      <c r="V195" s="159"/>
      <c r="W195" s="159"/>
      <c r="X195" s="159"/>
      <c r="Y195" s="159"/>
      <c r="Z195" s="159"/>
      <c r="AA195" s="159"/>
      <c r="AB195" s="159"/>
      <c r="AC195" s="159"/>
      <c r="AD195" s="159"/>
      <c r="AE195" s="159"/>
      <c r="AF195" s="159"/>
      <c r="AG195" s="159"/>
      <c r="AH195" s="159"/>
      <c r="AI195" s="159"/>
      <c r="AJ195" s="159"/>
      <c r="AK195" s="159"/>
      <c r="AL195" s="159"/>
      <c r="AM195" s="159"/>
      <c r="AN195" s="159"/>
      <c r="AO195" s="159"/>
      <c r="AP195" s="159"/>
      <c r="AQ195" s="159"/>
      <c r="AR195" s="159"/>
      <c r="AS195" s="159"/>
      <c r="AT195" s="159"/>
      <c r="AU195" s="159"/>
      <c r="AV195" s="159"/>
      <c r="AW195" s="159"/>
      <c r="AX195" s="159"/>
      <c r="AY195" s="159"/>
      <c r="AZ195" s="159"/>
      <c r="BA195" s="159"/>
      <c r="BB195" s="159"/>
      <c r="BC195" s="159"/>
      <c r="BD195" s="159"/>
      <c r="BE195" s="159"/>
      <c r="BF195" s="159"/>
      <c r="BG195" s="159"/>
      <c r="BH195" s="159"/>
      <c r="BI195" s="159"/>
      <c r="BJ195" s="159"/>
      <c r="BK195" s="159"/>
      <c r="BL195" s="159"/>
      <c r="BM195" s="159"/>
      <c r="BN195" s="159"/>
      <c r="BO195" s="159"/>
      <c r="BP195" s="159"/>
      <c r="BQ195" s="159"/>
      <c r="BR195" s="159"/>
      <c r="BS195" s="159"/>
      <c r="BT195" s="159"/>
    </row>
    <row r="196" ht="15.75" customHeight="1">
      <c r="A196" s="159"/>
      <c r="B196" s="159"/>
      <c r="C196" s="159"/>
      <c r="D196" s="159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159"/>
      <c r="S196" s="159"/>
      <c r="T196" s="159"/>
      <c r="U196" s="159"/>
      <c r="V196" s="159"/>
      <c r="W196" s="159"/>
      <c r="X196" s="159"/>
      <c r="Y196" s="159"/>
      <c r="Z196" s="159"/>
      <c r="AA196" s="159"/>
      <c r="AB196" s="159"/>
      <c r="AC196" s="159"/>
      <c r="AD196" s="159"/>
      <c r="AE196" s="159"/>
      <c r="AF196" s="159"/>
      <c r="AG196" s="159"/>
      <c r="AH196" s="159"/>
      <c r="AI196" s="159"/>
      <c r="AJ196" s="159"/>
      <c r="AK196" s="159"/>
      <c r="AL196" s="159"/>
      <c r="AM196" s="159"/>
      <c r="AN196" s="159"/>
      <c r="AO196" s="159"/>
      <c r="AP196" s="159"/>
      <c r="AQ196" s="159"/>
      <c r="AR196" s="159"/>
      <c r="AS196" s="159"/>
      <c r="AT196" s="159"/>
      <c r="AU196" s="159"/>
      <c r="AV196" s="159"/>
      <c r="AW196" s="159"/>
      <c r="AX196" s="159"/>
      <c r="AY196" s="159"/>
      <c r="AZ196" s="159"/>
      <c r="BA196" s="159"/>
      <c r="BB196" s="159"/>
      <c r="BC196" s="159"/>
      <c r="BD196" s="159"/>
      <c r="BE196" s="159"/>
      <c r="BF196" s="159"/>
      <c r="BG196" s="159"/>
      <c r="BH196" s="159"/>
      <c r="BI196" s="159"/>
      <c r="BJ196" s="159"/>
      <c r="BK196" s="159"/>
      <c r="BL196" s="159"/>
      <c r="BM196" s="159"/>
      <c r="BN196" s="159"/>
      <c r="BO196" s="159"/>
      <c r="BP196" s="159"/>
      <c r="BQ196" s="159"/>
      <c r="BR196" s="159"/>
      <c r="BS196" s="159"/>
      <c r="BT196" s="159"/>
    </row>
    <row r="197" ht="15.75" customHeight="1">
      <c r="A197" s="159"/>
      <c r="B197" s="159"/>
      <c r="C197" s="159"/>
      <c r="D197" s="159"/>
      <c r="E197" s="159"/>
      <c r="F197" s="159"/>
      <c r="G197" s="159"/>
      <c r="H197" s="159"/>
      <c r="I197" s="159"/>
      <c r="J197" s="159"/>
      <c r="K197" s="159"/>
      <c r="L197" s="159"/>
      <c r="M197" s="159"/>
      <c r="N197" s="159"/>
      <c r="O197" s="159"/>
      <c r="P197" s="159"/>
      <c r="Q197" s="159"/>
      <c r="R197" s="159"/>
      <c r="S197" s="159"/>
      <c r="T197" s="159"/>
      <c r="U197" s="159"/>
      <c r="V197" s="159"/>
      <c r="W197" s="159"/>
      <c r="X197" s="159"/>
      <c r="Y197" s="159"/>
      <c r="Z197" s="159"/>
      <c r="AA197" s="159"/>
      <c r="AB197" s="159"/>
      <c r="AC197" s="159"/>
      <c r="AD197" s="159"/>
      <c r="AE197" s="159"/>
      <c r="AF197" s="159"/>
      <c r="AG197" s="159"/>
      <c r="AH197" s="159"/>
      <c r="AI197" s="159"/>
      <c r="AJ197" s="159"/>
      <c r="AK197" s="159"/>
      <c r="AL197" s="159"/>
      <c r="AM197" s="159"/>
      <c r="AN197" s="159"/>
      <c r="AO197" s="159"/>
      <c r="AP197" s="159"/>
      <c r="AQ197" s="159"/>
      <c r="AR197" s="159"/>
      <c r="AS197" s="159"/>
      <c r="AT197" s="159"/>
      <c r="AU197" s="159"/>
      <c r="AV197" s="159"/>
      <c r="AW197" s="159"/>
      <c r="AX197" s="159"/>
      <c r="AY197" s="159"/>
      <c r="AZ197" s="159"/>
      <c r="BA197" s="159"/>
      <c r="BB197" s="159"/>
      <c r="BC197" s="159"/>
      <c r="BD197" s="159"/>
      <c r="BE197" s="159"/>
      <c r="BF197" s="159"/>
      <c r="BG197" s="159"/>
      <c r="BH197" s="159"/>
      <c r="BI197" s="159"/>
      <c r="BJ197" s="159"/>
      <c r="BK197" s="159"/>
      <c r="BL197" s="159"/>
      <c r="BM197" s="159"/>
      <c r="BN197" s="159"/>
      <c r="BO197" s="159"/>
      <c r="BP197" s="159"/>
      <c r="BQ197" s="159"/>
      <c r="BR197" s="159"/>
      <c r="BS197" s="159"/>
      <c r="BT197" s="159"/>
    </row>
    <row r="198" ht="15.75" customHeight="1">
      <c r="A198" s="159"/>
      <c r="B198" s="159"/>
      <c r="C198" s="159"/>
      <c r="D198" s="159"/>
      <c r="E198" s="159"/>
      <c r="F198" s="159"/>
      <c r="G198" s="159"/>
      <c r="H198" s="159"/>
      <c r="I198" s="159"/>
      <c r="J198" s="159"/>
      <c r="K198" s="159"/>
      <c r="L198" s="159"/>
      <c r="M198" s="159"/>
      <c r="N198" s="159"/>
      <c r="O198" s="159"/>
      <c r="P198" s="159"/>
      <c r="Q198" s="159"/>
      <c r="R198" s="159"/>
      <c r="S198" s="159"/>
      <c r="T198" s="159"/>
      <c r="U198" s="159"/>
      <c r="V198" s="159"/>
      <c r="W198" s="159"/>
      <c r="X198" s="159"/>
      <c r="Y198" s="159"/>
      <c r="Z198" s="159"/>
      <c r="AA198" s="159"/>
      <c r="AB198" s="159"/>
      <c r="AC198" s="159"/>
      <c r="AD198" s="159"/>
      <c r="AE198" s="159"/>
      <c r="AF198" s="159"/>
      <c r="AG198" s="159"/>
      <c r="AH198" s="159"/>
      <c r="AI198" s="159"/>
      <c r="AJ198" s="159"/>
      <c r="AK198" s="159"/>
      <c r="AL198" s="159"/>
      <c r="AM198" s="159"/>
      <c r="AN198" s="159"/>
      <c r="AO198" s="159"/>
      <c r="AP198" s="159"/>
      <c r="AQ198" s="159"/>
      <c r="AR198" s="159"/>
      <c r="AS198" s="159"/>
      <c r="AT198" s="159"/>
      <c r="AU198" s="159"/>
      <c r="AV198" s="159"/>
      <c r="AW198" s="159"/>
      <c r="AX198" s="159"/>
      <c r="AY198" s="159"/>
      <c r="AZ198" s="159"/>
      <c r="BA198" s="159"/>
      <c r="BB198" s="159"/>
      <c r="BC198" s="159"/>
      <c r="BD198" s="159"/>
      <c r="BE198" s="159"/>
      <c r="BF198" s="159"/>
      <c r="BG198" s="159"/>
      <c r="BH198" s="159"/>
      <c r="BI198" s="159"/>
      <c r="BJ198" s="159"/>
      <c r="BK198" s="159"/>
      <c r="BL198" s="159"/>
      <c r="BM198" s="159"/>
      <c r="BN198" s="159"/>
      <c r="BO198" s="159"/>
      <c r="BP198" s="159"/>
      <c r="BQ198" s="159"/>
      <c r="BR198" s="159"/>
      <c r="BS198" s="159"/>
      <c r="BT198" s="159"/>
    </row>
    <row r="199" ht="15.75" customHeight="1">
      <c r="A199" s="159"/>
      <c r="B199" s="159"/>
      <c r="C199" s="159"/>
      <c r="D199" s="159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159"/>
      <c r="S199" s="159"/>
      <c r="T199" s="159"/>
      <c r="U199" s="159"/>
      <c r="V199" s="159"/>
      <c r="W199" s="159"/>
      <c r="X199" s="159"/>
      <c r="Y199" s="159"/>
      <c r="Z199" s="159"/>
      <c r="AA199" s="159"/>
      <c r="AB199" s="159"/>
      <c r="AC199" s="159"/>
      <c r="AD199" s="159"/>
      <c r="AE199" s="159"/>
      <c r="AF199" s="159"/>
      <c r="AG199" s="159"/>
      <c r="AH199" s="159"/>
      <c r="AI199" s="159"/>
      <c r="AJ199" s="159"/>
      <c r="AK199" s="159"/>
      <c r="AL199" s="159"/>
      <c r="AM199" s="159"/>
      <c r="AN199" s="159"/>
      <c r="AO199" s="159"/>
      <c r="AP199" s="159"/>
      <c r="AQ199" s="159"/>
      <c r="AR199" s="159"/>
      <c r="AS199" s="159"/>
      <c r="AT199" s="159"/>
      <c r="AU199" s="159"/>
      <c r="AV199" s="159"/>
      <c r="AW199" s="159"/>
      <c r="AX199" s="159"/>
      <c r="AY199" s="159"/>
      <c r="AZ199" s="159"/>
      <c r="BA199" s="159"/>
      <c r="BB199" s="159"/>
      <c r="BC199" s="159"/>
      <c r="BD199" s="159"/>
      <c r="BE199" s="159"/>
      <c r="BF199" s="159"/>
      <c r="BG199" s="159"/>
      <c r="BH199" s="159"/>
      <c r="BI199" s="159"/>
      <c r="BJ199" s="159"/>
      <c r="BK199" s="159"/>
      <c r="BL199" s="159"/>
      <c r="BM199" s="159"/>
      <c r="BN199" s="159"/>
      <c r="BO199" s="159"/>
      <c r="BP199" s="159"/>
      <c r="BQ199" s="159"/>
      <c r="BR199" s="159"/>
      <c r="BS199" s="159"/>
      <c r="BT199" s="159"/>
    </row>
    <row r="200" ht="15.75" customHeight="1">
      <c r="A200" s="159"/>
      <c r="B200" s="159"/>
      <c r="C200" s="159"/>
      <c r="D200" s="159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159"/>
      <c r="S200" s="159"/>
      <c r="T200" s="159"/>
      <c r="U200" s="159"/>
      <c r="V200" s="159"/>
      <c r="W200" s="159"/>
      <c r="X200" s="159"/>
      <c r="Y200" s="159"/>
      <c r="Z200" s="159"/>
      <c r="AA200" s="159"/>
      <c r="AB200" s="159"/>
      <c r="AC200" s="159"/>
      <c r="AD200" s="159"/>
      <c r="AE200" s="159"/>
      <c r="AF200" s="159"/>
      <c r="AG200" s="159"/>
      <c r="AH200" s="159"/>
      <c r="AI200" s="159"/>
      <c r="AJ200" s="159"/>
      <c r="AK200" s="159"/>
      <c r="AL200" s="159"/>
      <c r="AM200" s="159"/>
      <c r="AN200" s="159"/>
      <c r="AO200" s="159"/>
      <c r="AP200" s="159"/>
      <c r="AQ200" s="159"/>
      <c r="AR200" s="159"/>
      <c r="AS200" s="159"/>
      <c r="AT200" s="159"/>
      <c r="AU200" s="159"/>
      <c r="AV200" s="159"/>
      <c r="AW200" s="159"/>
      <c r="AX200" s="159"/>
      <c r="AY200" s="159"/>
      <c r="AZ200" s="159"/>
      <c r="BA200" s="159"/>
      <c r="BB200" s="159"/>
      <c r="BC200" s="159"/>
      <c r="BD200" s="159"/>
      <c r="BE200" s="159"/>
      <c r="BF200" s="159"/>
      <c r="BG200" s="159"/>
      <c r="BH200" s="159"/>
      <c r="BI200" s="159"/>
      <c r="BJ200" s="159"/>
      <c r="BK200" s="159"/>
      <c r="BL200" s="159"/>
      <c r="BM200" s="159"/>
      <c r="BN200" s="159"/>
      <c r="BO200" s="159"/>
      <c r="BP200" s="159"/>
      <c r="BQ200" s="159"/>
      <c r="BR200" s="159"/>
      <c r="BS200" s="159"/>
      <c r="BT200" s="159"/>
    </row>
    <row r="201" ht="15.75" customHeight="1">
      <c r="A201" s="159"/>
      <c r="B201" s="159"/>
      <c r="C201" s="159"/>
      <c r="D201" s="159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159"/>
      <c r="S201" s="159"/>
      <c r="T201" s="159"/>
      <c r="U201" s="159"/>
      <c r="V201" s="159"/>
      <c r="W201" s="159"/>
      <c r="X201" s="159"/>
      <c r="Y201" s="159"/>
      <c r="Z201" s="159"/>
      <c r="AA201" s="159"/>
      <c r="AB201" s="159"/>
      <c r="AC201" s="159"/>
      <c r="AD201" s="159"/>
      <c r="AE201" s="159"/>
      <c r="AF201" s="159"/>
      <c r="AG201" s="159"/>
      <c r="AH201" s="159"/>
      <c r="AI201" s="159"/>
      <c r="AJ201" s="159"/>
      <c r="AK201" s="159"/>
      <c r="AL201" s="159"/>
      <c r="AM201" s="159"/>
      <c r="AN201" s="159"/>
      <c r="AO201" s="159"/>
      <c r="AP201" s="159"/>
      <c r="AQ201" s="159"/>
      <c r="AR201" s="159"/>
      <c r="AS201" s="159"/>
      <c r="AT201" s="159"/>
      <c r="AU201" s="159"/>
      <c r="AV201" s="159"/>
      <c r="AW201" s="159"/>
      <c r="AX201" s="159"/>
      <c r="AY201" s="159"/>
      <c r="AZ201" s="159"/>
      <c r="BA201" s="159"/>
      <c r="BB201" s="159"/>
      <c r="BC201" s="159"/>
      <c r="BD201" s="159"/>
      <c r="BE201" s="159"/>
      <c r="BF201" s="159"/>
      <c r="BG201" s="159"/>
      <c r="BH201" s="159"/>
      <c r="BI201" s="159"/>
      <c r="BJ201" s="159"/>
      <c r="BK201" s="159"/>
      <c r="BL201" s="159"/>
      <c r="BM201" s="159"/>
      <c r="BN201" s="159"/>
      <c r="BO201" s="159"/>
      <c r="BP201" s="159"/>
      <c r="BQ201" s="159"/>
      <c r="BR201" s="159"/>
      <c r="BS201" s="159"/>
      <c r="BT201" s="159"/>
    </row>
    <row r="202" ht="15.75" customHeight="1">
      <c r="A202" s="159"/>
      <c r="B202" s="159"/>
      <c r="C202" s="159"/>
      <c r="D202" s="159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159"/>
      <c r="R202" s="159"/>
      <c r="S202" s="159"/>
      <c r="T202" s="159"/>
      <c r="U202" s="159"/>
      <c r="V202" s="159"/>
      <c r="W202" s="159"/>
      <c r="X202" s="159"/>
      <c r="Y202" s="159"/>
      <c r="Z202" s="159"/>
      <c r="AA202" s="159"/>
      <c r="AB202" s="159"/>
      <c r="AC202" s="159"/>
      <c r="AD202" s="159"/>
      <c r="AE202" s="159"/>
      <c r="AF202" s="159"/>
      <c r="AG202" s="159"/>
      <c r="AH202" s="159"/>
      <c r="AI202" s="159"/>
      <c r="AJ202" s="159"/>
      <c r="AK202" s="159"/>
      <c r="AL202" s="159"/>
      <c r="AM202" s="159"/>
      <c r="AN202" s="159"/>
      <c r="AO202" s="159"/>
      <c r="AP202" s="159"/>
      <c r="AQ202" s="159"/>
      <c r="AR202" s="159"/>
      <c r="AS202" s="159"/>
      <c r="AT202" s="159"/>
      <c r="AU202" s="159"/>
      <c r="AV202" s="159"/>
      <c r="AW202" s="159"/>
      <c r="AX202" s="159"/>
      <c r="AY202" s="159"/>
      <c r="AZ202" s="159"/>
      <c r="BA202" s="159"/>
      <c r="BB202" s="159"/>
      <c r="BC202" s="159"/>
      <c r="BD202" s="159"/>
      <c r="BE202" s="159"/>
      <c r="BF202" s="159"/>
      <c r="BG202" s="159"/>
      <c r="BH202" s="159"/>
      <c r="BI202" s="159"/>
      <c r="BJ202" s="159"/>
      <c r="BK202" s="159"/>
      <c r="BL202" s="159"/>
      <c r="BM202" s="159"/>
      <c r="BN202" s="159"/>
      <c r="BO202" s="159"/>
      <c r="BP202" s="159"/>
      <c r="BQ202" s="159"/>
      <c r="BR202" s="159"/>
      <c r="BS202" s="159"/>
      <c r="BT202" s="159"/>
    </row>
    <row r="203" ht="15.75" customHeight="1">
      <c r="A203" s="159"/>
      <c r="B203" s="159"/>
      <c r="C203" s="159"/>
      <c r="D203" s="159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P203" s="159"/>
      <c r="Q203" s="159"/>
      <c r="R203" s="159"/>
      <c r="S203" s="159"/>
      <c r="T203" s="159"/>
      <c r="U203" s="159"/>
      <c r="V203" s="159"/>
      <c r="W203" s="159"/>
      <c r="X203" s="159"/>
      <c r="Y203" s="159"/>
      <c r="Z203" s="159"/>
      <c r="AA203" s="159"/>
      <c r="AB203" s="159"/>
      <c r="AC203" s="159"/>
      <c r="AD203" s="159"/>
      <c r="AE203" s="159"/>
      <c r="AF203" s="159"/>
      <c r="AG203" s="159"/>
      <c r="AH203" s="159"/>
      <c r="AI203" s="159"/>
      <c r="AJ203" s="159"/>
      <c r="AK203" s="159"/>
      <c r="AL203" s="159"/>
      <c r="AM203" s="159"/>
      <c r="AN203" s="159"/>
      <c r="AO203" s="159"/>
      <c r="AP203" s="159"/>
      <c r="AQ203" s="159"/>
      <c r="AR203" s="159"/>
      <c r="AS203" s="159"/>
      <c r="AT203" s="159"/>
      <c r="AU203" s="159"/>
      <c r="AV203" s="159"/>
      <c r="AW203" s="159"/>
      <c r="AX203" s="159"/>
      <c r="AY203" s="159"/>
      <c r="AZ203" s="159"/>
      <c r="BA203" s="159"/>
      <c r="BB203" s="159"/>
      <c r="BC203" s="159"/>
      <c r="BD203" s="159"/>
      <c r="BE203" s="159"/>
      <c r="BF203" s="159"/>
      <c r="BG203" s="159"/>
      <c r="BH203" s="159"/>
      <c r="BI203" s="159"/>
      <c r="BJ203" s="159"/>
      <c r="BK203" s="159"/>
      <c r="BL203" s="159"/>
      <c r="BM203" s="159"/>
      <c r="BN203" s="159"/>
      <c r="BO203" s="159"/>
      <c r="BP203" s="159"/>
      <c r="BQ203" s="159"/>
      <c r="BR203" s="159"/>
      <c r="BS203" s="159"/>
      <c r="BT203" s="159"/>
    </row>
    <row r="204" ht="15.75" customHeight="1">
      <c r="A204" s="159"/>
      <c r="B204" s="159"/>
      <c r="C204" s="159"/>
      <c r="D204" s="159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  <c r="R204" s="159"/>
      <c r="S204" s="159"/>
      <c r="T204" s="159"/>
      <c r="U204" s="159"/>
      <c r="V204" s="159"/>
      <c r="W204" s="159"/>
      <c r="X204" s="159"/>
      <c r="Y204" s="159"/>
      <c r="Z204" s="159"/>
      <c r="AA204" s="159"/>
      <c r="AB204" s="159"/>
      <c r="AC204" s="159"/>
      <c r="AD204" s="159"/>
      <c r="AE204" s="159"/>
      <c r="AF204" s="159"/>
      <c r="AG204" s="159"/>
      <c r="AH204" s="159"/>
      <c r="AI204" s="159"/>
      <c r="AJ204" s="159"/>
      <c r="AK204" s="159"/>
      <c r="AL204" s="159"/>
      <c r="AM204" s="159"/>
      <c r="AN204" s="159"/>
      <c r="AO204" s="159"/>
      <c r="AP204" s="159"/>
      <c r="AQ204" s="159"/>
      <c r="AR204" s="159"/>
      <c r="AS204" s="159"/>
      <c r="AT204" s="159"/>
      <c r="AU204" s="159"/>
      <c r="AV204" s="159"/>
      <c r="AW204" s="159"/>
      <c r="AX204" s="159"/>
      <c r="AY204" s="159"/>
      <c r="AZ204" s="159"/>
      <c r="BA204" s="159"/>
      <c r="BB204" s="159"/>
      <c r="BC204" s="159"/>
      <c r="BD204" s="159"/>
      <c r="BE204" s="159"/>
      <c r="BF204" s="159"/>
      <c r="BG204" s="159"/>
      <c r="BH204" s="159"/>
      <c r="BI204" s="159"/>
      <c r="BJ204" s="159"/>
      <c r="BK204" s="159"/>
      <c r="BL204" s="159"/>
      <c r="BM204" s="159"/>
      <c r="BN204" s="159"/>
      <c r="BO204" s="159"/>
      <c r="BP204" s="159"/>
      <c r="BQ204" s="159"/>
      <c r="BR204" s="159"/>
      <c r="BS204" s="159"/>
      <c r="BT204" s="159"/>
    </row>
    <row r="205" ht="15.75" customHeight="1">
      <c r="A205" s="159"/>
      <c r="B205" s="159"/>
      <c r="C205" s="159"/>
      <c r="D205" s="159"/>
      <c r="E205" s="159"/>
      <c r="F205" s="159"/>
      <c r="G205" s="159"/>
      <c r="H205" s="159"/>
      <c r="I205" s="159"/>
      <c r="J205" s="159"/>
      <c r="K205" s="159"/>
      <c r="L205" s="159"/>
      <c r="M205" s="159"/>
      <c r="N205" s="159"/>
      <c r="O205" s="159"/>
      <c r="P205" s="159"/>
      <c r="Q205" s="159"/>
      <c r="R205" s="159"/>
      <c r="S205" s="159"/>
      <c r="T205" s="159"/>
      <c r="U205" s="159"/>
      <c r="V205" s="159"/>
      <c r="W205" s="159"/>
      <c r="X205" s="159"/>
      <c r="Y205" s="159"/>
      <c r="Z205" s="159"/>
      <c r="AA205" s="159"/>
      <c r="AB205" s="159"/>
      <c r="AC205" s="159"/>
      <c r="AD205" s="159"/>
      <c r="AE205" s="159"/>
      <c r="AF205" s="159"/>
      <c r="AG205" s="159"/>
      <c r="AH205" s="159"/>
      <c r="AI205" s="159"/>
      <c r="AJ205" s="159"/>
      <c r="AK205" s="159"/>
      <c r="AL205" s="159"/>
      <c r="AM205" s="159"/>
      <c r="AN205" s="159"/>
      <c r="AO205" s="159"/>
      <c r="AP205" s="159"/>
      <c r="AQ205" s="159"/>
      <c r="AR205" s="159"/>
      <c r="AS205" s="159"/>
      <c r="AT205" s="159"/>
      <c r="AU205" s="159"/>
      <c r="AV205" s="159"/>
      <c r="AW205" s="159"/>
      <c r="AX205" s="159"/>
      <c r="AY205" s="159"/>
      <c r="AZ205" s="159"/>
      <c r="BA205" s="159"/>
      <c r="BB205" s="159"/>
      <c r="BC205" s="159"/>
      <c r="BD205" s="159"/>
      <c r="BE205" s="159"/>
      <c r="BF205" s="159"/>
      <c r="BG205" s="159"/>
      <c r="BH205" s="159"/>
      <c r="BI205" s="159"/>
      <c r="BJ205" s="159"/>
      <c r="BK205" s="159"/>
      <c r="BL205" s="159"/>
      <c r="BM205" s="159"/>
      <c r="BN205" s="159"/>
      <c r="BO205" s="159"/>
      <c r="BP205" s="159"/>
      <c r="BQ205" s="159"/>
      <c r="BR205" s="159"/>
      <c r="BS205" s="159"/>
      <c r="BT205" s="159"/>
    </row>
    <row r="206" ht="15.75" customHeight="1">
      <c r="A206" s="159"/>
      <c r="B206" s="159"/>
      <c r="C206" s="159"/>
      <c r="D206" s="159"/>
      <c r="E206" s="159"/>
      <c r="F206" s="159"/>
      <c r="G206" s="159"/>
      <c r="H206" s="159"/>
      <c r="I206" s="159"/>
      <c r="J206" s="159"/>
      <c r="K206" s="159"/>
      <c r="L206" s="159"/>
      <c r="M206" s="159"/>
      <c r="N206" s="159"/>
      <c r="O206" s="159"/>
      <c r="P206" s="159"/>
      <c r="Q206" s="159"/>
      <c r="R206" s="159"/>
      <c r="S206" s="159"/>
      <c r="T206" s="159"/>
      <c r="U206" s="159"/>
      <c r="V206" s="159"/>
      <c r="W206" s="159"/>
      <c r="X206" s="159"/>
      <c r="Y206" s="159"/>
      <c r="Z206" s="159"/>
      <c r="AA206" s="159"/>
      <c r="AB206" s="159"/>
      <c r="AC206" s="159"/>
      <c r="AD206" s="159"/>
      <c r="AE206" s="159"/>
      <c r="AF206" s="159"/>
      <c r="AG206" s="159"/>
      <c r="AH206" s="159"/>
      <c r="AI206" s="159"/>
      <c r="AJ206" s="159"/>
      <c r="AK206" s="159"/>
      <c r="AL206" s="159"/>
      <c r="AM206" s="159"/>
      <c r="AN206" s="159"/>
      <c r="AO206" s="159"/>
      <c r="AP206" s="159"/>
      <c r="AQ206" s="159"/>
      <c r="AR206" s="159"/>
      <c r="AS206" s="159"/>
      <c r="AT206" s="159"/>
      <c r="AU206" s="159"/>
      <c r="AV206" s="159"/>
      <c r="AW206" s="159"/>
      <c r="AX206" s="159"/>
      <c r="AY206" s="159"/>
      <c r="AZ206" s="159"/>
      <c r="BA206" s="159"/>
      <c r="BB206" s="159"/>
      <c r="BC206" s="159"/>
      <c r="BD206" s="159"/>
      <c r="BE206" s="159"/>
      <c r="BF206" s="159"/>
      <c r="BG206" s="159"/>
      <c r="BH206" s="159"/>
      <c r="BI206" s="159"/>
      <c r="BJ206" s="159"/>
      <c r="BK206" s="159"/>
      <c r="BL206" s="159"/>
      <c r="BM206" s="159"/>
      <c r="BN206" s="159"/>
      <c r="BO206" s="159"/>
      <c r="BP206" s="159"/>
      <c r="BQ206" s="159"/>
      <c r="BR206" s="159"/>
      <c r="BS206" s="159"/>
      <c r="BT206" s="159"/>
    </row>
    <row r="207" ht="15.75" customHeight="1">
      <c r="A207" s="159"/>
      <c r="B207" s="159"/>
      <c r="C207" s="159"/>
      <c r="D207" s="159"/>
      <c r="E207" s="159"/>
      <c r="F207" s="159"/>
      <c r="G207" s="159"/>
      <c r="H207" s="159"/>
      <c r="I207" s="159"/>
      <c r="J207" s="159"/>
      <c r="K207" s="159"/>
      <c r="L207" s="159"/>
      <c r="M207" s="159"/>
      <c r="N207" s="159"/>
      <c r="O207" s="159"/>
      <c r="P207" s="159"/>
      <c r="Q207" s="159"/>
      <c r="R207" s="159"/>
      <c r="S207" s="159"/>
      <c r="T207" s="159"/>
      <c r="U207" s="159"/>
      <c r="V207" s="159"/>
      <c r="W207" s="159"/>
      <c r="X207" s="159"/>
      <c r="Y207" s="159"/>
      <c r="Z207" s="159"/>
      <c r="AA207" s="159"/>
      <c r="AB207" s="159"/>
      <c r="AC207" s="159"/>
      <c r="AD207" s="159"/>
      <c r="AE207" s="159"/>
      <c r="AF207" s="159"/>
      <c r="AG207" s="159"/>
      <c r="AH207" s="159"/>
      <c r="AI207" s="159"/>
      <c r="AJ207" s="159"/>
      <c r="AK207" s="159"/>
      <c r="AL207" s="159"/>
      <c r="AM207" s="159"/>
      <c r="AN207" s="159"/>
      <c r="AO207" s="159"/>
      <c r="AP207" s="159"/>
      <c r="AQ207" s="159"/>
      <c r="AR207" s="159"/>
      <c r="AS207" s="159"/>
      <c r="AT207" s="159"/>
      <c r="AU207" s="159"/>
      <c r="AV207" s="159"/>
      <c r="AW207" s="159"/>
      <c r="AX207" s="159"/>
      <c r="AY207" s="159"/>
      <c r="AZ207" s="159"/>
      <c r="BA207" s="159"/>
      <c r="BB207" s="159"/>
      <c r="BC207" s="159"/>
      <c r="BD207" s="159"/>
      <c r="BE207" s="159"/>
      <c r="BF207" s="159"/>
      <c r="BG207" s="159"/>
      <c r="BH207" s="159"/>
      <c r="BI207" s="159"/>
      <c r="BJ207" s="159"/>
      <c r="BK207" s="159"/>
      <c r="BL207" s="159"/>
      <c r="BM207" s="159"/>
      <c r="BN207" s="159"/>
      <c r="BO207" s="159"/>
      <c r="BP207" s="159"/>
      <c r="BQ207" s="159"/>
      <c r="BR207" s="159"/>
      <c r="BS207" s="159"/>
      <c r="BT207" s="159"/>
    </row>
    <row r="208" ht="15.75" customHeight="1">
      <c r="A208" s="159"/>
      <c r="B208" s="159"/>
      <c r="C208" s="159"/>
      <c r="D208" s="159"/>
      <c r="E208" s="159"/>
      <c r="F208" s="159"/>
      <c r="G208" s="159"/>
      <c r="H208" s="159"/>
      <c r="I208" s="159"/>
      <c r="J208" s="159"/>
      <c r="K208" s="159"/>
      <c r="L208" s="159"/>
      <c r="M208" s="159"/>
      <c r="N208" s="159"/>
      <c r="O208" s="159"/>
      <c r="P208" s="159"/>
      <c r="Q208" s="159"/>
      <c r="R208" s="159"/>
      <c r="S208" s="159"/>
      <c r="T208" s="159"/>
      <c r="U208" s="159"/>
      <c r="V208" s="159"/>
      <c r="W208" s="159"/>
      <c r="X208" s="159"/>
      <c r="Y208" s="159"/>
      <c r="Z208" s="159"/>
      <c r="AA208" s="159"/>
      <c r="AB208" s="159"/>
      <c r="AC208" s="159"/>
      <c r="AD208" s="159"/>
      <c r="AE208" s="159"/>
      <c r="AF208" s="159"/>
      <c r="AG208" s="159"/>
      <c r="AH208" s="159"/>
      <c r="AI208" s="159"/>
      <c r="AJ208" s="159"/>
      <c r="AK208" s="159"/>
      <c r="AL208" s="159"/>
      <c r="AM208" s="159"/>
      <c r="AN208" s="159"/>
      <c r="AO208" s="159"/>
      <c r="AP208" s="159"/>
      <c r="AQ208" s="159"/>
      <c r="AR208" s="159"/>
      <c r="AS208" s="159"/>
      <c r="AT208" s="159"/>
      <c r="AU208" s="159"/>
      <c r="AV208" s="159"/>
      <c r="AW208" s="159"/>
      <c r="AX208" s="159"/>
      <c r="AY208" s="159"/>
      <c r="AZ208" s="159"/>
      <c r="BA208" s="159"/>
      <c r="BB208" s="159"/>
      <c r="BC208" s="159"/>
      <c r="BD208" s="159"/>
      <c r="BE208" s="159"/>
      <c r="BF208" s="159"/>
      <c r="BG208" s="159"/>
      <c r="BH208" s="159"/>
      <c r="BI208" s="159"/>
      <c r="BJ208" s="159"/>
      <c r="BK208" s="159"/>
      <c r="BL208" s="159"/>
      <c r="BM208" s="159"/>
      <c r="BN208" s="159"/>
      <c r="BO208" s="159"/>
      <c r="BP208" s="159"/>
      <c r="BQ208" s="159"/>
      <c r="BR208" s="159"/>
      <c r="BS208" s="159"/>
      <c r="BT208" s="159"/>
    </row>
    <row r="209" ht="15.75" customHeight="1">
      <c r="A209" s="159"/>
      <c r="B209" s="159"/>
      <c r="C209" s="159"/>
      <c r="D209" s="159"/>
      <c r="E209" s="159"/>
      <c r="F209" s="159"/>
      <c r="G209" s="159"/>
      <c r="H209" s="159"/>
      <c r="I209" s="159"/>
      <c r="J209" s="159"/>
      <c r="K209" s="159"/>
      <c r="L209" s="159"/>
      <c r="M209" s="159"/>
      <c r="N209" s="159"/>
      <c r="O209" s="159"/>
      <c r="P209" s="159"/>
      <c r="Q209" s="159"/>
      <c r="R209" s="159"/>
      <c r="S209" s="159"/>
      <c r="T209" s="159"/>
      <c r="U209" s="159"/>
      <c r="V209" s="159"/>
      <c r="W209" s="159"/>
      <c r="X209" s="159"/>
      <c r="Y209" s="159"/>
      <c r="Z209" s="159"/>
      <c r="AA209" s="159"/>
      <c r="AB209" s="159"/>
      <c r="AC209" s="159"/>
      <c r="AD209" s="159"/>
      <c r="AE209" s="159"/>
      <c r="AF209" s="159"/>
      <c r="AG209" s="159"/>
      <c r="AH209" s="159"/>
      <c r="AI209" s="159"/>
      <c r="AJ209" s="159"/>
      <c r="AK209" s="159"/>
      <c r="AL209" s="159"/>
      <c r="AM209" s="159"/>
      <c r="AN209" s="159"/>
      <c r="AO209" s="159"/>
      <c r="AP209" s="159"/>
      <c r="AQ209" s="159"/>
      <c r="AR209" s="159"/>
      <c r="AS209" s="159"/>
      <c r="AT209" s="159"/>
      <c r="AU209" s="159"/>
      <c r="AV209" s="159"/>
      <c r="AW209" s="159"/>
      <c r="AX209" s="159"/>
      <c r="AY209" s="159"/>
      <c r="AZ209" s="159"/>
      <c r="BA209" s="159"/>
      <c r="BB209" s="159"/>
      <c r="BC209" s="159"/>
      <c r="BD209" s="159"/>
      <c r="BE209" s="159"/>
      <c r="BF209" s="159"/>
      <c r="BG209" s="159"/>
      <c r="BH209" s="159"/>
      <c r="BI209" s="159"/>
      <c r="BJ209" s="159"/>
      <c r="BK209" s="159"/>
      <c r="BL209" s="159"/>
      <c r="BM209" s="159"/>
      <c r="BN209" s="159"/>
      <c r="BO209" s="159"/>
      <c r="BP209" s="159"/>
      <c r="BQ209" s="159"/>
      <c r="BR209" s="159"/>
      <c r="BS209" s="159"/>
      <c r="BT209" s="159"/>
    </row>
    <row r="210" ht="15.75" customHeight="1">
      <c r="A210" s="159"/>
      <c r="B210" s="159"/>
      <c r="C210" s="159"/>
      <c r="D210" s="159"/>
      <c r="E210" s="159"/>
      <c r="F210" s="159"/>
      <c r="G210" s="159"/>
      <c r="H210" s="159"/>
      <c r="I210" s="159"/>
      <c r="J210" s="159"/>
      <c r="K210" s="159"/>
      <c r="L210" s="159"/>
      <c r="M210" s="159"/>
      <c r="N210" s="159"/>
      <c r="O210" s="159"/>
      <c r="P210" s="159"/>
      <c r="Q210" s="159"/>
      <c r="R210" s="159"/>
      <c r="S210" s="159"/>
      <c r="T210" s="159"/>
      <c r="U210" s="159"/>
      <c r="V210" s="159"/>
      <c r="W210" s="159"/>
      <c r="X210" s="159"/>
      <c r="Y210" s="159"/>
      <c r="Z210" s="159"/>
      <c r="AA210" s="159"/>
      <c r="AB210" s="159"/>
      <c r="AC210" s="159"/>
      <c r="AD210" s="159"/>
      <c r="AE210" s="159"/>
      <c r="AF210" s="159"/>
      <c r="AG210" s="159"/>
      <c r="AH210" s="159"/>
      <c r="AI210" s="159"/>
      <c r="AJ210" s="159"/>
      <c r="AK210" s="159"/>
      <c r="AL210" s="159"/>
      <c r="AM210" s="159"/>
      <c r="AN210" s="159"/>
      <c r="AO210" s="159"/>
      <c r="AP210" s="159"/>
      <c r="AQ210" s="159"/>
      <c r="AR210" s="159"/>
      <c r="AS210" s="159"/>
      <c r="AT210" s="159"/>
      <c r="AU210" s="159"/>
      <c r="AV210" s="159"/>
      <c r="AW210" s="159"/>
      <c r="AX210" s="159"/>
      <c r="AY210" s="159"/>
      <c r="AZ210" s="159"/>
      <c r="BA210" s="159"/>
      <c r="BB210" s="159"/>
      <c r="BC210" s="159"/>
      <c r="BD210" s="159"/>
      <c r="BE210" s="159"/>
      <c r="BF210" s="159"/>
      <c r="BG210" s="159"/>
      <c r="BH210" s="159"/>
      <c r="BI210" s="159"/>
      <c r="BJ210" s="159"/>
      <c r="BK210" s="159"/>
      <c r="BL210" s="159"/>
      <c r="BM210" s="159"/>
      <c r="BN210" s="159"/>
      <c r="BO210" s="159"/>
      <c r="BP210" s="159"/>
      <c r="BQ210" s="159"/>
      <c r="BR210" s="159"/>
      <c r="BS210" s="159"/>
      <c r="BT210" s="159"/>
    </row>
    <row r="211" ht="15.75" customHeight="1">
      <c r="A211" s="159"/>
      <c r="B211" s="159"/>
      <c r="C211" s="159"/>
      <c r="D211" s="159"/>
      <c r="E211" s="159"/>
      <c r="F211" s="159"/>
      <c r="G211" s="159"/>
      <c r="H211" s="159"/>
      <c r="I211" s="159"/>
      <c r="J211" s="159"/>
      <c r="K211" s="159"/>
      <c r="L211" s="159"/>
      <c r="M211" s="159"/>
      <c r="N211" s="159"/>
      <c r="O211" s="159"/>
      <c r="P211" s="159"/>
      <c r="Q211" s="159"/>
      <c r="R211" s="159"/>
      <c r="S211" s="159"/>
      <c r="T211" s="159"/>
      <c r="U211" s="159"/>
      <c r="V211" s="159"/>
      <c r="W211" s="159"/>
      <c r="X211" s="159"/>
      <c r="Y211" s="159"/>
      <c r="Z211" s="159"/>
      <c r="AA211" s="159"/>
      <c r="AB211" s="159"/>
      <c r="AC211" s="159"/>
      <c r="AD211" s="159"/>
      <c r="AE211" s="159"/>
      <c r="AF211" s="159"/>
      <c r="AG211" s="159"/>
      <c r="AH211" s="159"/>
      <c r="AI211" s="159"/>
      <c r="AJ211" s="159"/>
      <c r="AK211" s="159"/>
      <c r="AL211" s="159"/>
      <c r="AM211" s="159"/>
      <c r="AN211" s="159"/>
      <c r="AO211" s="159"/>
      <c r="AP211" s="159"/>
      <c r="AQ211" s="159"/>
      <c r="AR211" s="159"/>
      <c r="AS211" s="159"/>
      <c r="AT211" s="159"/>
      <c r="AU211" s="159"/>
      <c r="AV211" s="159"/>
      <c r="AW211" s="159"/>
      <c r="AX211" s="159"/>
      <c r="AY211" s="159"/>
      <c r="AZ211" s="159"/>
      <c r="BA211" s="159"/>
      <c r="BB211" s="159"/>
      <c r="BC211" s="159"/>
      <c r="BD211" s="159"/>
      <c r="BE211" s="159"/>
      <c r="BF211" s="159"/>
      <c r="BG211" s="159"/>
      <c r="BH211" s="159"/>
      <c r="BI211" s="159"/>
      <c r="BJ211" s="159"/>
      <c r="BK211" s="159"/>
      <c r="BL211" s="159"/>
      <c r="BM211" s="159"/>
      <c r="BN211" s="159"/>
      <c r="BO211" s="159"/>
      <c r="BP211" s="159"/>
      <c r="BQ211" s="159"/>
      <c r="BR211" s="159"/>
      <c r="BS211" s="159"/>
      <c r="BT211" s="159"/>
    </row>
    <row r="212" ht="15.75" customHeight="1">
      <c r="A212" s="159"/>
      <c r="B212" s="159"/>
      <c r="C212" s="159"/>
      <c r="D212" s="159"/>
      <c r="E212" s="159"/>
      <c r="F212" s="159"/>
      <c r="G212" s="159"/>
      <c r="H212" s="159"/>
      <c r="I212" s="159"/>
      <c r="J212" s="159"/>
      <c r="K212" s="159"/>
      <c r="L212" s="159"/>
      <c r="M212" s="159"/>
      <c r="N212" s="159"/>
      <c r="O212" s="159"/>
      <c r="P212" s="159"/>
      <c r="Q212" s="159"/>
      <c r="R212" s="159"/>
      <c r="S212" s="159"/>
      <c r="T212" s="159"/>
      <c r="U212" s="159"/>
      <c r="V212" s="159"/>
      <c r="W212" s="159"/>
      <c r="X212" s="159"/>
      <c r="Y212" s="159"/>
      <c r="Z212" s="159"/>
      <c r="AA212" s="159"/>
      <c r="AB212" s="159"/>
      <c r="AC212" s="159"/>
      <c r="AD212" s="159"/>
      <c r="AE212" s="159"/>
      <c r="AF212" s="159"/>
      <c r="AG212" s="159"/>
      <c r="AH212" s="159"/>
      <c r="AI212" s="159"/>
      <c r="AJ212" s="159"/>
      <c r="AK212" s="159"/>
      <c r="AL212" s="159"/>
      <c r="AM212" s="159"/>
      <c r="AN212" s="159"/>
      <c r="AO212" s="159"/>
      <c r="AP212" s="159"/>
      <c r="AQ212" s="159"/>
      <c r="AR212" s="159"/>
      <c r="AS212" s="159"/>
      <c r="AT212" s="159"/>
      <c r="AU212" s="159"/>
      <c r="AV212" s="159"/>
      <c r="AW212" s="159"/>
      <c r="AX212" s="159"/>
      <c r="AY212" s="159"/>
      <c r="AZ212" s="159"/>
      <c r="BA212" s="159"/>
      <c r="BB212" s="159"/>
      <c r="BC212" s="159"/>
      <c r="BD212" s="159"/>
      <c r="BE212" s="159"/>
      <c r="BF212" s="159"/>
      <c r="BG212" s="159"/>
      <c r="BH212" s="159"/>
      <c r="BI212" s="159"/>
      <c r="BJ212" s="159"/>
      <c r="BK212" s="159"/>
      <c r="BL212" s="159"/>
      <c r="BM212" s="159"/>
      <c r="BN212" s="159"/>
      <c r="BO212" s="159"/>
      <c r="BP212" s="159"/>
      <c r="BQ212" s="159"/>
      <c r="BR212" s="159"/>
      <c r="BS212" s="159"/>
      <c r="BT212" s="159"/>
    </row>
    <row r="213" ht="15.75" customHeight="1">
      <c r="A213" s="159"/>
      <c r="B213" s="159"/>
      <c r="C213" s="159"/>
      <c r="D213" s="159"/>
      <c r="E213" s="159"/>
      <c r="F213" s="159"/>
      <c r="G213" s="159"/>
      <c r="H213" s="159"/>
      <c r="I213" s="159"/>
      <c r="J213" s="159"/>
      <c r="K213" s="159"/>
      <c r="L213" s="159"/>
      <c r="M213" s="159"/>
      <c r="N213" s="159"/>
      <c r="O213" s="159"/>
      <c r="P213" s="159"/>
      <c r="Q213" s="159"/>
      <c r="R213" s="159"/>
      <c r="S213" s="159"/>
      <c r="T213" s="159"/>
      <c r="U213" s="159"/>
      <c r="V213" s="159"/>
      <c r="W213" s="159"/>
      <c r="X213" s="159"/>
      <c r="Y213" s="159"/>
      <c r="Z213" s="159"/>
      <c r="AA213" s="159"/>
      <c r="AB213" s="159"/>
      <c r="AC213" s="159"/>
      <c r="AD213" s="159"/>
      <c r="AE213" s="159"/>
      <c r="AF213" s="159"/>
      <c r="AG213" s="159"/>
      <c r="AH213" s="159"/>
      <c r="AI213" s="159"/>
      <c r="AJ213" s="159"/>
      <c r="AK213" s="159"/>
      <c r="AL213" s="159"/>
      <c r="AM213" s="159"/>
      <c r="AN213" s="159"/>
      <c r="AO213" s="159"/>
      <c r="AP213" s="159"/>
      <c r="AQ213" s="159"/>
      <c r="AR213" s="159"/>
      <c r="AS213" s="159"/>
      <c r="AT213" s="159"/>
      <c r="AU213" s="159"/>
      <c r="AV213" s="159"/>
      <c r="AW213" s="159"/>
      <c r="AX213" s="159"/>
      <c r="AY213" s="159"/>
      <c r="AZ213" s="159"/>
      <c r="BA213" s="159"/>
      <c r="BB213" s="159"/>
      <c r="BC213" s="159"/>
      <c r="BD213" s="159"/>
      <c r="BE213" s="159"/>
      <c r="BF213" s="159"/>
      <c r="BG213" s="159"/>
      <c r="BH213" s="159"/>
      <c r="BI213" s="159"/>
      <c r="BJ213" s="159"/>
      <c r="BK213" s="159"/>
      <c r="BL213" s="159"/>
      <c r="BM213" s="159"/>
      <c r="BN213" s="159"/>
      <c r="BO213" s="159"/>
      <c r="BP213" s="159"/>
      <c r="BQ213" s="159"/>
      <c r="BR213" s="159"/>
      <c r="BS213" s="159"/>
      <c r="BT213" s="159"/>
    </row>
    <row r="214" ht="15.75" customHeight="1">
      <c r="A214" s="159"/>
      <c r="B214" s="159"/>
      <c r="C214" s="159"/>
      <c r="D214" s="159"/>
      <c r="E214" s="159"/>
      <c r="F214" s="159"/>
      <c r="G214" s="159"/>
      <c r="H214" s="159"/>
      <c r="I214" s="159"/>
      <c r="J214" s="159"/>
      <c r="K214" s="159"/>
      <c r="L214" s="159"/>
      <c r="M214" s="159"/>
      <c r="N214" s="159"/>
      <c r="O214" s="159"/>
      <c r="P214" s="159"/>
      <c r="Q214" s="159"/>
      <c r="R214" s="159"/>
      <c r="S214" s="159"/>
      <c r="T214" s="159"/>
      <c r="U214" s="159"/>
      <c r="V214" s="159"/>
      <c r="W214" s="159"/>
      <c r="X214" s="159"/>
      <c r="Y214" s="159"/>
      <c r="Z214" s="159"/>
      <c r="AA214" s="159"/>
      <c r="AB214" s="159"/>
      <c r="AC214" s="159"/>
      <c r="AD214" s="159"/>
      <c r="AE214" s="159"/>
      <c r="AF214" s="159"/>
      <c r="AG214" s="159"/>
      <c r="AH214" s="159"/>
      <c r="AI214" s="159"/>
      <c r="AJ214" s="159"/>
      <c r="AK214" s="159"/>
      <c r="AL214" s="159"/>
      <c r="AM214" s="159"/>
      <c r="AN214" s="159"/>
      <c r="AO214" s="159"/>
      <c r="AP214" s="159"/>
      <c r="AQ214" s="159"/>
      <c r="AR214" s="159"/>
      <c r="AS214" s="159"/>
      <c r="AT214" s="159"/>
      <c r="AU214" s="159"/>
      <c r="AV214" s="159"/>
      <c r="AW214" s="159"/>
      <c r="AX214" s="159"/>
      <c r="AY214" s="159"/>
      <c r="AZ214" s="159"/>
      <c r="BA214" s="159"/>
      <c r="BB214" s="159"/>
      <c r="BC214" s="159"/>
      <c r="BD214" s="159"/>
      <c r="BE214" s="159"/>
      <c r="BF214" s="159"/>
      <c r="BG214" s="159"/>
      <c r="BH214" s="159"/>
      <c r="BI214" s="159"/>
      <c r="BJ214" s="159"/>
      <c r="BK214" s="159"/>
      <c r="BL214" s="159"/>
      <c r="BM214" s="159"/>
      <c r="BN214" s="159"/>
      <c r="BO214" s="159"/>
      <c r="BP214" s="159"/>
      <c r="BQ214" s="159"/>
      <c r="BR214" s="159"/>
      <c r="BS214" s="159"/>
      <c r="BT214" s="159"/>
    </row>
    <row r="215" ht="15.75" customHeight="1">
      <c r="A215" s="159"/>
      <c r="B215" s="159"/>
      <c r="C215" s="159"/>
      <c r="D215" s="159"/>
      <c r="E215" s="159"/>
      <c r="F215" s="159"/>
      <c r="G215" s="159"/>
      <c r="H215" s="159"/>
      <c r="I215" s="159"/>
      <c r="J215" s="159"/>
      <c r="K215" s="159"/>
      <c r="L215" s="159"/>
      <c r="M215" s="159"/>
      <c r="N215" s="159"/>
      <c r="O215" s="159"/>
      <c r="P215" s="159"/>
      <c r="Q215" s="159"/>
      <c r="R215" s="159"/>
      <c r="S215" s="159"/>
      <c r="T215" s="159"/>
      <c r="U215" s="159"/>
      <c r="V215" s="159"/>
      <c r="W215" s="159"/>
      <c r="X215" s="159"/>
      <c r="Y215" s="159"/>
      <c r="Z215" s="159"/>
      <c r="AA215" s="159"/>
      <c r="AB215" s="159"/>
      <c r="AC215" s="159"/>
      <c r="AD215" s="159"/>
      <c r="AE215" s="159"/>
      <c r="AF215" s="159"/>
      <c r="AG215" s="159"/>
      <c r="AH215" s="159"/>
      <c r="AI215" s="159"/>
      <c r="AJ215" s="159"/>
      <c r="AK215" s="159"/>
      <c r="AL215" s="159"/>
      <c r="AM215" s="159"/>
      <c r="AN215" s="159"/>
      <c r="AO215" s="159"/>
      <c r="AP215" s="159"/>
      <c r="AQ215" s="159"/>
      <c r="AR215" s="159"/>
      <c r="AS215" s="159"/>
      <c r="AT215" s="159"/>
      <c r="AU215" s="159"/>
      <c r="AV215" s="159"/>
      <c r="AW215" s="159"/>
      <c r="AX215" s="159"/>
      <c r="AY215" s="159"/>
      <c r="AZ215" s="159"/>
      <c r="BA215" s="159"/>
      <c r="BB215" s="159"/>
      <c r="BC215" s="159"/>
      <c r="BD215" s="159"/>
      <c r="BE215" s="159"/>
      <c r="BF215" s="159"/>
      <c r="BG215" s="159"/>
      <c r="BH215" s="159"/>
      <c r="BI215" s="159"/>
      <c r="BJ215" s="159"/>
      <c r="BK215" s="159"/>
      <c r="BL215" s="159"/>
      <c r="BM215" s="159"/>
      <c r="BN215" s="159"/>
      <c r="BO215" s="159"/>
      <c r="BP215" s="159"/>
      <c r="BQ215" s="159"/>
      <c r="BR215" s="159"/>
      <c r="BS215" s="159"/>
      <c r="BT215" s="159"/>
    </row>
    <row r="216" ht="15.75" customHeight="1">
      <c r="A216" s="159"/>
      <c r="B216" s="159"/>
      <c r="C216" s="159"/>
      <c r="D216" s="159"/>
      <c r="E216" s="159"/>
      <c r="F216" s="159"/>
      <c r="G216" s="159"/>
      <c r="H216" s="159"/>
      <c r="I216" s="159"/>
      <c r="J216" s="159"/>
      <c r="K216" s="159"/>
      <c r="L216" s="159"/>
      <c r="M216" s="159"/>
      <c r="N216" s="159"/>
      <c r="O216" s="159"/>
      <c r="P216" s="159"/>
      <c r="Q216" s="159"/>
      <c r="R216" s="159"/>
      <c r="S216" s="159"/>
      <c r="T216" s="159"/>
      <c r="U216" s="159"/>
      <c r="V216" s="159"/>
      <c r="W216" s="159"/>
      <c r="X216" s="159"/>
      <c r="Y216" s="159"/>
      <c r="Z216" s="159"/>
      <c r="AA216" s="159"/>
      <c r="AB216" s="159"/>
      <c r="AC216" s="159"/>
      <c r="AD216" s="159"/>
      <c r="AE216" s="159"/>
      <c r="AF216" s="159"/>
      <c r="AG216" s="159"/>
      <c r="AH216" s="159"/>
      <c r="AI216" s="159"/>
      <c r="AJ216" s="159"/>
      <c r="AK216" s="159"/>
      <c r="AL216" s="159"/>
      <c r="AM216" s="159"/>
      <c r="AN216" s="159"/>
      <c r="AO216" s="159"/>
      <c r="AP216" s="159"/>
      <c r="AQ216" s="159"/>
      <c r="AR216" s="159"/>
      <c r="AS216" s="159"/>
      <c r="AT216" s="159"/>
      <c r="AU216" s="159"/>
      <c r="AV216" s="159"/>
      <c r="AW216" s="159"/>
      <c r="AX216" s="159"/>
      <c r="AY216" s="159"/>
      <c r="AZ216" s="159"/>
      <c r="BA216" s="159"/>
      <c r="BB216" s="159"/>
      <c r="BC216" s="159"/>
      <c r="BD216" s="159"/>
      <c r="BE216" s="159"/>
      <c r="BF216" s="159"/>
      <c r="BG216" s="159"/>
      <c r="BH216" s="159"/>
      <c r="BI216" s="159"/>
      <c r="BJ216" s="159"/>
      <c r="BK216" s="159"/>
      <c r="BL216" s="159"/>
      <c r="BM216" s="159"/>
      <c r="BN216" s="159"/>
      <c r="BO216" s="159"/>
      <c r="BP216" s="159"/>
      <c r="BQ216" s="159"/>
      <c r="BR216" s="159"/>
      <c r="BS216" s="159"/>
      <c r="BT216" s="159"/>
    </row>
    <row r="217" ht="15.75" customHeight="1">
      <c r="A217" s="159"/>
      <c r="B217" s="159"/>
      <c r="C217" s="159"/>
      <c r="D217" s="159"/>
      <c r="E217" s="159"/>
      <c r="F217" s="159"/>
      <c r="G217" s="159"/>
      <c r="H217" s="159"/>
      <c r="I217" s="159"/>
      <c r="J217" s="159"/>
      <c r="K217" s="159"/>
      <c r="L217" s="159"/>
      <c r="M217" s="159"/>
      <c r="N217" s="159"/>
      <c r="O217" s="159"/>
      <c r="P217" s="159"/>
      <c r="Q217" s="159"/>
      <c r="R217" s="159"/>
      <c r="S217" s="159"/>
      <c r="T217" s="159"/>
      <c r="U217" s="159"/>
      <c r="V217" s="159"/>
      <c r="W217" s="159"/>
      <c r="X217" s="159"/>
      <c r="Y217" s="159"/>
      <c r="Z217" s="159"/>
      <c r="AA217" s="159"/>
      <c r="AB217" s="159"/>
      <c r="AC217" s="159"/>
      <c r="AD217" s="159"/>
      <c r="AE217" s="159"/>
      <c r="AF217" s="159"/>
      <c r="AG217" s="159"/>
      <c r="AH217" s="159"/>
      <c r="AI217" s="159"/>
      <c r="AJ217" s="159"/>
      <c r="AK217" s="159"/>
      <c r="AL217" s="159"/>
      <c r="AM217" s="159"/>
      <c r="AN217" s="159"/>
      <c r="AO217" s="159"/>
      <c r="AP217" s="159"/>
      <c r="AQ217" s="159"/>
      <c r="AR217" s="159"/>
      <c r="AS217" s="159"/>
      <c r="AT217" s="159"/>
      <c r="AU217" s="159"/>
      <c r="AV217" s="159"/>
      <c r="AW217" s="159"/>
      <c r="AX217" s="159"/>
      <c r="AY217" s="159"/>
      <c r="AZ217" s="159"/>
      <c r="BA217" s="159"/>
      <c r="BB217" s="159"/>
      <c r="BC217" s="159"/>
      <c r="BD217" s="159"/>
      <c r="BE217" s="159"/>
      <c r="BF217" s="159"/>
      <c r="BG217" s="159"/>
      <c r="BH217" s="159"/>
      <c r="BI217" s="159"/>
      <c r="BJ217" s="159"/>
      <c r="BK217" s="159"/>
      <c r="BL217" s="159"/>
      <c r="BM217" s="159"/>
      <c r="BN217" s="159"/>
      <c r="BO217" s="159"/>
      <c r="BP217" s="159"/>
      <c r="BQ217" s="159"/>
      <c r="BR217" s="159"/>
      <c r="BS217" s="159"/>
      <c r="BT217" s="159"/>
    </row>
    <row r="218" ht="15.75" customHeight="1">
      <c r="A218" s="159"/>
      <c r="B218" s="159"/>
      <c r="C218" s="159"/>
      <c r="D218" s="159"/>
      <c r="E218" s="159"/>
      <c r="F218" s="159"/>
      <c r="G218" s="159"/>
      <c r="H218" s="159"/>
      <c r="I218" s="159"/>
      <c r="J218" s="159"/>
      <c r="K218" s="159"/>
      <c r="L218" s="159"/>
      <c r="M218" s="159"/>
      <c r="N218" s="159"/>
      <c r="O218" s="159"/>
      <c r="P218" s="159"/>
      <c r="Q218" s="159"/>
      <c r="R218" s="159"/>
      <c r="S218" s="159"/>
      <c r="T218" s="159"/>
      <c r="U218" s="159"/>
      <c r="V218" s="159"/>
      <c r="W218" s="159"/>
      <c r="X218" s="159"/>
      <c r="Y218" s="159"/>
      <c r="Z218" s="159"/>
      <c r="AA218" s="159"/>
      <c r="AB218" s="159"/>
      <c r="AC218" s="159"/>
      <c r="AD218" s="159"/>
      <c r="AE218" s="159"/>
      <c r="AF218" s="159"/>
      <c r="AG218" s="159"/>
      <c r="AH218" s="159"/>
      <c r="AI218" s="159"/>
      <c r="AJ218" s="159"/>
      <c r="AK218" s="159"/>
      <c r="AL218" s="159"/>
      <c r="AM218" s="159"/>
      <c r="AN218" s="159"/>
      <c r="AO218" s="159"/>
      <c r="AP218" s="159"/>
      <c r="AQ218" s="159"/>
      <c r="AR218" s="159"/>
      <c r="AS218" s="159"/>
      <c r="AT218" s="159"/>
      <c r="AU218" s="159"/>
      <c r="AV218" s="159"/>
      <c r="AW218" s="159"/>
      <c r="AX218" s="159"/>
      <c r="AY218" s="159"/>
      <c r="AZ218" s="159"/>
      <c r="BA218" s="159"/>
      <c r="BB218" s="159"/>
      <c r="BC218" s="159"/>
      <c r="BD218" s="159"/>
      <c r="BE218" s="159"/>
      <c r="BF218" s="159"/>
      <c r="BG218" s="159"/>
      <c r="BH218" s="159"/>
      <c r="BI218" s="159"/>
      <c r="BJ218" s="159"/>
      <c r="BK218" s="159"/>
      <c r="BL218" s="159"/>
      <c r="BM218" s="159"/>
      <c r="BN218" s="159"/>
      <c r="BO218" s="159"/>
      <c r="BP218" s="159"/>
      <c r="BQ218" s="159"/>
      <c r="BR218" s="159"/>
      <c r="BS218" s="159"/>
      <c r="BT218" s="159"/>
    </row>
    <row r="219" ht="15.75" customHeight="1">
      <c r="A219" s="159"/>
      <c r="B219" s="159"/>
      <c r="C219" s="159"/>
      <c r="D219" s="159"/>
      <c r="E219" s="159"/>
      <c r="F219" s="159"/>
      <c r="G219" s="159"/>
      <c r="H219" s="159"/>
      <c r="I219" s="159"/>
      <c r="J219" s="159"/>
      <c r="K219" s="159"/>
      <c r="L219" s="159"/>
      <c r="M219" s="159"/>
      <c r="N219" s="159"/>
      <c r="O219" s="159"/>
      <c r="P219" s="159"/>
      <c r="Q219" s="159"/>
      <c r="R219" s="159"/>
      <c r="S219" s="159"/>
      <c r="T219" s="159"/>
      <c r="U219" s="159"/>
      <c r="V219" s="159"/>
      <c r="W219" s="159"/>
      <c r="X219" s="159"/>
      <c r="Y219" s="159"/>
      <c r="Z219" s="159"/>
      <c r="AA219" s="159"/>
      <c r="AB219" s="159"/>
      <c r="AC219" s="159"/>
      <c r="AD219" s="159"/>
      <c r="AE219" s="159"/>
      <c r="AF219" s="159"/>
      <c r="AG219" s="159"/>
      <c r="AH219" s="159"/>
      <c r="AI219" s="159"/>
      <c r="AJ219" s="159"/>
      <c r="AK219" s="159"/>
      <c r="AL219" s="159"/>
      <c r="AM219" s="159"/>
      <c r="AN219" s="159"/>
      <c r="AO219" s="159"/>
      <c r="AP219" s="159"/>
      <c r="AQ219" s="159"/>
      <c r="AR219" s="159"/>
      <c r="AS219" s="159"/>
      <c r="AT219" s="159"/>
      <c r="AU219" s="159"/>
      <c r="AV219" s="159"/>
      <c r="AW219" s="159"/>
      <c r="AX219" s="159"/>
      <c r="AY219" s="159"/>
      <c r="AZ219" s="159"/>
      <c r="BA219" s="159"/>
      <c r="BB219" s="159"/>
      <c r="BC219" s="159"/>
      <c r="BD219" s="159"/>
      <c r="BE219" s="159"/>
      <c r="BF219" s="159"/>
      <c r="BG219" s="159"/>
      <c r="BH219" s="159"/>
      <c r="BI219" s="159"/>
      <c r="BJ219" s="159"/>
      <c r="BK219" s="159"/>
      <c r="BL219" s="159"/>
      <c r="BM219" s="159"/>
      <c r="BN219" s="159"/>
      <c r="BO219" s="159"/>
      <c r="BP219" s="159"/>
      <c r="BQ219" s="159"/>
      <c r="BR219" s="159"/>
      <c r="BS219" s="159"/>
      <c r="BT219" s="159"/>
    </row>
    <row r="220" ht="15.75" customHeight="1">
      <c r="A220" s="159"/>
      <c r="B220" s="159"/>
      <c r="C220" s="159"/>
      <c r="D220" s="159"/>
      <c r="E220" s="159"/>
      <c r="F220" s="159"/>
      <c r="G220" s="159"/>
      <c r="H220" s="159"/>
      <c r="I220" s="159"/>
      <c r="J220" s="159"/>
      <c r="K220" s="159"/>
      <c r="L220" s="159"/>
      <c r="M220" s="159"/>
      <c r="N220" s="159"/>
      <c r="O220" s="159"/>
      <c r="P220" s="159"/>
      <c r="Q220" s="159"/>
      <c r="R220" s="159"/>
      <c r="S220" s="159"/>
      <c r="T220" s="159"/>
      <c r="U220" s="159"/>
      <c r="V220" s="159"/>
      <c r="W220" s="159"/>
      <c r="X220" s="159"/>
      <c r="Y220" s="159"/>
      <c r="Z220" s="159"/>
      <c r="AA220" s="159"/>
      <c r="AB220" s="159"/>
      <c r="AC220" s="159"/>
      <c r="AD220" s="159"/>
      <c r="AE220" s="159"/>
      <c r="AF220" s="159"/>
      <c r="AG220" s="159"/>
      <c r="AH220" s="159"/>
      <c r="AI220" s="159"/>
      <c r="AJ220" s="159"/>
      <c r="AK220" s="159"/>
      <c r="AL220" s="159"/>
      <c r="AM220" s="159"/>
      <c r="AN220" s="159"/>
      <c r="AO220" s="159"/>
      <c r="AP220" s="159"/>
      <c r="AQ220" s="159"/>
      <c r="AR220" s="159"/>
      <c r="AS220" s="159"/>
      <c r="AT220" s="159"/>
      <c r="AU220" s="159"/>
      <c r="AV220" s="159"/>
      <c r="AW220" s="159"/>
      <c r="AX220" s="159"/>
      <c r="AY220" s="159"/>
      <c r="AZ220" s="159"/>
      <c r="BA220" s="159"/>
      <c r="BB220" s="159"/>
      <c r="BC220" s="159"/>
      <c r="BD220" s="159"/>
      <c r="BE220" s="159"/>
      <c r="BF220" s="159"/>
      <c r="BG220" s="159"/>
      <c r="BH220" s="159"/>
      <c r="BI220" s="159"/>
      <c r="BJ220" s="159"/>
      <c r="BK220" s="159"/>
      <c r="BL220" s="159"/>
      <c r="BM220" s="159"/>
      <c r="BN220" s="159"/>
      <c r="BO220" s="159"/>
      <c r="BP220" s="159"/>
      <c r="BQ220" s="159"/>
      <c r="BR220" s="159"/>
      <c r="BS220" s="159"/>
      <c r="BT220" s="159"/>
    </row>
    <row r="221" ht="15.75" customHeight="1">
      <c r="A221" s="159"/>
      <c r="B221" s="159"/>
      <c r="C221" s="159"/>
      <c r="D221" s="159"/>
      <c r="E221" s="159"/>
      <c r="F221" s="159"/>
      <c r="G221" s="159"/>
      <c r="H221" s="159"/>
      <c r="I221" s="159"/>
      <c r="J221" s="159"/>
      <c r="K221" s="159"/>
      <c r="L221" s="159"/>
      <c r="M221" s="159"/>
      <c r="N221" s="159"/>
      <c r="O221" s="159"/>
      <c r="P221" s="159"/>
      <c r="Q221" s="159"/>
      <c r="R221" s="159"/>
      <c r="S221" s="159"/>
      <c r="T221" s="159"/>
      <c r="U221" s="159"/>
      <c r="V221" s="159"/>
      <c r="W221" s="159"/>
      <c r="X221" s="159"/>
      <c r="Y221" s="159"/>
      <c r="Z221" s="159"/>
      <c r="AA221" s="159"/>
      <c r="AB221" s="159"/>
      <c r="AC221" s="159"/>
      <c r="AD221" s="159"/>
      <c r="AE221" s="159"/>
      <c r="AF221" s="159"/>
      <c r="AG221" s="159"/>
      <c r="AH221" s="159"/>
      <c r="AI221" s="159"/>
      <c r="AJ221" s="159"/>
      <c r="AK221" s="159"/>
      <c r="AL221" s="159"/>
      <c r="AM221" s="159"/>
      <c r="AN221" s="159"/>
      <c r="AO221" s="159"/>
      <c r="AP221" s="159"/>
      <c r="AQ221" s="159"/>
      <c r="AR221" s="159"/>
      <c r="AS221" s="159"/>
      <c r="AT221" s="159"/>
      <c r="AU221" s="159"/>
      <c r="AV221" s="159"/>
      <c r="AW221" s="159"/>
      <c r="AX221" s="159"/>
      <c r="AY221" s="159"/>
      <c r="AZ221" s="159"/>
      <c r="BA221" s="159"/>
      <c r="BB221" s="159"/>
      <c r="BC221" s="159"/>
      <c r="BD221" s="159"/>
      <c r="BE221" s="159"/>
      <c r="BF221" s="159"/>
      <c r="BG221" s="159"/>
      <c r="BH221" s="159"/>
      <c r="BI221" s="159"/>
      <c r="BJ221" s="159"/>
      <c r="BK221" s="159"/>
      <c r="BL221" s="159"/>
      <c r="BM221" s="159"/>
      <c r="BN221" s="159"/>
      <c r="BO221" s="159"/>
      <c r="BP221" s="159"/>
      <c r="BQ221" s="159"/>
      <c r="BR221" s="159"/>
      <c r="BS221" s="159"/>
      <c r="BT221" s="159"/>
    </row>
    <row r="222" ht="15.75" customHeight="1">
      <c r="A222" s="159"/>
      <c r="B222" s="159"/>
      <c r="C222" s="159"/>
      <c r="D222" s="159"/>
      <c r="E222" s="159"/>
      <c r="F222" s="159"/>
      <c r="G222" s="159"/>
      <c r="H222" s="159"/>
      <c r="I222" s="159"/>
      <c r="J222" s="159"/>
      <c r="K222" s="159"/>
      <c r="L222" s="159"/>
      <c r="M222" s="159"/>
      <c r="N222" s="159"/>
      <c r="O222" s="159"/>
      <c r="P222" s="159"/>
      <c r="Q222" s="159"/>
      <c r="R222" s="159"/>
      <c r="S222" s="159"/>
      <c r="T222" s="159"/>
      <c r="U222" s="159"/>
      <c r="V222" s="159"/>
      <c r="W222" s="159"/>
      <c r="X222" s="159"/>
      <c r="Y222" s="159"/>
      <c r="Z222" s="159"/>
      <c r="AA222" s="159"/>
      <c r="AB222" s="159"/>
      <c r="AC222" s="159"/>
      <c r="AD222" s="159"/>
      <c r="AE222" s="159"/>
      <c r="AF222" s="159"/>
      <c r="AG222" s="159"/>
      <c r="AH222" s="159"/>
      <c r="AI222" s="159"/>
      <c r="AJ222" s="159"/>
      <c r="AK222" s="159"/>
      <c r="AL222" s="159"/>
      <c r="AM222" s="159"/>
      <c r="AN222" s="159"/>
      <c r="AO222" s="159"/>
      <c r="AP222" s="159"/>
      <c r="AQ222" s="159"/>
      <c r="AR222" s="159"/>
      <c r="AS222" s="159"/>
      <c r="AT222" s="159"/>
      <c r="AU222" s="159"/>
      <c r="AV222" s="159"/>
      <c r="AW222" s="159"/>
      <c r="AX222" s="159"/>
      <c r="AY222" s="159"/>
      <c r="AZ222" s="159"/>
      <c r="BA222" s="159"/>
      <c r="BB222" s="159"/>
      <c r="BC222" s="159"/>
      <c r="BD222" s="159"/>
      <c r="BE222" s="159"/>
      <c r="BF222" s="159"/>
      <c r="BG222" s="159"/>
      <c r="BH222" s="159"/>
      <c r="BI222" s="159"/>
      <c r="BJ222" s="159"/>
      <c r="BK222" s="159"/>
      <c r="BL222" s="159"/>
      <c r="BM222" s="159"/>
      <c r="BN222" s="159"/>
      <c r="BO222" s="159"/>
      <c r="BP222" s="159"/>
      <c r="BQ222" s="159"/>
      <c r="BR222" s="159"/>
      <c r="BS222" s="159"/>
      <c r="BT222" s="159"/>
    </row>
    <row r="223" ht="15.75" customHeight="1">
      <c r="A223" s="159"/>
      <c r="B223" s="159"/>
      <c r="C223" s="159"/>
      <c r="D223" s="159"/>
      <c r="E223" s="159"/>
      <c r="F223" s="159"/>
      <c r="G223" s="159"/>
      <c r="H223" s="159"/>
      <c r="I223" s="159"/>
      <c r="J223" s="159"/>
      <c r="K223" s="159"/>
      <c r="L223" s="159"/>
      <c r="M223" s="159"/>
      <c r="N223" s="159"/>
      <c r="O223" s="159"/>
      <c r="P223" s="159"/>
      <c r="Q223" s="159"/>
      <c r="R223" s="159"/>
      <c r="S223" s="159"/>
      <c r="T223" s="159"/>
      <c r="U223" s="159"/>
      <c r="V223" s="159"/>
      <c r="W223" s="159"/>
      <c r="X223" s="159"/>
      <c r="Y223" s="159"/>
      <c r="Z223" s="159"/>
      <c r="AA223" s="159"/>
      <c r="AB223" s="159"/>
      <c r="AC223" s="159"/>
      <c r="AD223" s="159"/>
      <c r="AE223" s="159"/>
      <c r="AF223" s="159"/>
      <c r="AG223" s="159"/>
      <c r="AH223" s="159"/>
      <c r="AI223" s="159"/>
      <c r="AJ223" s="159"/>
      <c r="AK223" s="159"/>
      <c r="AL223" s="159"/>
      <c r="AM223" s="159"/>
      <c r="AN223" s="159"/>
      <c r="AO223" s="159"/>
      <c r="AP223" s="159"/>
      <c r="AQ223" s="159"/>
      <c r="AR223" s="159"/>
      <c r="AS223" s="159"/>
      <c r="AT223" s="159"/>
      <c r="AU223" s="159"/>
      <c r="AV223" s="159"/>
      <c r="AW223" s="159"/>
      <c r="AX223" s="159"/>
      <c r="AY223" s="159"/>
      <c r="AZ223" s="159"/>
      <c r="BA223" s="159"/>
      <c r="BB223" s="159"/>
      <c r="BC223" s="159"/>
      <c r="BD223" s="159"/>
      <c r="BE223" s="159"/>
      <c r="BF223" s="159"/>
      <c r="BG223" s="159"/>
      <c r="BH223" s="159"/>
      <c r="BI223" s="159"/>
      <c r="BJ223" s="159"/>
      <c r="BK223" s="159"/>
      <c r="BL223" s="159"/>
      <c r="BM223" s="159"/>
      <c r="BN223" s="159"/>
      <c r="BO223" s="159"/>
      <c r="BP223" s="159"/>
      <c r="BQ223" s="159"/>
      <c r="BR223" s="159"/>
      <c r="BS223" s="159"/>
      <c r="BT223" s="159"/>
    </row>
    <row r="224" ht="15.75" customHeight="1">
      <c r="A224" s="159"/>
      <c r="B224" s="159"/>
      <c r="C224" s="159"/>
      <c r="D224" s="159"/>
      <c r="E224" s="159"/>
      <c r="F224" s="159"/>
      <c r="G224" s="159"/>
      <c r="H224" s="159"/>
      <c r="I224" s="159"/>
      <c r="J224" s="159"/>
      <c r="K224" s="159"/>
      <c r="L224" s="159"/>
      <c r="M224" s="159"/>
      <c r="N224" s="159"/>
      <c r="O224" s="159"/>
      <c r="P224" s="159"/>
      <c r="Q224" s="159"/>
      <c r="R224" s="159"/>
      <c r="S224" s="159"/>
      <c r="T224" s="159"/>
      <c r="U224" s="159"/>
      <c r="V224" s="159"/>
      <c r="W224" s="159"/>
      <c r="X224" s="159"/>
      <c r="Y224" s="159"/>
      <c r="Z224" s="159"/>
      <c r="AA224" s="159"/>
      <c r="AB224" s="159"/>
      <c r="AC224" s="159"/>
      <c r="AD224" s="159"/>
      <c r="AE224" s="159"/>
      <c r="AF224" s="159"/>
      <c r="AG224" s="159"/>
      <c r="AH224" s="159"/>
      <c r="AI224" s="159"/>
      <c r="AJ224" s="159"/>
      <c r="AK224" s="159"/>
      <c r="AL224" s="159"/>
      <c r="AM224" s="159"/>
      <c r="AN224" s="159"/>
      <c r="AO224" s="159"/>
      <c r="AP224" s="159"/>
      <c r="AQ224" s="159"/>
      <c r="AR224" s="159"/>
      <c r="AS224" s="159"/>
      <c r="AT224" s="159"/>
      <c r="AU224" s="159"/>
      <c r="AV224" s="159"/>
      <c r="AW224" s="159"/>
      <c r="AX224" s="159"/>
      <c r="AY224" s="159"/>
      <c r="AZ224" s="159"/>
      <c r="BA224" s="159"/>
      <c r="BB224" s="159"/>
      <c r="BC224" s="159"/>
      <c r="BD224" s="159"/>
      <c r="BE224" s="159"/>
      <c r="BF224" s="159"/>
      <c r="BG224" s="159"/>
      <c r="BH224" s="159"/>
      <c r="BI224" s="159"/>
      <c r="BJ224" s="159"/>
      <c r="BK224" s="159"/>
      <c r="BL224" s="159"/>
      <c r="BM224" s="159"/>
      <c r="BN224" s="159"/>
      <c r="BO224" s="159"/>
      <c r="BP224" s="159"/>
      <c r="BQ224" s="159"/>
      <c r="BR224" s="159"/>
      <c r="BS224" s="159"/>
      <c r="BT224" s="159"/>
    </row>
    <row r="225" ht="15.75" customHeight="1">
      <c r="A225" s="159"/>
      <c r="B225" s="159"/>
      <c r="C225" s="159"/>
      <c r="D225" s="159"/>
      <c r="E225" s="159"/>
      <c r="F225" s="159"/>
      <c r="G225" s="159"/>
      <c r="H225" s="159"/>
      <c r="I225" s="159"/>
      <c r="J225" s="159"/>
      <c r="K225" s="159"/>
      <c r="L225" s="159"/>
      <c r="M225" s="159"/>
      <c r="N225" s="159"/>
      <c r="O225" s="159"/>
      <c r="P225" s="159"/>
      <c r="Q225" s="159"/>
      <c r="R225" s="159"/>
      <c r="S225" s="159"/>
      <c r="T225" s="159"/>
      <c r="U225" s="159"/>
      <c r="V225" s="159"/>
      <c r="W225" s="159"/>
      <c r="X225" s="159"/>
      <c r="Y225" s="159"/>
      <c r="Z225" s="159"/>
      <c r="AA225" s="159"/>
      <c r="AB225" s="159"/>
      <c r="AC225" s="159"/>
      <c r="AD225" s="159"/>
      <c r="AE225" s="159"/>
      <c r="AF225" s="159"/>
      <c r="AG225" s="159"/>
      <c r="AH225" s="159"/>
      <c r="AI225" s="159"/>
      <c r="AJ225" s="159"/>
      <c r="AK225" s="159"/>
      <c r="AL225" s="159"/>
      <c r="AM225" s="159"/>
      <c r="AN225" s="159"/>
      <c r="AO225" s="159"/>
      <c r="AP225" s="159"/>
      <c r="AQ225" s="159"/>
      <c r="AR225" s="159"/>
      <c r="AS225" s="159"/>
      <c r="AT225" s="159"/>
      <c r="AU225" s="159"/>
      <c r="AV225" s="159"/>
      <c r="AW225" s="159"/>
      <c r="AX225" s="159"/>
      <c r="AY225" s="159"/>
      <c r="AZ225" s="159"/>
      <c r="BA225" s="159"/>
      <c r="BB225" s="159"/>
      <c r="BC225" s="159"/>
      <c r="BD225" s="159"/>
      <c r="BE225" s="159"/>
      <c r="BF225" s="159"/>
      <c r="BG225" s="159"/>
      <c r="BH225" s="159"/>
      <c r="BI225" s="159"/>
      <c r="BJ225" s="159"/>
      <c r="BK225" s="159"/>
      <c r="BL225" s="159"/>
      <c r="BM225" s="159"/>
      <c r="BN225" s="159"/>
      <c r="BO225" s="159"/>
      <c r="BP225" s="159"/>
      <c r="BQ225" s="159"/>
      <c r="BR225" s="159"/>
      <c r="BS225" s="159"/>
      <c r="BT225" s="159"/>
    </row>
    <row r="226" ht="15.75" customHeight="1">
      <c r="A226" s="159"/>
      <c r="B226" s="159"/>
      <c r="C226" s="159"/>
      <c r="D226" s="159"/>
      <c r="E226" s="159"/>
      <c r="F226" s="159"/>
      <c r="G226" s="159"/>
      <c r="H226" s="159"/>
      <c r="I226" s="159"/>
      <c r="J226" s="159"/>
      <c r="K226" s="159"/>
      <c r="L226" s="159"/>
      <c r="M226" s="159"/>
      <c r="N226" s="159"/>
      <c r="O226" s="159"/>
      <c r="P226" s="159"/>
      <c r="Q226" s="159"/>
      <c r="R226" s="159"/>
      <c r="S226" s="159"/>
      <c r="T226" s="159"/>
      <c r="U226" s="159"/>
      <c r="V226" s="159"/>
      <c r="W226" s="159"/>
      <c r="X226" s="159"/>
      <c r="Y226" s="159"/>
      <c r="Z226" s="159"/>
      <c r="AA226" s="159"/>
      <c r="AB226" s="159"/>
      <c r="AC226" s="159"/>
      <c r="AD226" s="159"/>
      <c r="AE226" s="159"/>
      <c r="AF226" s="159"/>
      <c r="AG226" s="159"/>
      <c r="AH226" s="159"/>
      <c r="AI226" s="159"/>
      <c r="AJ226" s="159"/>
      <c r="AK226" s="159"/>
      <c r="AL226" s="159"/>
      <c r="AM226" s="159"/>
      <c r="AN226" s="159"/>
      <c r="AO226" s="159"/>
      <c r="AP226" s="159"/>
      <c r="AQ226" s="159"/>
      <c r="AR226" s="159"/>
      <c r="AS226" s="159"/>
      <c r="AT226" s="159"/>
      <c r="AU226" s="159"/>
      <c r="AV226" s="159"/>
      <c r="AW226" s="159"/>
      <c r="AX226" s="159"/>
      <c r="AY226" s="159"/>
      <c r="AZ226" s="159"/>
      <c r="BA226" s="159"/>
      <c r="BB226" s="159"/>
      <c r="BC226" s="159"/>
      <c r="BD226" s="159"/>
      <c r="BE226" s="159"/>
      <c r="BF226" s="159"/>
      <c r="BG226" s="159"/>
      <c r="BH226" s="159"/>
      <c r="BI226" s="159"/>
      <c r="BJ226" s="159"/>
      <c r="BK226" s="159"/>
      <c r="BL226" s="159"/>
      <c r="BM226" s="159"/>
      <c r="BN226" s="159"/>
      <c r="BO226" s="159"/>
      <c r="BP226" s="159"/>
      <c r="BQ226" s="159"/>
      <c r="BR226" s="159"/>
      <c r="BS226" s="159"/>
      <c r="BT226" s="159"/>
    </row>
    <row r="227" ht="15.75" customHeight="1">
      <c r="A227" s="159"/>
      <c r="B227" s="159"/>
      <c r="C227" s="159"/>
      <c r="D227" s="159"/>
      <c r="E227" s="159"/>
      <c r="F227" s="159"/>
      <c r="G227" s="159"/>
      <c r="H227" s="159"/>
      <c r="I227" s="159"/>
      <c r="J227" s="159"/>
      <c r="K227" s="159"/>
      <c r="L227" s="159"/>
      <c r="M227" s="159"/>
      <c r="N227" s="159"/>
      <c r="O227" s="159"/>
      <c r="P227" s="159"/>
      <c r="Q227" s="159"/>
      <c r="R227" s="159"/>
      <c r="S227" s="159"/>
      <c r="T227" s="159"/>
      <c r="U227" s="159"/>
      <c r="V227" s="159"/>
      <c r="W227" s="159"/>
      <c r="X227" s="159"/>
      <c r="Y227" s="159"/>
      <c r="Z227" s="159"/>
      <c r="AA227" s="159"/>
      <c r="AB227" s="159"/>
      <c r="AC227" s="159"/>
      <c r="AD227" s="159"/>
      <c r="AE227" s="159"/>
      <c r="AF227" s="159"/>
      <c r="AG227" s="159"/>
      <c r="AH227" s="159"/>
      <c r="AI227" s="159"/>
      <c r="AJ227" s="159"/>
      <c r="AK227" s="159"/>
      <c r="AL227" s="159"/>
      <c r="AM227" s="159"/>
      <c r="AN227" s="159"/>
      <c r="AO227" s="159"/>
      <c r="AP227" s="159"/>
      <c r="AQ227" s="159"/>
      <c r="AR227" s="159"/>
      <c r="AS227" s="159"/>
      <c r="AT227" s="159"/>
      <c r="AU227" s="159"/>
      <c r="AV227" s="159"/>
      <c r="AW227" s="159"/>
      <c r="AX227" s="159"/>
      <c r="AY227" s="159"/>
      <c r="AZ227" s="159"/>
      <c r="BA227" s="159"/>
      <c r="BB227" s="159"/>
      <c r="BC227" s="159"/>
      <c r="BD227" s="159"/>
      <c r="BE227" s="159"/>
      <c r="BF227" s="159"/>
      <c r="BG227" s="159"/>
      <c r="BH227" s="159"/>
      <c r="BI227" s="159"/>
      <c r="BJ227" s="159"/>
      <c r="BK227" s="159"/>
      <c r="BL227" s="159"/>
      <c r="BM227" s="159"/>
      <c r="BN227" s="159"/>
      <c r="BO227" s="159"/>
      <c r="BP227" s="159"/>
      <c r="BQ227" s="159"/>
      <c r="BR227" s="159"/>
      <c r="BS227" s="159"/>
      <c r="BT227" s="159"/>
    </row>
    <row r="228" ht="15.75" customHeight="1">
      <c r="A228" s="159"/>
      <c r="B228" s="159"/>
      <c r="C228" s="159"/>
      <c r="D228" s="159"/>
      <c r="E228" s="159"/>
      <c r="F228" s="159"/>
      <c r="G228" s="159"/>
      <c r="H228" s="159"/>
      <c r="I228" s="159"/>
      <c r="J228" s="159"/>
      <c r="K228" s="159"/>
      <c r="L228" s="159"/>
      <c r="M228" s="159"/>
      <c r="N228" s="159"/>
      <c r="O228" s="159"/>
      <c r="P228" s="159"/>
      <c r="Q228" s="159"/>
      <c r="R228" s="159"/>
      <c r="S228" s="159"/>
      <c r="T228" s="159"/>
      <c r="U228" s="159"/>
      <c r="V228" s="159"/>
      <c r="W228" s="159"/>
      <c r="X228" s="159"/>
      <c r="Y228" s="159"/>
      <c r="Z228" s="159"/>
      <c r="AA228" s="159"/>
      <c r="AB228" s="159"/>
      <c r="AC228" s="159"/>
      <c r="AD228" s="159"/>
      <c r="AE228" s="159"/>
      <c r="AF228" s="159"/>
      <c r="AG228" s="159"/>
      <c r="AH228" s="159"/>
      <c r="AI228" s="159"/>
      <c r="AJ228" s="159"/>
      <c r="AK228" s="159"/>
      <c r="AL228" s="159"/>
      <c r="AM228" s="159"/>
      <c r="AN228" s="159"/>
      <c r="AO228" s="159"/>
      <c r="AP228" s="159"/>
      <c r="AQ228" s="159"/>
      <c r="AR228" s="159"/>
      <c r="AS228" s="159"/>
      <c r="AT228" s="159"/>
      <c r="AU228" s="159"/>
      <c r="AV228" s="159"/>
      <c r="AW228" s="159"/>
      <c r="AX228" s="159"/>
      <c r="AY228" s="159"/>
      <c r="AZ228" s="159"/>
      <c r="BA228" s="159"/>
      <c r="BB228" s="159"/>
      <c r="BC228" s="159"/>
      <c r="BD228" s="159"/>
      <c r="BE228" s="159"/>
      <c r="BF228" s="159"/>
      <c r="BG228" s="159"/>
      <c r="BH228" s="159"/>
      <c r="BI228" s="159"/>
      <c r="BJ228" s="159"/>
      <c r="BK228" s="159"/>
      <c r="BL228" s="159"/>
      <c r="BM228" s="159"/>
      <c r="BN228" s="159"/>
      <c r="BO228" s="159"/>
      <c r="BP228" s="159"/>
      <c r="BQ228" s="159"/>
      <c r="BR228" s="159"/>
      <c r="BS228" s="159"/>
      <c r="BT228" s="159"/>
    </row>
    <row r="229" ht="15.75" customHeight="1">
      <c r="A229" s="159"/>
      <c r="B229" s="159"/>
      <c r="C229" s="159"/>
      <c r="D229" s="159"/>
      <c r="E229" s="159"/>
      <c r="F229" s="159"/>
      <c r="G229" s="159"/>
      <c r="H229" s="159"/>
      <c r="I229" s="159"/>
      <c r="J229" s="159"/>
      <c r="K229" s="159"/>
      <c r="L229" s="159"/>
      <c r="M229" s="159"/>
      <c r="N229" s="159"/>
      <c r="O229" s="159"/>
      <c r="P229" s="159"/>
      <c r="Q229" s="159"/>
      <c r="R229" s="159"/>
      <c r="S229" s="159"/>
      <c r="T229" s="159"/>
      <c r="U229" s="159"/>
      <c r="V229" s="159"/>
      <c r="W229" s="159"/>
      <c r="X229" s="159"/>
      <c r="Y229" s="159"/>
      <c r="Z229" s="159"/>
      <c r="AA229" s="159"/>
      <c r="AB229" s="159"/>
      <c r="AC229" s="159"/>
      <c r="AD229" s="159"/>
      <c r="AE229" s="159"/>
      <c r="AF229" s="159"/>
      <c r="AG229" s="159"/>
      <c r="AH229" s="159"/>
      <c r="AI229" s="159"/>
      <c r="AJ229" s="159"/>
      <c r="AK229" s="159"/>
      <c r="AL229" s="159"/>
      <c r="AM229" s="159"/>
      <c r="AN229" s="159"/>
      <c r="AO229" s="159"/>
      <c r="AP229" s="159"/>
      <c r="AQ229" s="159"/>
      <c r="AR229" s="159"/>
      <c r="AS229" s="159"/>
      <c r="AT229" s="159"/>
      <c r="AU229" s="159"/>
      <c r="AV229" s="159"/>
      <c r="AW229" s="159"/>
      <c r="AX229" s="159"/>
      <c r="AY229" s="159"/>
      <c r="AZ229" s="159"/>
      <c r="BA229" s="159"/>
      <c r="BB229" s="159"/>
      <c r="BC229" s="159"/>
      <c r="BD229" s="159"/>
      <c r="BE229" s="159"/>
      <c r="BF229" s="159"/>
      <c r="BG229" s="159"/>
      <c r="BH229" s="159"/>
      <c r="BI229" s="159"/>
      <c r="BJ229" s="159"/>
      <c r="BK229" s="159"/>
      <c r="BL229" s="159"/>
      <c r="BM229" s="159"/>
      <c r="BN229" s="159"/>
      <c r="BO229" s="159"/>
      <c r="BP229" s="159"/>
      <c r="BQ229" s="159"/>
      <c r="BR229" s="159"/>
      <c r="BS229" s="159"/>
      <c r="BT229" s="159"/>
    </row>
    <row r="230" ht="15.75" customHeight="1">
      <c r="A230" s="159"/>
      <c r="B230" s="159"/>
      <c r="C230" s="159"/>
      <c r="D230" s="159"/>
      <c r="E230" s="159"/>
      <c r="F230" s="159"/>
      <c r="G230" s="159"/>
      <c r="H230" s="159"/>
      <c r="I230" s="159"/>
      <c r="J230" s="159"/>
      <c r="K230" s="159"/>
      <c r="L230" s="159"/>
      <c r="M230" s="159"/>
      <c r="N230" s="159"/>
      <c r="O230" s="159"/>
      <c r="P230" s="159"/>
      <c r="Q230" s="159"/>
      <c r="R230" s="159"/>
      <c r="S230" s="159"/>
      <c r="T230" s="159"/>
      <c r="U230" s="159"/>
      <c r="V230" s="159"/>
      <c r="W230" s="159"/>
      <c r="X230" s="159"/>
      <c r="Y230" s="159"/>
      <c r="Z230" s="159"/>
      <c r="AA230" s="159"/>
      <c r="AB230" s="159"/>
      <c r="AC230" s="159"/>
      <c r="AD230" s="159"/>
      <c r="AE230" s="159"/>
      <c r="AF230" s="159"/>
      <c r="AG230" s="159"/>
      <c r="AH230" s="159"/>
      <c r="AI230" s="159"/>
      <c r="AJ230" s="159"/>
      <c r="AK230" s="159"/>
      <c r="AL230" s="159"/>
      <c r="AM230" s="159"/>
      <c r="AN230" s="159"/>
      <c r="AO230" s="159"/>
      <c r="AP230" s="159"/>
      <c r="AQ230" s="159"/>
      <c r="AR230" s="159"/>
      <c r="AS230" s="159"/>
      <c r="AT230" s="159"/>
      <c r="AU230" s="159"/>
      <c r="AV230" s="159"/>
      <c r="AW230" s="159"/>
      <c r="AX230" s="159"/>
      <c r="AY230" s="159"/>
      <c r="AZ230" s="159"/>
      <c r="BA230" s="159"/>
      <c r="BB230" s="159"/>
      <c r="BC230" s="159"/>
      <c r="BD230" s="159"/>
      <c r="BE230" s="159"/>
      <c r="BF230" s="159"/>
      <c r="BG230" s="159"/>
      <c r="BH230" s="159"/>
      <c r="BI230" s="159"/>
      <c r="BJ230" s="159"/>
      <c r="BK230" s="159"/>
      <c r="BL230" s="159"/>
      <c r="BM230" s="159"/>
      <c r="BN230" s="159"/>
      <c r="BO230" s="159"/>
      <c r="BP230" s="159"/>
      <c r="BQ230" s="159"/>
      <c r="BR230" s="159"/>
      <c r="BS230" s="159"/>
      <c r="BT230" s="159"/>
    </row>
    <row r="231" ht="15.75" customHeight="1">
      <c r="A231" s="159"/>
      <c r="B231" s="159"/>
      <c r="C231" s="159"/>
      <c r="D231" s="159"/>
      <c r="E231" s="159"/>
      <c r="F231" s="159"/>
      <c r="G231" s="159"/>
      <c r="H231" s="159"/>
      <c r="I231" s="159"/>
      <c r="J231" s="159"/>
      <c r="K231" s="159"/>
      <c r="L231" s="159"/>
      <c r="M231" s="159"/>
      <c r="N231" s="159"/>
      <c r="O231" s="159"/>
      <c r="P231" s="159"/>
      <c r="Q231" s="159"/>
      <c r="R231" s="159"/>
      <c r="S231" s="159"/>
      <c r="T231" s="159"/>
      <c r="U231" s="159"/>
      <c r="V231" s="159"/>
      <c r="W231" s="159"/>
      <c r="X231" s="159"/>
      <c r="Y231" s="159"/>
      <c r="Z231" s="159"/>
      <c r="AA231" s="159"/>
      <c r="AB231" s="159"/>
      <c r="AC231" s="159"/>
      <c r="AD231" s="159"/>
      <c r="AE231" s="159"/>
      <c r="AF231" s="159"/>
      <c r="AG231" s="159"/>
      <c r="AH231" s="159"/>
      <c r="AI231" s="159"/>
      <c r="AJ231" s="159"/>
      <c r="AK231" s="159"/>
      <c r="AL231" s="159"/>
      <c r="AM231" s="159"/>
      <c r="AN231" s="159"/>
      <c r="AO231" s="159"/>
      <c r="AP231" s="159"/>
      <c r="AQ231" s="159"/>
      <c r="AR231" s="159"/>
      <c r="AS231" s="159"/>
      <c r="AT231" s="159"/>
      <c r="AU231" s="159"/>
      <c r="AV231" s="159"/>
      <c r="AW231" s="159"/>
      <c r="AX231" s="159"/>
      <c r="AY231" s="159"/>
      <c r="AZ231" s="159"/>
      <c r="BA231" s="159"/>
      <c r="BB231" s="159"/>
      <c r="BC231" s="159"/>
      <c r="BD231" s="159"/>
      <c r="BE231" s="159"/>
      <c r="BF231" s="159"/>
      <c r="BG231" s="159"/>
      <c r="BH231" s="159"/>
      <c r="BI231" s="159"/>
      <c r="BJ231" s="159"/>
      <c r="BK231" s="159"/>
      <c r="BL231" s="159"/>
      <c r="BM231" s="159"/>
      <c r="BN231" s="159"/>
      <c r="BO231" s="159"/>
      <c r="BP231" s="159"/>
      <c r="BQ231" s="159"/>
      <c r="BR231" s="159"/>
      <c r="BS231" s="159"/>
      <c r="BT231" s="159"/>
    </row>
    <row r="232" ht="15.75" customHeight="1">
      <c r="A232" s="159"/>
      <c r="B232" s="159"/>
      <c r="C232" s="159"/>
      <c r="D232" s="159"/>
      <c r="E232" s="159"/>
      <c r="F232" s="159"/>
      <c r="G232" s="159"/>
      <c r="H232" s="159"/>
      <c r="I232" s="159"/>
      <c r="J232" s="159"/>
      <c r="K232" s="159"/>
      <c r="L232" s="159"/>
      <c r="M232" s="159"/>
      <c r="N232" s="159"/>
      <c r="O232" s="159"/>
      <c r="P232" s="159"/>
      <c r="Q232" s="159"/>
      <c r="R232" s="159"/>
      <c r="S232" s="159"/>
      <c r="T232" s="159"/>
      <c r="U232" s="159"/>
      <c r="V232" s="159"/>
      <c r="W232" s="159"/>
      <c r="X232" s="159"/>
      <c r="Y232" s="159"/>
      <c r="Z232" s="159"/>
      <c r="AA232" s="159"/>
      <c r="AB232" s="159"/>
      <c r="AC232" s="159"/>
      <c r="AD232" s="159"/>
      <c r="AE232" s="159"/>
      <c r="AF232" s="159"/>
      <c r="AG232" s="159"/>
      <c r="AH232" s="159"/>
      <c r="AI232" s="159"/>
      <c r="AJ232" s="159"/>
      <c r="AK232" s="159"/>
      <c r="AL232" s="159"/>
      <c r="AM232" s="159"/>
      <c r="AN232" s="159"/>
      <c r="AO232" s="159"/>
      <c r="AP232" s="159"/>
      <c r="AQ232" s="159"/>
      <c r="AR232" s="159"/>
      <c r="AS232" s="159"/>
      <c r="AT232" s="159"/>
      <c r="AU232" s="159"/>
      <c r="AV232" s="159"/>
      <c r="AW232" s="159"/>
      <c r="AX232" s="159"/>
      <c r="AY232" s="159"/>
      <c r="AZ232" s="159"/>
      <c r="BA232" s="159"/>
      <c r="BB232" s="159"/>
      <c r="BC232" s="159"/>
      <c r="BD232" s="159"/>
      <c r="BE232" s="159"/>
      <c r="BF232" s="159"/>
      <c r="BG232" s="159"/>
      <c r="BH232" s="159"/>
      <c r="BI232" s="159"/>
      <c r="BJ232" s="159"/>
      <c r="BK232" s="159"/>
      <c r="BL232" s="159"/>
      <c r="BM232" s="159"/>
      <c r="BN232" s="159"/>
      <c r="BO232" s="159"/>
      <c r="BP232" s="159"/>
      <c r="BQ232" s="159"/>
      <c r="BR232" s="159"/>
      <c r="BS232" s="159"/>
      <c r="BT232" s="159"/>
    </row>
    <row r="233" ht="15.75" customHeight="1">
      <c r="A233" s="159"/>
      <c r="B233" s="159"/>
      <c r="C233" s="159"/>
      <c r="D233" s="159"/>
      <c r="E233" s="159"/>
      <c r="F233" s="159"/>
      <c r="G233" s="159"/>
      <c r="H233" s="159"/>
      <c r="I233" s="159"/>
      <c r="J233" s="159"/>
      <c r="K233" s="159"/>
      <c r="L233" s="159"/>
      <c r="M233" s="159"/>
      <c r="N233" s="159"/>
      <c r="O233" s="159"/>
      <c r="P233" s="159"/>
      <c r="Q233" s="159"/>
      <c r="R233" s="159"/>
      <c r="S233" s="159"/>
      <c r="T233" s="159"/>
      <c r="U233" s="159"/>
      <c r="V233" s="159"/>
      <c r="W233" s="159"/>
      <c r="X233" s="159"/>
      <c r="Y233" s="159"/>
      <c r="Z233" s="159"/>
      <c r="AA233" s="159"/>
      <c r="AB233" s="159"/>
      <c r="AC233" s="159"/>
      <c r="AD233" s="159"/>
      <c r="AE233" s="159"/>
      <c r="AF233" s="159"/>
      <c r="AG233" s="159"/>
      <c r="AH233" s="159"/>
      <c r="AI233" s="159"/>
      <c r="AJ233" s="159"/>
      <c r="AK233" s="159"/>
      <c r="AL233" s="159"/>
      <c r="AM233" s="159"/>
      <c r="AN233" s="159"/>
      <c r="AO233" s="159"/>
      <c r="AP233" s="159"/>
      <c r="AQ233" s="159"/>
      <c r="AR233" s="159"/>
      <c r="AS233" s="159"/>
      <c r="AT233" s="159"/>
      <c r="AU233" s="159"/>
      <c r="AV233" s="159"/>
      <c r="AW233" s="159"/>
      <c r="AX233" s="159"/>
      <c r="AY233" s="159"/>
      <c r="AZ233" s="159"/>
      <c r="BA233" s="159"/>
      <c r="BB233" s="159"/>
      <c r="BC233" s="159"/>
      <c r="BD233" s="159"/>
      <c r="BE233" s="159"/>
      <c r="BF233" s="159"/>
      <c r="BG233" s="159"/>
      <c r="BH233" s="159"/>
      <c r="BI233" s="159"/>
      <c r="BJ233" s="159"/>
      <c r="BK233" s="159"/>
      <c r="BL233" s="159"/>
      <c r="BM233" s="159"/>
      <c r="BN233" s="159"/>
      <c r="BO233" s="159"/>
      <c r="BP233" s="159"/>
      <c r="BQ233" s="159"/>
      <c r="BR233" s="159"/>
      <c r="BS233" s="159"/>
      <c r="BT233" s="159"/>
    </row>
    <row r="234" ht="15.75" customHeight="1">
      <c r="A234" s="159"/>
      <c r="B234" s="159"/>
      <c r="C234" s="159"/>
      <c r="D234" s="159"/>
      <c r="E234" s="159"/>
      <c r="F234" s="159"/>
      <c r="G234" s="159"/>
      <c r="H234" s="159"/>
      <c r="I234" s="159"/>
      <c r="J234" s="159"/>
      <c r="K234" s="159"/>
      <c r="L234" s="159"/>
      <c r="M234" s="159"/>
      <c r="N234" s="159"/>
      <c r="O234" s="159"/>
      <c r="P234" s="159"/>
      <c r="Q234" s="159"/>
      <c r="R234" s="159"/>
      <c r="S234" s="159"/>
      <c r="T234" s="159"/>
      <c r="U234" s="159"/>
      <c r="V234" s="159"/>
      <c r="W234" s="159"/>
      <c r="X234" s="159"/>
      <c r="Y234" s="159"/>
      <c r="Z234" s="159"/>
      <c r="AA234" s="159"/>
      <c r="AB234" s="159"/>
      <c r="AC234" s="159"/>
      <c r="AD234" s="159"/>
      <c r="AE234" s="159"/>
      <c r="AF234" s="159"/>
      <c r="AG234" s="159"/>
      <c r="AH234" s="159"/>
      <c r="AI234" s="159"/>
      <c r="AJ234" s="159"/>
      <c r="AK234" s="159"/>
      <c r="AL234" s="159"/>
      <c r="AM234" s="159"/>
      <c r="AN234" s="159"/>
      <c r="AO234" s="159"/>
      <c r="AP234" s="159"/>
      <c r="AQ234" s="159"/>
      <c r="AR234" s="159"/>
      <c r="AS234" s="159"/>
      <c r="AT234" s="159"/>
      <c r="AU234" s="159"/>
      <c r="AV234" s="159"/>
      <c r="AW234" s="159"/>
      <c r="AX234" s="159"/>
      <c r="AY234" s="159"/>
      <c r="AZ234" s="159"/>
      <c r="BA234" s="159"/>
      <c r="BB234" s="159"/>
      <c r="BC234" s="159"/>
      <c r="BD234" s="159"/>
      <c r="BE234" s="159"/>
      <c r="BF234" s="159"/>
      <c r="BG234" s="159"/>
      <c r="BH234" s="159"/>
      <c r="BI234" s="159"/>
      <c r="BJ234" s="159"/>
      <c r="BK234" s="159"/>
      <c r="BL234" s="159"/>
      <c r="BM234" s="159"/>
      <c r="BN234" s="159"/>
      <c r="BO234" s="159"/>
      <c r="BP234" s="159"/>
      <c r="BQ234" s="159"/>
      <c r="BR234" s="159"/>
      <c r="BS234" s="159"/>
      <c r="BT234" s="159"/>
    </row>
    <row r="235" ht="15.75" customHeight="1">
      <c r="A235" s="159"/>
      <c r="B235" s="159"/>
      <c r="C235" s="159"/>
      <c r="D235" s="159"/>
      <c r="E235" s="159"/>
      <c r="F235" s="159"/>
      <c r="G235" s="159"/>
      <c r="H235" s="159"/>
      <c r="I235" s="159"/>
      <c r="J235" s="159"/>
      <c r="K235" s="159"/>
      <c r="L235" s="159"/>
      <c r="M235" s="159"/>
      <c r="N235" s="159"/>
      <c r="O235" s="159"/>
      <c r="P235" s="159"/>
      <c r="Q235" s="159"/>
      <c r="R235" s="159"/>
      <c r="S235" s="159"/>
      <c r="T235" s="159"/>
      <c r="U235" s="159"/>
      <c r="V235" s="159"/>
      <c r="W235" s="159"/>
      <c r="X235" s="159"/>
      <c r="Y235" s="159"/>
      <c r="Z235" s="159"/>
      <c r="AA235" s="159"/>
      <c r="AB235" s="159"/>
      <c r="AC235" s="159"/>
      <c r="AD235" s="159"/>
      <c r="AE235" s="159"/>
      <c r="AF235" s="159"/>
      <c r="AG235" s="159"/>
      <c r="AH235" s="159"/>
      <c r="AI235" s="159"/>
      <c r="AJ235" s="159"/>
      <c r="AK235" s="159"/>
      <c r="AL235" s="159"/>
      <c r="AM235" s="159"/>
      <c r="AN235" s="159"/>
      <c r="AO235" s="159"/>
      <c r="AP235" s="159"/>
      <c r="AQ235" s="159"/>
      <c r="AR235" s="159"/>
      <c r="AS235" s="159"/>
      <c r="AT235" s="159"/>
      <c r="AU235" s="159"/>
      <c r="AV235" s="159"/>
      <c r="AW235" s="159"/>
      <c r="AX235" s="159"/>
      <c r="AY235" s="159"/>
      <c r="AZ235" s="159"/>
      <c r="BA235" s="159"/>
      <c r="BB235" s="159"/>
      <c r="BC235" s="159"/>
      <c r="BD235" s="159"/>
      <c r="BE235" s="159"/>
      <c r="BF235" s="159"/>
      <c r="BG235" s="159"/>
      <c r="BH235" s="159"/>
      <c r="BI235" s="159"/>
      <c r="BJ235" s="159"/>
      <c r="BK235" s="159"/>
      <c r="BL235" s="159"/>
      <c r="BM235" s="159"/>
      <c r="BN235" s="159"/>
      <c r="BO235" s="159"/>
      <c r="BP235" s="159"/>
      <c r="BQ235" s="159"/>
      <c r="BR235" s="159"/>
      <c r="BS235" s="159"/>
      <c r="BT235" s="159"/>
    </row>
    <row r="236" ht="15.75" customHeight="1">
      <c r="A236" s="159"/>
      <c r="B236" s="159"/>
      <c r="C236" s="159"/>
      <c r="D236" s="159"/>
      <c r="E236" s="159"/>
      <c r="F236" s="159"/>
      <c r="G236" s="159"/>
      <c r="H236" s="159"/>
      <c r="I236" s="159"/>
      <c r="J236" s="159"/>
      <c r="K236" s="159"/>
      <c r="L236" s="159"/>
      <c r="M236" s="159"/>
      <c r="N236" s="159"/>
      <c r="O236" s="159"/>
      <c r="P236" s="159"/>
      <c r="Q236" s="159"/>
      <c r="R236" s="159"/>
      <c r="S236" s="159"/>
      <c r="T236" s="159"/>
      <c r="U236" s="159"/>
      <c r="V236" s="159"/>
      <c r="W236" s="159"/>
      <c r="X236" s="159"/>
      <c r="Y236" s="159"/>
      <c r="Z236" s="159"/>
      <c r="AA236" s="159"/>
      <c r="AB236" s="159"/>
      <c r="AC236" s="159"/>
      <c r="AD236" s="159"/>
      <c r="AE236" s="159"/>
      <c r="AF236" s="159"/>
      <c r="AG236" s="159"/>
      <c r="AH236" s="159"/>
      <c r="AI236" s="159"/>
      <c r="AJ236" s="159"/>
      <c r="AK236" s="159"/>
      <c r="AL236" s="159"/>
      <c r="AM236" s="159"/>
      <c r="AN236" s="159"/>
      <c r="AO236" s="159"/>
      <c r="AP236" s="159"/>
      <c r="AQ236" s="159"/>
      <c r="AR236" s="159"/>
      <c r="AS236" s="159"/>
      <c r="AT236" s="159"/>
      <c r="AU236" s="159"/>
      <c r="AV236" s="159"/>
      <c r="AW236" s="159"/>
      <c r="AX236" s="159"/>
      <c r="AY236" s="159"/>
      <c r="AZ236" s="159"/>
      <c r="BA236" s="159"/>
      <c r="BB236" s="159"/>
      <c r="BC236" s="159"/>
      <c r="BD236" s="159"/>
      <c r="BE236" s="159"/>
      <c r="BF236" s="159"/>
      <c r="BG236" s="159"/>
      <c r="BH236" s="159"/>
      <c r="BI236" s="159"/>
      <c r="BJ236" s="159"/>
      <c r="BK236" s="159"/>
      <c r="BL236" s="159"/>
      <c r="BM236" s="159"/>
      <c r="BN236" s="159"/>
      <c r="BO236" s="159"/>
      <c r="BP236" s="159"/>
      <c r="BQ236" s="159"/>
      <c r="BR236" s="159"/>
      <c r="BS236" s="159"/>
      <c r="BT236" s="159"/>
    </row>
    <row r="237" ht="15.75" customHeight="1">
      <c r="A237" s="159"/>
      <c r="B237" s="159"/>
      <c r="C237" s="159"/>
      <c r="D237" s="159"/>
      <c r="E237" s="159"/>
      <c r="F237" s="159"/>
      <c r="G237" s="159"/>
      <c r="H237" s="159"/>
      <c r="I237" s="159"/>
      <c r="J237" s="159"/>
      <c r="K237" s="159"/>
      <c r="L237" s="159"/>
      <c r="M237" s="159"/>
      <c r="N237" s="159"/>
      <c r="O237" s="159"/>
      <c r="P237" s="159"/>
      <c r="Q237" s="159"/>
      <c r="R237" s="159"/>
      <c r="S237" s="159"/>
      <c r="T237" s="159"/>
      <c r="U237" s="159"/>
      <c r="V237" s="159"/>
      <c r="W237" s="159"/>
      <c r="X237" s="159"/>
      <c r="Y237" s="159"/>
      <c r="Z237" s="159"/>
      <c r="AA237" s="159"/>
      <c r="AB237" s="159"/>
      <c r="AC237" s="159"/>
      <c r="AD237" s="159"/>
      <c r="AE237" s="159"/>
      <c r="AF237" s="159"/>
      <c r="AG237" s="159"/>
      <c r="AH237" s="159"/>
      <c r="AI237" s="159"/>
      <c r="AJ237" s="159"/>
      <c r="AK237" s="159"/>
      <c r="AL237" s="159"/>
      <c r="AM237" s="159"/>
      <c r="AN237" s="159"/>
      <c r="AO237" s="159"/>
      <c r="AP237" s="159"/>
      <c r="AQ237" s="159"/>
      <c r="AR237" s="159"/>
      <c r="AS237" s="159"/>
      <c r="AT237" s="159"/>
      <c r="AU237" s="159"/>
      <c r="AV237" s="159"/>
      <c r="AW237" s="159"/>
      <c r="AX237" s="159"/>
      <c r="AY237" s="159"/>
      <c r="AZ237" s="159"/>
      <c r="BA237" s="159"/>
      <c r="BB237" s="159"/>
      <c r="BC237" s="159"/>
      <c r="BD237" s="159"/>
      <c r="BE237" s="159"/>
      <c r="BF237" s="159"/>
      <c r="BG237" s="159"/>
      <c r="BH237" s="159"/>
      <c r="BI237" s="159"/>
      <c r="BJ237" s="159"/>
      <c r="BK237" s="159"/>
      <c r="BL237" s="159"/>
      <c r="BM237" s="159"/>
      <c r="BN237" s="159"/>
      <c r="BO237" s="159"/>
      <c r="BP237" s="159"/>
      <c r="BQ237" s="159"/>
      <c r="BR237" s="159"/>
      <c r="BS237" s="159"/>
      <c r="BT237" s="159"/>
    </row>
    <row r="238" ht="15.75" customHeight="1">
      <c r="A238" s="159"/>
      <c r="B238" s="159"/>
      <c r="C238" s="159"/>
      <c r="D238" s="159"/>
      <c r="E238" s="159"/>
      <c r="F238" s="159"/>
      <c r="G238" s="159"/>
      <c r="H238" s="159"/>
      <c r="I238" s="159"/>
      <c r="J238" s="159"/>
      <c r="K238" s="159"/>
      <c r="L238" s="159"/>
      <c r="M238" s="159"/>
      <c r="N238" s="159"/>
      <c r="O238" s="159"/>
      <c r="P238" s="159"/>
      <c r="Q238" s="159"/>
      <c r="R238" s="159"/>
      <c r="S238" s="159"/>
      <c r="T238" s="159"/>
      <c r="U238" s="159"/>
      <c r="V238" s="159"/>
      <c r="W238" s="159"/>
      <c r="X238" s="159"/>
      <c r="Y238" s="159"/>
      <c r="Z238" s="159"/>
      <c r="AA238" s="159"/>
      <c r="AB238" s="159"/>
      <c r="AC238" s="159"/>
      <c r="AD238" s="159"/>
      <c r="AE238" s="159"/>
      <c r="AF238" s="159"/>
      <c r="AG238" s="159"/>
      <c r="AH238" s="159"/>
      <c r="AI238" s="159"/>
      <c r="AJ238" s="159"/>
      <c r="AK238" s="159"/>
      <c r="AL238" s="159"/>
      <c r="AM238" s="159"/>
      <c r="AN238" s="159"/>
      <c r="AO238" s="159"/>
      <c r="AP238" s="159"/>
      <c r="AQ238" s="159"/>
      <c r="AR238" s="159"/>
      <c r="AS238" s="159"/>
      <c r="AT238" s="159"/>
      <c r="AU238" s="159"/>
      <c r="AV238" s="159"/>
      <c r="AW238" s="159"/>
      <c r="AX238" s="159"/>
      <c r="AY238" s="159"/>
      <c r="AZ238" s="159"/>
      <c r="BA238" s="159"/>
      <c r="BB238" s="159"/>
      <c r="BC238" s="159"/>
      <c r="BD238" s="159"/>
      <c r="BE238" s="159"/>
      <c r="BF238" s="159"/>
      <c r="BG238" s="159"/>
      <c r="BH238" s="159"/>
      <c r="BI238" s="159"/>
      <c r="BJ238" s="159"/>
      <c r="BK238" s="159"/>
      <c r="BL238" s="159"/>
      <c r="BM238" s="159"/>
      <c r="BN238" s="159"/>
      <c r="BO238" s="159"/>
      <c r="BP238" s="159"/>
      <c r="BQ238" s="159"/>
      <c r="BR238" s="159"/>
      <c r="BS238" s="159"/>
      <c r="BT238" s="159"/>
    </row>
    <row r="239" ht="15.75" customHeight="1">
      <c r="A239" s="159"/>
      <c r="B239" s="159"/>
      <c r="C239" s="159"/>
      <c r="D239" s="159"/>
      <c r="E239" s="159"/>
      <c r="F239" s="159"/>
      <c r="G239" s="159"/>
      <c r="H239" s="159"/>
      <c r="I239" s="159"/>
      <c r="J239" s="159"/>
      <c r="K239" s="159"/>
      <c r="L239" s="159"/>
      <c r="M239" s="159"/>
      <c r="N239" s="159"/>
      <c r="O239" s="159"/>
      <c r="P239" s="159"/>
      <c r="Q239" s="159"/>
      <c r="R239" s="159"/>
      <c r="S239" s="159"/>
      <c r="T239" s="159"/>
      <c r="U239" s="159"/>
      <c r="V239" s="159"/>
      <c r="W239" s="159"/>
      <c r="X239" s="159"/>
      <c r="Y239" s="159"/>
      <c r="Z239" s="159"/>
      <c r="AA239" s="159"/>
      <c r="AB239" s="159"/>
      <c r="AC239" s="159"/>
      <c r="AD239" s="159"/>
      <c r="AE239" s="159"/>
      <c r="AF239" s="159"/>
      <c r="AG239" s="159"/>
      <c r="AH239" s="159"/>
      <c r="AI239" s="159"/>
      <c r="AJ239" s="159"/>
      <c r="AK239" s="159"/>
      <c r="AL239" s="159"/>
      <c r="AM239" s="159"/>
      <c r="AN239" s="159"/>
      <c r="AO239" s="159"/>
      <c r="AP239" s="159"/>
      <c r="AQ239" s="159"/>
      <c r="AR239" s="159"/>
      <c r="AS239" s="159"/>
      <c r="AT239" s="159"/>
      <c r="AU239" s="159"/>
      <c r="AV239" s="159"/>
      <c r="AW239" s="159"/>
      <c r="AX239" s="159"/>
      <c r="AY239" s="159"/>
      <c r="AZ239" s="159"/>
      <c r="BA239" s="159"/>
      <c r="BB239" s="159"/>
      <c r="BC239" s="159"/>
      <c r="BD239" s="159"/>
      <c r="BE239" s="159"/>
      <c r="BF239" s="159"/>
      <c r="BG239" s="159"/>
      <c r="BH239" s="159"/>
      <c r="BI239" s="159"/>
      <c r="BJ239" s="159"/>
      <c r="BK239" s="159"/>
      <c r="BL239" s="159"/>
      <c r="BM239" s="159"/>
      <c r="BN239" s="159"/>
      <c r="BO239" s="159"/>
      <c r="BP239" s="159"/>
      <c r="BQ239" s="159"/>
      <c r="BR239" s="159"/>
      <c r="BS239" s="159"/>
      <c r="BT239" s="159"/>
    </row>
    <row r="240" ht="15.75" customHeight="1">
      <c r="A240" s="159"/>
      <c r="B240" s="159"/>
      <c r="C240" s="159"/>
      <c r="D240" s="159"/>
      <c r="E240" s="159"/>
      <c r="F240" s="159"/>
      <c r="G240" s="159"/>
      <c r="H240" s="159"/>
      <c r="I240" s="159"/>
      <c r="J240" s="159"/>
      <c r="K240" s="159"/>
      <c r="L240" s="159"/>
      <c r="M240" s="159"/>
      <c r="N240" s="159"/>
      <c r="O240" s="159"/>
      <c r="P240" s="159"/>
      <c r="Q240" s="159"/>
      <c r="R240" s="159"/>
      <c r="S240" s="159"/>
      <c r="T240" s="159"/>
      <c r="U240" s="159"/>
      <c r="V240" s="159"/>
      <c r="W240" s="159"/>
      <c r="X240" s="159"/>
      <c r="Y240" s="159"/>
      <c r="Z240" s="159"/>
      <c r="AA240" s="159"/>
      <c r="AB240" s="159"/>
      <c r="AC240" s="159"/>
      <c r="AD240" s="159"/>
      <c r="AE240" s="159"/>
      <c r="AF240" s="159"/>
      <c r="AG240" s="159"/>
      <c r="AH240" s="159"/>
      <c r="AI240" s="159"/>
      <c r="AJ240" s="159"/>
      <c r="AK240" s="159"/>
      <c r="AL240" s="159"/>
      <c r="AM240" s="159"/>
      <c r="AN240" s="159"/>
      <c r="AO240" s="159"/>
      <c r="AP240" s="159"/>
      <c r="AQ240" s="159"/>
      <c r="AR240" s="159"/>
      <c r="AS240" s="159"/>
      <c r="AT240" s="159"/>
      <c r="AU240" s="159"/>
      <c r="AV240" s="159"/>
      <c r="AW240" s="159"/>
      <c r="AX240" s="159"/>
      <c r="AY240" s="159"/>
      <c r="AZ240" s="159"/>
      <c r="BA240" s="159"/>
      <c r="BB240" s="159"/>
      <c r="BC240" s="159"/>
      <c r="BD240" s="159"/>
      <c r="BE240" s="159"/>
      <c r="BF240" s="159"/>
      <c r="BG240" s="159"/>
      <c r="BH240" s="159"/>
      <c r="BI240" s="159"/>
      <c r="BJ240" s="159"/>
      <c r="BK240" s="159"/>
      <c r="BL240" s="159"/>
      <c r="BM240" s="159"/>
      <c r="BN240" s="159"/>
      <c r="BO240" s="159"/>
      <c r="BP240" s="159"/>
      <c r="BQ240" s="159"/>
      <c r="BR240" s="159"/>
      <c r="BS240" s="159"/>
      <c r="BT240" s="159"/>
    </row>
    <row r="241" ht="15.75" customHeight="1">
      <c r="A241" s="159"/>
      <c r="B241" s="159"/>
      <c r="C241" s="159"/>
      <c r="D241" s="159"/>
      <c r="E241" s="159"/>
      <c r="F241" s="159"/>
      <c r="G241" s="159"/>
      <c r="H241" s="159"/>
      <c r="I241" s="159"/>
      <c r="J241" s="159"/>
      <c r="K241" s="159"/>
      <c r="L241" s="159"/>
      <c r="M241" s="159"/>
      <c r="N241" s="159"/>
      <c r="O241" s="159"/>
      <c r="P241" s="159"/>
      <c r="Q241" s="159"/>
      <c r="R241" s="159"/>
      <c r="S241" s="159"/>
      <c r="T241" s="159"/>
      <c r="U241" s="159"/>
      <c r="V241" s="159"/>
      <c r="W241" s="159"/>
      <c r="X241" s="159"/>
      <c r="Y241" s="159"/>
      <c r="Z241" s="159"/>
      <c r="AA241" s="159"/>
      <c r="AB241" s="159"/>
      <c r="AC241" s="159"/>
      <c r="AD241" s="159"/>
      <c r="AE241" s="159"/>
      <c r="AF241" s="159"/>
      <c r="AG241" s="159"/>
      <c r="AH241" s="159"/>
      <c r="AI241" s="159"/>
      <c r="AJ241" s="159"/>
      <c r="AK241" s="159"/>
      <c r="AL241" s="159"/>
      <c r="AM241" s="159"/>
      <c r="AN241" s="159"/>
      <c r="AO241" s="159"/>
      <c r="AP241" s="159"/>
      <c r="AQ241" s="159"/>
      <c r="AR241" s="159"/>
      <c r="AS241" s="159"/>
      <c r="AT241" s="159"/>
      <c r="AU241" s="159"/>
      <c r="AV241" s="159"/>
      <c r="AW241" s="159"/>
      <c r="AX241" s="159"/>
      <c r="AY241" s="159"/>
      <c r="AZ241" s="159"/>
      <c r="BA241" s="159"/>
      <c r="BB241" s="159"/>
      <c r="BC241" s="159"/>
      <c r="BD241" s="159"/>
      <c r="BE241" s="159"/>
      <c r="BF241" s="159"/>
      <c r="BG241" s="159"/>
      <c r="BH241" s="159"/>
      <c r="BI241" s="159"/>
      <c r="BJ241" s="159"/>
      <c r="BK241" s="159"/>
      <c r="BL241" s="159"/>
      <c r="BM241" s="159"/>
      <c r="BN241" s="159"/>
      <c r="BO241" s="159"/>
      <c r="BP241" s="159"/>
      <c r="BQ241" s="159"/>
      <c r="BR241" s="159"/>
      <c r="BS241" s="159"/>
      <c r="BT241" s="159"/>
    </row>
    <row r="242" ht="15.75" customHeight="1">
      <c r="A242" s="159"/>
      <c r="B242" s="159"/>
      <c r="C242" s="159"/>
      <c r="D242" s="159"/>
      <c r="E242" s="159"/>
      <c r="F242" s="159"/>
      <c r="G242" s="159"/>
      <c r="H242" s="159"/>
      <c r="I242" s="159"/>
      <c r="J242" s="159"/>
      <c r="K242" s="159"/>
      <c r="L242" s="159"/>
      <c r="M242" s="159"/>
      <c r="N242" s="159"/>
      <c r="O242" s="159"/>
      <c r="P242" s="159"/>
      <c r="Q242" s="159"/>
      <c r="R242" s="159"/>
      <c r="S242" s="159"/>
      <c r="T242" s="159"/>
      <c r="U242" s="159"/>
      <c r="V242" s="159"/>
      <c r="W242" s="159"/>
      <c r="X242" s="159"/>
      <c r="Y242" s="159"/>
      <c r="Z242" s="159"/>
      <c r="AA242" s="159"/>
      <c r="AB242" s="159"/>
      <c r="AC242" s="159"/>
      <c r="AD242" s="159"/>
      <c r="AE242" s="159"/>
      <c r="AF242" s="159"/>
      <c r="AG242" s="159"/>
      <c r="AH242" s="159"/>
      <c r="AI242" s="159"/>
      <c r="AJ242" s="159"/>
      <c r="AK242" s="159"/>
      <c r="AL242" s="159"/>
      <c r="AM242" s="159"/>
      <c r="AN242" s="159"/>
      <c r="AO242" s="159"/>
      <c r="AP242" s="159"/>
      <c r="AQ242" s="159"/>
      <c r="AR242" s="159"/>
      <c r="AS242" s="159"/>
      <c r="AT242" s="159"/>
      <c r="AU242" s="159"/>
      <c r="AV242" s="159"/>
      <c r="AW242" s="159"/>
      <c r="AX242" s="159"/>
      <c r="AY242" s="159"/>
      <c r="AZ242" s="159"/>
      <c r="BA242" s="159"/>
      <c r="BB242" s="159"/>
      <c r="BC242" s="159"/>
      <c r="BD242" s="159"/>
      <c r="BE242" s="159"/>
      <c r="BF242" s="159"/>
      <c r="BG242" s="159"/>
      <c r="BH242" s="159"/>
      <c r="BI242" s="159"/>
      <c r="BJ242" s="159"/>
      <c r="BK242" s="159"/>
      <c r="BL242" s="159"/>
      <c r="BM242" s="159"/>
      <c r="BN242" s="159"/>
      <c r="BO242" s="159"/>
      <c r="BP242" s="159"/>
      <c r="BQ242" s="159"/>
      <c r="BR242" s="159"/>
      <c r="BS242" s="159"/>
      <c r="BT242" s="159"/>
    </row>
    <row r="243" ht="15.75" customHeight="1">
      <c r="A243" s="159"/>
      <c r="B243" s="159"/>
      <c r="C243" s="159"/>
      <c r="D243" s="159"/>
      <c r="E243" s="159"/>
      <c r="F243" s="159"/>
      <c r="G243" s="159"/>
      <c r="H243" s="159"/>
      <c r="I243" s="159"/>
      <c r="J243" s="159"/>
      <c r="K243" s="159"/>
      <c r="L243" s="159"/>
      <c r="M243" s="159"/>
      <c r="N243" s="159"/>
      <c r="O243" s="159"/>
      <c r="P243" s="159"/>
      <c r="Q243" s="159"/>
      <c r="R243" s="159"/>
      <c r="S243" s="159"/>
      <c r="T243" s="159"/>
      <c r="U243" s="159"/>
      <c r="V243" s="159"/>
      <c r="W243" s="159"/>
      <c r="X243" s="159"/>
      <c r="Y243" s="159"/>
      <c r="Z243" s="159"/>
      <c r="AA243" s="159"/>
      <c r="AB243" s="159"/>
      <c r="AC243" s="159"/>
      <c r="AD243" s="159"/>
      <c r="AE243" s="159"/>
      <c r="AF243" s="159"/>
      <c r="AG243" s="159"/>
      <c r="AH243" s="159"/>
      <c r="AI243" s="159"/>
      <c r="AJ243" s="159"/>
      <c r="AK243" s="159"/>
      <c r="AL243" s="159"/>
      <c r="AM243" s="159"/>
      <c r="AN243" s="159"/>
      <c r="AO243" s="159"/>
      <c r="AP243" s="159"/>
      <c r="AQ243" s="159"/>
      <c r="AR243" s="159"/>
      <c r="AS243" s="159"/>
      <c r="AT243" s="159"/>
      <c r="AU243" s="159"/>
      <c r="AV243" s="159"/>
      <c r="AW243" s="159"/>
      <c r="AX243" s="159"/>
      <c r="AY243" s="159"/>
      <c r="AZ243" s="159"/>
      <c r="BA243" s="159"/>
      <c r="BB243" s="159"/>
      <c r="BC243" s="159"/>
      <c r="BD243" s="159"/>
      <c r="BE243" s="159"/>
      <c r="BF243" s="159"/>
      <c r="BG243" s="159"/>
      <c r="BH243" s="159"/>
      <c r="BI243" s="159"/>
      <c r="BJ243" s="159"/>
      <c r="BK243" s="159"/>
      <c r="BL243" s="159"/>
      <c r="BM243" s="159"/>
      <c r="BN243" s="159"/>
      <c r="BO243" s="159"/>
      <c r="BP243" s="159"/>
      <c r="BQ243" s="159"/>
      <c r="BR243" s="159"/>
      <c r="BS243" s="159"/>
      <c r="BT243" s="159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9">
    <mergeCell ref="AT8:AT9"/>
    <mergeCell ref="AU8:AU9"/>
    <mergeCell ref="AV8:AV9"/>
    <mergeCell ref="AP10:AV10"/>
    <mergeCell ref="AP16:AQ16"/>
    <mergeCell ref="AP17:AV17"/>
    <mergeCell ref="AP21:AQ21"/>
    <mergeCell ref="AP22:AQ22"/>
    <mergeCell ref="AD4:AF5"/>
    <mergeCell ref="AG4:AI5"/>
    <mergeCell ref="AJ4:AL5"/>
    <mergeCell ref="AP8:AP9"/>
    <mergeCell ref="AQ8:AQ9"/>
    <mergeCell ref="AR8:AR9"/>
    <mergeCell ref="AS8:AS9"/>
    <mergeCell ref="B71:D71"/>
    <mergeCell ref="B72:D72"/>
    <mergeCell ref="B73:D73"/>
    <mergeCell ref="C35:D35"/>
    <mergeCell ref="C36:D36"/>
    <mergeCell ref="B39:D39"/>
    <mergeCell ref="B43:D43"/>
    <mergeCell ref="C44:D44"/>
    <mergeCell ref="B55:D55"/>
    <mergeCell ref="B68:D68"/>
    <mergeCell ref="K5:K6"/>
    <mergeCell ref="L5:L6"/>
    <mergeCell ref="M5:P5"/>
    <mergeCell ref="Q5:Q6"/>
    <mergeCell ref="R4:W4"/>
    <mergeCell ref="S5:V5"/>
    <mergeCell ref="W5:W6"/>
    <mergeCell ref="X5:X6"/>
    <mergeCell ref="Y5:AB5"/>
    <mergeCell ref="AC5:AC6"/>
    <mergeCell ref="A4:A6"/>
    <mergeCell ref="B4:D6"/>
    <mergeCell ref="E4:E6"/>
    <mergeCell ref="L4:Q4"/>
    <mergeCell ref="X4:AC4"/>
    <mergeCell ref="F5:F6"/>
    <mergeCell ref="R5:R6"/>
    <mergeCell ref="F4:K4"/>
    <mergeCell ref="G5:J5"/>
    <mergeCell ref="C8:D8"/>
    <mergeCell ref="B19:D19"/>
    <mergeCell ref="C20:D20"/>
    <mergeCell ref="B32:D32"/>
    <mergeCell ref="B33:D33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5.25"/>
    <col customWidth="1" min="3" max="3" width="51.25"/>
    <col customWidth="1" min="4" max="10" width="15.25"/>
    <col customWidth="1" min="11" max="11" width="12.5"/>
    <col customWidth="1" min="12" max="12" width="13.75"/>
    <col customWidth="1" min="13" max="13" width="10.5"/>
    <col customWidth="1" min="14" max="14" width="11.0"/>
    <col customWidth="1" min="15" max="15" width="10.5"/>
    <col customWidth="1" min="16" max="16" width="11.63"/>
    <col customWidth="1" min="18" max="18" width="13.63"/>
    <col customWidth="1" min="19" max="22" width="12.88"/>
    <col customWidth="1" min="23" max="23" width="13.88"/>
    <col customWidth="1" min="24" max="24" width="16.38"/>
    <col customWidth="1" min="25" max="25" width="14.38"/>
    <col customWidth="1" min="26" max="27" width="16.38"/>
  </cols>
  <sheetData>
    <row r="1" ht="13.5" customHeight="1">
      <c r="A1" s="338"/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8"/>
      <c r="AA1" s="338"/>
    </row>
    <row r="2" ht="28.5" customHeight="1">
      <c r="A2" s="339" t="s">
        <v>2</v>
      </c>
      <c r="B2" s="340" t="s">
        <v>394</v>
      </c>
      <c r="C2" s="340" t="s">
        <v>8</v>
      </c>
      <c r="D2" s="341" t="s">
        <v>395</v>
      </c>
      <c r="E2" s="342"/>
      <c r="F2" s="342"/>
      <c r="G2" s="342"/>
      <c r="H2" s="343"/>
      <c r="I2" s="344" t="s">
        <v>396</v>
      </c>
      <c r="J2" s="340" t="s">
        <v>397</v>
      </c>
      <c r="K2" s="345" t="s">
        <v>368</v>
      </c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346"/>
      <c r="W2" s="340" t="s">
        <v>398</v>
      </c>
      <c r="X2" s="347" t="s">
        <v>399</v>
      </c>
      <c r="Y2" s="347" t="s">
        <v>400</v>
      </c>
      <c r="Z2" s="348" t="s">
        <v>401</v>
      </c>
      <c r="AA2" s="348" t="s">
        <v>402</v>
      </c>
    </row>
    <row r="3" ht="13.5" customHeight="1">
      <c r="A3" s="349"/>
      <c r="B3" s="350"/>
      <c r="C3" s="350"/>
      <c r="D3" s="344" t="s">
        <v>403</v>
      </c>
      <c r="E3" s="344" t="s">
        <v>404</v>
      </c>
      <c r="F3" s="344" t="s">
        <v>405</v>
      </c>
      <c r="G3" s="344" t="s">
        <v>406</v>
      </c>
      <c r="H3" s="351"/>
      <c r="I3" s="351"/>
      <c r="J3" s="350"/>
      <c r="K3" s="352" t="s">
        <v>316</v>
      </c>
      <c r="L3" s="352" t="s">
        <v>64</v>
      </c>
      <c r="M3" s="352" t="s">
        <v>147</v>
      </c>
      <c r="N3" s="352" t="s">
        <v>254</v>
      </c>
      <c r="O3" s="352" t="s">
        <v>257</v>
      </c>
      <c r="P3" s="352" t="s">
        <v>260</v>
      </c>
      <c r="Q3" s="352" t="s">
        <v>318</v>
      </c>
      <c r="R3" s="352" t="s">
        <v>265</v>
      </c>
      <c r="S3" s="352" t="s">
        <v>268</v>
      </c>
      <c r="T3" s="352" t="s">
        <v>270</v>
      </c>
      <c r="U3" s="352" t="s">
        <v>407</v>
      </c>
      <c r="V3" s="352" t="s">
        <v>275</v>
      </c>
      <c r="W3" s="350"/>
      <c r="X3" s="353"/>
      <c r="Y3" s="353"/>
      <c r="Z3" s="353"/>
      <c r="AA3" s="353"/>
    </row>
    <row r="4" ht="13.5" customHeight="1">
      <c r="A4" s="354" t="s">
        <v>408</v>
      </c>
      <c r="B4" s="355" t="s">
        <v>409</v>
      </c>
      <c r="C4" s="356"/>
      <c r="D4" s="356"/>
      <c r="E4" s="356"/>
      <c r="F4" s="356"/>
      <c r="G4" s="357"/>
      <c r="H4" s="357"/>
      <c r="I4" s="357"/>
      <c r="J4" s="357"/>
      <c r="K4" s="356"/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6"/>
      <c r="X4" s="358"/>
      <c r="Y4" s="359"/>
      <c r="Z4" s="358"/>
      <c r="AA4" s="358"/>
    </row>
    <row r="5" ht="13.5" customHeight="1">
      <c r="A5" s="360">
        <v>1.0</v>
      </c>
      <c r="B5" s="108">
        <v>4.11222196E9</v>
      </c>
      <c r="C5" s="108" t="s">
        <v>250</v>
      </c>
      <c r="D5" s="361">
        <v>2.278411E7</v>
      </c>
      <c r="E5" s="362"/>
      <c r="F5" s="363">
        <v>6.230689E7</v>
      </c>
      <c r="G5" s="363"/>
      <c r="H5" s="363"/>
      <c r="I5" s="357"/>
      <c r="J5" s="364">
        <f t="shared" ref="J5:J15" si="1">SUM(D5:H5)-I5</f>
        <v>85091000</v>
      </c>
      <c r="K5" s="365"/>
      <c r="L5" s="365">
        <v>0.0</v>
      </c>
      <c r="M5" s="365">
        <v>0.0</v>
      </c>
      <c r="N5" s="365">
        <v>0.0</v>
      </c>
      <c r="O5" s="365">
        <v>0.0</v>
      </c>
      <c r="P5" s="365">
        <v>0.0</v>
      </c>
      <c r="Q5" s="365">
        <v>0.0</v>
      </c>
      <c r="R5" s="365">
        <v>0.0</v>
      </c>
      <c r="S5" s="365">
        <v>0.0</v>
      </c>
      <c r="T5" s="365">
        <v>0.0</v>
      </c>
      <c r="U5" s="365">
        <v>0.0</v>
      </c>
      <c r="V5" s="365">
        <v>0.0</v>
      </c>
      <c r="W5" s="366">
        <f t="shared" ref="W5:W15" si="2">SUM(K5:V5)</f>
        <v>0</v>
      </c>
      <c r="X5" s="367">
        <f t="shared" ref="X5:X15" si="3">J5-W5</f>
        <v>85091000</v>
      </c>
      <c r="Y5" s="368">
        <f t="shared" ref="Y5:Y15" si="4">W5/J5</f>
        <v>0</v>
      </c>
      <c r="Z5" s="369">
        <v>2.278411E7</v>
      </c>
      <c r="AA5" s="370">
        <f t="shared" ref="AA5:AA15" si="5">X5-Z5</f>
        <v>62306890</v>
      </c>
    </row>
    <row r="6" ht="13.5" customHeight="1">
      <c r="A6" s="360">
        <v>2.0</v>
      </c>
      <c r="B6" s="108">
        <v>4.11222296E9</v>
      </c>
      <c r="C6" s="108" t="s">
        <v>251</v>
      </c>
      <c r="D6" s="361">
        <v>8495278.0</v>
      </c>
      <c r="E6" s="362"/>
      <c r="F6" s="363">
        <v>2.2924722E7</v>
      </c>
      <c r="G6" s="363"/>
      <c r="H6" s="363"/>
      <c r="I6" s="357"/>
      <c r="J6" s="364">
        <f t="shared" si="1"/>
        <v>31420000</v>
      </c>
      <c r="K6" s="365">
        <v>0.0</v>
      </c>
      <c r="L6" s="365">
        <v>0.0</v>
      </c>
      <c r="M6" s="365">
        <v>0.0</v>
      </c>
      <c r="N6" s="365">
        <v>0.0</v>
      </c>
      <c r="O6" s="365">
        <v>0.0</v>
      </c>
      <c r="P6" s="365">
        <v>0.0</v>
      </c>
      <c r="Q6" s="365">
        <v>0.0</v>
      </c>
      <c r="R6" s="365">
        <v>0.0</v>
      </c>
      <c r="S6" s="365">
        <v>0.0</v>
      </c>
      <c r="T6" s="365">
        <v>0.0</v>
      </c>
      <c r="U6" s="365">
        <v>0.0</v>
      </c>
      <c r="V6" s="365">
        <v>0.0</v>
      </c>
      <c r="W6" s="366">
        <f t="shared" si="2"/>
        <v>0</v>
      </c>
      <c r="X6" s="371">
        <f t="shared" si="3"/>
        <v>31420000</v>
      </c>
      <c r="Y6" s="368">
        <f t="shared" si="4"/>
        <v>0</v>
      </c>
      <c r="Z6" s="372">
        <v>8495278.0</v>
      </c>
      <c r="AA6" s="373">
        <f t="shared" si="5"/>
        <v>22924722</v>
      </c>
    </row>
    <row r="7" ht="13.5" customHeight="1">
      <c r="A7" s="360">
        <v>3.0</v>
      </c>
      <c r="B7" s="108">
        <v>4.12316E9</v>
      </c>
      <c r="C7" s="108" t="s">
        <v>253</v>
      </c>
      <c r="D7" s="361">
        <v>1.130225E7</v>
      </c>
      <c r="E7" s="362"/>
      <c r="F7" s="363">
        <v>3.390675E7</v>
      </c>
      <c r="G7" s="363"/>
      <c r="H7" s="363"/>
      <c r="I7" s="357"/>
      <c r="J7" s="364">
        <f t="shared" si="1"/>
        <v>45209000</v>
      </c>
      <c r="K7" s="365">
        <v>0.0</v>
      </c>
      <c r="L7" s="365">
        <v>0.0</v>
      </c>
      <c r="M7" s="365">
        <v>0.0</v>
      </c>
      <c r="N7" s="365">
        <v>0.0</v>
      </c>
      <c r="O7" s="365">
        <v>0.0</v>
      </c>
      <c r="P7" s="365">
        <v>0.0</v>
      </c>
      <c r="Q7" s="365">
        <v>0.0</v>
      </c>
      <c r="R7" s="365">
        <v>0.0</v>
      </c>
      <c r="S7" s="365">
        <v>0.0</v>
      </c>
      <c r="T7" s="365">
        <v>0.0</v>
      </c>
      <c r="U7" s="365">
        <v>0.0</v>
      </c>
      <c r="V7" s="365">
        <v>0.0</v>
      </c>
      <c r="W7" s="366">
        <f t="shared" si="2"/>
        <v>0</v>
      </c>
      <c r="X7" s="371">
        <f t="shared" si="3"/>
        <v>45209000</v>
      </c>
      <c r="Y7" s="368">
        <f t="shared" si="4"/>
        <v>0</v>
      </c>
      <c r="Z7" s="372">
        <v>1.130225E7</v>
      </c>
      <c r="AA7" s="373">
        <f t="shared" si="5"/>
        <v>33906750</v>
      </c>
    </row>
    <row r="8" ht="13.5" customHeight="1">
      <c r="A8" s="360">
        <v>4.0</v>
      </c>
      <c r="B8" s="108">
        <v>4.12326E9</v>
      </c>
      <c r="C8" s="108" t="s">
        <v>256</v>
      </c>
      <c r="D8" s="361">
        <v>2.11351778E8</v>
      </c>
      <c r="E8" s="362"/>
      <c r="F8" s="363">
        <v>1.3045481E7</v>
      </c>
      <c r="G8" s="363">
        <v>5.20838741E8</v>
      </c>
      <c r="H8" s="363"/>
      <c r="I8" s="357"/>
      <c r="J8" s="364">
        <f t="shared" si="1"/>
        <v>745236000</v>
      </c>
      <c r="K8" s="365">
        <f>SUMIF('DAOP 7 Mn'!E6:I12,B5,'DAOP 7 Mn'!G6:G12)</f>
        <v>0</v>
      </c>
      <c r="L8" s="365">
        <v>0.0</v>
      </c>
      <c r="M8" s="365">
        <v>0.0</v>
      </c>
      <c r="N8" s="365">
        <v>0.0</v>
      </c>
      <c r="O8" s="365">
        <v>0.0</v>
      </c>
      <c r="P8" s="365">
        <v>0.0</v>
      </c>
      <c r="Q8" s="365">
        <v>0.0</v>
      </c>
      <c r="R8" s="365">
        <v>0.0</v>
      </c>
      <c r="S8" s="365">
        <v>0.0</v>
      </c>
      <c r="T8" s="365">
        <v>0.0</v>
      </c>
      <c r="U8" s="365">
        <v>0.0</v>
      </c>
      <c r="V8" s="365">
        <v>0.0</v>
      </c>
      <c r="W8" s="366">
        <f t="shared" si="2"/>
        <v>0</v>
      </c>
      <c r="X8" s="371">
        <f t="shared" si="3"/>
        <v>745236000</v>
      </c>
      <c r="Y8" s="368">
        <f t="shared" si="4"/>
        <v>0</v>
      </c>
      <c r="Z8" s="372">
        <v>2.08994519E8</v>
      </c>
      <c r="AA8" s="373">
        <f t="shared" si="5"/>
        <v>536241481</v>
      </c>
    </row>
    <row r="9" ht="13.5" customHeight="1">
      <c r="A9" s="360">
        <v>5.0</v>
      </c>
      <c r="B9" s="108">
        <v>4.12336E9</v>
      </c>
      <c r="C9" s="108" t="s">
        <v>259</v>
      </c>
      <c r="D9" s="361">
        <v>2.201115E8</v>
      </c>
      <c r="E9" s="362"/>
      <c r="F9" s="363">
        <v>2.080242E8</v>
      </c>
      <c r="G9" s="363">
        <v>4.721773E8</v>
      </c>
      <c r="H9" s="363"/>
      <c r="I9" s="357"/>
      <c r="J9" s="364">
        <f t="shared" si="1"/>
        <v>900313000</v>
      </c>
      <c r="K9" s="365" t="str">
        <f>SUMIFS('DAOP 7 Mn'!E6:I17,B9,'DAOP 7 Mn'!E6:G12)</f>
        <v>#VALUE!</v>
      </c>
      <c r="L9" s="365">
        <v>0.0</v>
      </c>
      <c r="M9" s="365">
        <v>0.0</v>
      </c>
      <c r="N9" s="365">
        <v>0.0</v>
      </c>
      <c r="O9" s="365">
        <v>0.0</v>
      </c>
      <c r="P9" s="365">
        <v>0.0</v>
      </c>
      <c r="Q9" s="365">
        <v>0.0</v>
      </c>
      <c r="R9" s="365">
        <v>0.0</v>
      </c>
      <c r="S9" s="365">
        <v>0.0</v>
      </c>
      <c r="T9" s="365">
        <v>0.0</v>
      </c>
      <c r="U9" s="365">
        <v>0.0</v>
      </c>
      <c r="V9" s="365">
        <v>0.0</v>
      </c>
      <c r="W9" s="366" t="str">
        <f t="shared" si="2"/>
        <v>#VALUE!</v>
      </c>
      <c r="X9" s="371" t="str">
        <f t="shared" si="3"/>
        <v>#VALUE!</v>
      </c>
      <c r="Y9" s="368" t="str">
        <f t="shared" si="4"/>
        <v>#VALUE!</v>
      </c>
      <c r="Z9" s="372">
        <v>2.192158E8</v>
      </c>
      <c r="AA9" s="358" t="str">
        <f t="shared" si="5"/>
        <v>#VALUE!</v>
      </c>
    </row>
    <row r="10" ht="13.5" customHeight="1">
      <c r="A10" s="360">
        <v>6.0</v>
      </c>
      <c r="B10" s="108">
        <v>4.242926E9</v>
      </c>
      <c r="C10" s="108" t="s">
        <v>262</v>
      </c>
      <c r="D10" s="361">
        <v>5092111.0</v>
      </c>
      <c r="E10" s="362"/>
      <c r="F10" s="363">
        <v>1.2591889E7</v>
      </c>
      <c r="G10" s="363"/>
      <c r="H10" s="363"/>
      <c r="I10" s="357"/>
      <c r="J10" s="364">
        <f t="shared" si="1"/>
        <v>17684000</v>
      </c>
      <c r="K10" s="365">
        <v>0.0</v>
      </c>
      <c r="L10" s="365">
        <v>0.0</v>
      </c>
      <c r="M10" s="365">
        <v>0.0</v>
      </c>
      <c r="N10" s="365">
        <v>0.0</v>
      </c>
      <c r="O10" s="365">
        <v>0.0</v>
      </c>
      <c r="P10" s="365">
        <v>0.0</v>
      </c>
      <c r="Q10" s="365">
        <v>0.0</v>
      </c>
      <c r="R10" s="365">
        <v>0.0</v>
      </c>
      <c r="S10" s="365">
        <v>0.0</v>
      </c>
      <c r="T10" s="365">
        <v>0.0</v>
      </c>
      <c r="U10" s="365">
        <v>0.0</v>
      </c>
      <c r="V10" s="365">
        <v>0.0</v>
      </c>
      <c r="W10" s="366">
        <f t="shared" si="2"/>
        <v>0</v>
      </c>
      <c r="X10" s="371">
        <f t="shared" si="3"/>
        <v>17684000</v>
      </c>
      <c r="Y10" s="368">
        <f t="shared" si="4"/>
        <v>0</v>
      </c>
      <c r="Z10" s="372">
        <v>5092111.0</v>
      </c>
      <c r="AA10" s="373">
        <f t="shared" si="5"/>
        <v>12591889</v>
      </c>
    </row>
    <row r="11" ht="13.5" customHeight="1">
      <c r="A11" s="360">
        <v>7.0</v>
      </c>
      <c r="B11" s="108">
        <v>4.2716E9</v>
      </c>
      <c r="C11" s="108" t="s">
        <v>264</v>
      </c>
      <c r="D11" s="361">
        <v>1.67542278E8</v>
      </c>
      <c r="E11" s="362"/>
      <c r="F11" s="363">
        <v>1.46737722E8</v>
      </c>
      <c r="G11" s="363">
        <v>2.88489E8</v>
      </c>
      <c r="H11" s="363"/>
      <c r="I11" s="357"/>
      <c r="J11" s="364">
        <f t="shared" si="1"/>
        <v>602769000</v>
      </c>
      <c r="K11" s="365">
        <v>0.0</v>
      </c>
      <c r="L11" s="365">
        <v>0.0</v>
      </c>
      <c r="M11" s="365">
        <v>0.0</v>
      </c>
      <c r="N11" s="365">
        <v>0.0</v>
      </c>
      <c r="O11" s="365">
        <v>0.0</v>
      </c>
      <c r="P11" s="365">
        <v>0.0</v>
      </c>
      <c r="Q11" s="365">
        <v>0.0</v>
      </c>
      <c r="R11" s="365">
        <v>0.0</v>
      </c>
      <c r="S11" s="365">
        <v>0.0</v>
      </c>
      <c r="T11" s="365">
        <v>0.0</v>
      </c>
      <c r="U11" s="365">
        <v>0.0</v>
      </c>
      <c r="V11" s="365">
        <v>0.0</v>
      </c>
      <c r="W11" s="366">
        <f t="shared" si="2"/>
        <v>0</v>
      </c>
      <c r="X11" s="371">
        <f t="shared" si="3"/>
        <v>602769000</v>
      </c>
      <c r="Y11" s="368">
        <f t="shared" si="4"/>
        <v>0</v>
      </c>
      <c r="Z11" s="372">
        <v>1.67542278E8</v>
      </c>
      <c r="AA11" s="373">
        <f t="shared" si="5"/>
        <v>435226722</v>
      </c>
    </row>
    <row r="12" ht="13.5" customHeight="1">
      <c r="A12" s="360">
        <v>8.0</v>
      </c>
      <c r="B12" s="108">
        <v>4.2726E9</v>
      </c>
      <c r="C12" s="108" t="s">
        <v>267</v>
      </c>
      <c r="D12" s="361">
        <v>1.02452389E8</v>
      </c>
      <c r="E12" s="362"/>
      <c r="F12" s="363">
        <v>9.5187611E7</v>
      </c>
      <c r="G12" s="363">
        <v>1.8492E8</v>
      </c>
      <c r="H12" s="363"/>
      <c r="I12" s="357"/>
      <c r="J12" s="364">
        <f t="shared" si="1"/>
        <v>382560000</v>
      </c>
      <c r="K12" s="365">
        <v>0.0</v>
      </c>
      <c r="L12" s="365">
        <v>0.0</v>
      </c>
      <c r="M12" s="365">
        <v>0.0</v>
      </c>
      <c r="N12" s="365">
        <v>0.0</v>
      </c>
      <c r="O12" s="365">
        <v>0.0</v>
      </c>
      <c r="P12" s="365">
        <v>0.0</v>
      </c>
      <c r="Q12" s="365">
        <v>0.0</v>
      </c>
      <c r="R12" s="365">
        <v>0.0</v>
      </c>
      <c r="S12" s="365">
        <v>0.0</v>
      </c>
      <c r="T12" s="365">
        <v>0.0</v>
      </c>
      <c r="U12" s="365">
        <v>0.0</v>
      </c>
      <c r="V12" s="365">
        <v>0.0</v>
      </c>
      <c r="W12" s="366">
        <f t="shared" si="2"/>
        <v>0</v>
      </c>
      <c r="X12" s="371">
        <f t="shared" si="3"/>
        <v>382560000</v>
      </c>
      <c r="Y12" s="368">
        <f t="shared" si="4"/>
        <v>0</v>
      </c>
      <c r="Z12" s="372">
        <v>1.02452389E8</v>
      </c>
      <c r="AA12" s="373">
        <f t="shared" si="5"/>
        <v>280107611</v>
      </c>
    </row>
    <row r="13" ht="13.5" customHeight="1">
      <c r="A13" s="360">
        <v>9.0</v>
      </c>
      <c r="B13" s="108">
        <v>4.2736E9</v>
      </c>
      <c r="C13" s="108" t="s">
        <v>269</v>
      </c>
      <c r="D13" s="361">
        <v>5.3827278E7</v>
      </c>
      <c r="E13" s="362"/>
      <c r="F13" s="363">
        <v>1.10154092E8</v>
      </c>
      <c r="G13" s="363">
        <v>4.733663E7</v>
      </c>
      <c r="H13" s="363"/>
      <c r="I13" s="357"/>
      <c r="J13" s="364">
        <f t="shared" si="1"/>
        <v>211318000</v>
      </c>
      <c r="K13" s="365">
        <v>0.0</v>
      </c>
      <c r="L13" s="365">
        <v>0.0</v>
      </c>
      <c r="M13" s="365">
        <v>0.0</v>
      </c>
      <c r="N13" s="365">
        <v>0.0</v>
      </c>
      <c r="O13" s="365">
        <v>0.0</v>
      </c>
      <c r="P13" s="365">
        <v>0.0</v>
      </c>
      <c r="Q13" s="365">
        <v>0.0</v>
      </c>
      <c r="R13" s="365">
        <v>0.0</v>
      </c>
      <c r="S13" s="365">
        <v>0.0</v>
      </c>
      <c r="T13" s="365">
        <v>0.0</v>
      </c>
      <c r="U13" s="365">
        <v>0.0</v>
      </c>
      <c r="V13" s="365">
        <v>0.0</v>
      </c>
      <c r="W13" s="366">
        <f t="shared" si="2"/>
        <v>0</v>
      </c>
      <c r="X13" s="371">
        <f t="shared" si="3"/>
        <v>211318000</v>
      </c>
      <c r="Y13" s="368">
        <f t="shared" si="4"/>
        <v>0</v>
      </c>
      <c r="Z13" s="372">
        <v>5.0765908E7</v>
      </c>
      <c r="AA13" s="373">
        <f t="shared" si="5"/>
        <v>160552092</v>
      </c>
    </row>
    <row r="14" ht="13.5" customHeight="1">
      <c r="A14" s="360">
        <v>10.0</v>
      </c>
      <c r="B14" s="108">
        <v>4.336E9</v>
      </c>
      <c r="C14" s="108" t="s">
        <v>272</v>
      </c>
      <c r="D14" s="361">
        <v>4.9644389E7</v>
      </c>
      <c r="E14" s="362"/>
      <c r="F14" s="363">
        <v>6.8535611E7</v>
      </c>
      <c r="G14" s="363">
        <v>7.281E7</v>
      </c>
      <c r="H14" s="363"/>
      <c r="I14" s="357"/>
      <c r="J14" s="364">
        <f t="shared" si="1"/>
        <v>190990000</v>
      </c>
      <c r="K14" s="365">
        <v>0.0</v>
      </c>
      <c r="L14" s="365">
        <v>0.0</v>
      </c>
      <c r="M14" s="365">
        <v>0.0</v>
      </c>
      <c r="N14" s="365">
        <v>0.0</v>
      </c>
      <c r="O14" s="365">
        <v>0.0</v>
      </c>
      <c r="P14" s="365">
        <v>0.0</v>
      </c>
      <c r="Q14" s="365">
        <v>0.0</v>
      </c>
      <c r="R14" s="365">
        <v>0.0</v>
      </c>
      <c r="S14" s="365">
        <v>0.0</v>
      </c>
      <c r="T14" s="365">
        <v>0.0</v>
      </c>
      <c r="U14" s="365">
        <v>0.0</v>
      </c>
      <c r="V14" s="365">
        <v>0.0</v>
      </c>
      <c r="W14" s="366">
        <f t="shared" si="2"/>
        <v>0</v>
      </c>
      <c r="X14" s="371">
        <f t="shared" si="3"/>
        <v>190990000</v>
      </c>
      <c r="Y14" s="368">
        <f t="shared" si="4"/>
        <v>0</v>
      </c>
      <c r="Z14" s="372">
        <v>4.9644389E7</v>
      </c>
      <c r="AA14" s="373">
        <f t="shared" si="5"/>
        <v>141345611</v>
      </c>
    </row>
    <row r="15" ht="13.5" customHeight="1">
      <c r="A15" s="360">
        <v>11.0</v>
      </c>
      <c r="B15" s="108">
        <v>5.16E9</v>
      </c>
      <c r="C15" s="108" t="s">
        <v>274</v>
      </c>
      <c r="D15" s="361">
        <v>1.06822722E8</v>
      </c>
      <c r="E15" s="362"/>
      <c r="F15" s="363">
        <v>2.4080611E7</v>
      </c>
      <c r="G15" s="363">
        <v>2.56479667E8</v>
      </c>
      <c r="H15" s="363"/>
      <c r="I15" s="357"/>
      <c r="J15" s="364">
        <f t="shared" si="1"/>
        <v>387383000</v>
      </c>
      <c r="K15" s="365">
        <v>0.0</v>
      </c>
      <c r="L15" s="365">
        <v>0.0</v>
      </c>
      <c r="M15" s="365">
        <v>0.0</v>
      </c>
      <c r="N15" s="365">
        <v>0.0</v>
      </c>
      <c r="O15" s="365">
        <v>0.0</v>
      </c>
      <c r="P15" s="365">
        <v>0.0</v>
      </c>
      <c r="Q15" s="365">
        <v>0.0</v>
      </c>
      <c r="R15" s="365">
        <v>0.0</v>
      </c>
      <c r="S15" s="365">
        <v>0.0</v>
      </c>
      <c r="T15" s="365">
        <v>0.0</v>
      </c>
      <c r="U15" s="365">
        <v>0.0</v>
      </c>
      <c r="V15" s="365">
        <v>0.0</v>
      </c>
      <c r="W15" s="366">
        <f t="shared" si="2"/>
        <v>0</v>
      </c>
      <c r="X15" s="371">
        <f t="shared" si="3"/>
        <v>387383000</v>
      </c>
      <c r="Y15" s="368">
        <f t="shared" si="4"/>
        <v>0</v>
      </c>
      <c r="Z15" s="372">
        <v>1.06822722E8</v>
      </c>
      <c r="AA15" s="373">
        <f t="shared" si="5"/>
        <v>280560278</v>
      </c>
    </row>
    <row r="16" ht="13.5" customHeight="1">
      <c r="A16" s="374" t="s">
        <v>410</v>
      </c>
      <c r="B16" s="276"/>
      <c r="C16" s="277"/>
      <c r="D16" s="375">
        <f t="shared" ref="D16:H16" si="6">SUM(D5:D15)</f>
        <v>959426083</v>
      </c>
      <c r="E16" s="375">
        <f t="shared" si="6"/>
        <v>0</v>
      </c>
      <c r="F16" s="376">
        <f t="shared" si="6"/>
        <v>797495579</v>
      </c>
      <c r="G16" s="375">
        <f t="shared" si="6"/>
        <v>1843051338</v>
      </c>
      <c r="H16" s="376">
        <f t="shared" si="6"/>
        <v>0</v>
      </c>
      <c r="I16" s="375"/>
      <c r="J16" s="375">
        <f t="shared" ref="J16:AA16" si="7">SUM(J5:J15)</f>
        <v>3599973000</v>
      </c>
      <c r="K16" s="377" t="str">
        <f t="shared" si="7"/>
        <v>#VALUE!</v>
      </c>
      <c r="L16" s="377">
        <f t="shared" si="7"/>
        <v>0</v>
      </c>
      <c r="M16" s="377">
        <f t="shared" si="7"/>
        <v>0</v>
      </c>
      <c r="N16" s="377">
        <f t="shared" si="7"/>
        <v>0</v>
      </c>
      <c r="O16" s="377">
        <f t="shared" si="7"/>
        <v>0</v>
      </c>
      <c r="P16" s="377">
        <f t="shared" si="7"/>
        <v>0</v>
      </c>
      <c r="Q16" s="377">
        <f t="shared" si="7"/>
        <v>0</v>
      </c>
      <c r="R16" s="377">
        <f t="shared" si="7"/>
        <v>0</v>
      </c>
      <c r="S16" s="377">
        <f t="shared" si="7"/>
        <v>0</v>
      </c>
      <c r="T16" s="377">
        <f t="shared" si="7"/>
        <v>0</v>
      </c>
      <c r="U16" s="377">
        <f t="shared" si="7"/>
        <v>0</v>
      </c>
      <c r="V16" s="377">
        <f t="shared" si="7"/>
        <v>0</v>
      </c>
      <c r="W16" s="377" t="str">
        <f t="shared" si="7"/>
        <v>#VALUE!</v>
      </c>
      <c r="X16" s="378" t="str">
        <f t="shared" si="7"/>
        <v>#VALUE!</v>
      </c>
      <c r="Y16" s="378" t="str">
        <f t="shared" si="7"/>
        <v>#VALUE!</v>
      </c>
      <c r="Z16" s="378">
        <f t="shared" si="7"/>
        <v>953111754</v>
      </c>
      <c r="AA16" s="378" t="str">
        <f t="shared" si="7"/>
        <v>#VALUE!</v>
      </c>
      <c r="AB16" s="379"/>
      <c r="AC16" s="379"/>
      <c r="AD16" s="379"/>
      <c r="AE16" s="379"/>
      <c r="AF16" s="379"/>
    </row>
    <row r="17" ht="13.5" customHeight="1">
      <c r="A17" s="380" t="s">
        <v>337</v>
      </c>
      <c r="B17" s="381" t="s">
        <v>411</v>
      </c>
      <c r="C17" s="128"/>
      <c r="D17" s="382"/>
      <c r="E17" s="382"/>
      <c r="F17" s="383"/>
      <c r="G17" s="383"/>
      <c r="H17" s="383"/>
      <c r="I17" s="383"/>
      <c r="J17" s="382"/>
      <c r="K17" s="384"/>
      <c r="L17" s="384"/>
      <c r="M17" s="384"/>
      <c r="N17" s="384"/>
      <c r="O17" s="384"/>
      <c r="P17" s="384"/>
      <c r="Q17" s="384"/>
      <c r="R17" s="384"/>
      <c r="S17" s="384"/>
      <c r="T17" s="384"/>
      <c r="U17" s="384"/>
      <c r="V17" s="384"/>
      <c r="W17" s="385"/>
      <c r="X17" s="386"/>
      <c r="Y17" s="387"/>
      <c r="Z17" s="386"/>
      <c r="AA17" s="386"/>
    </row>
    <row r="18" ht="13.5" customHeight="1">
      <c r="A18" s="360">
        <v>12.0</v>
      </c>
      <c r="B18" s="108">
        <v>5.311E9</v>
      </c>
      <c r="C18" s="108" t="s">
        <v>277</v>
      </c>
      <c r="D18" s="388">
        <v>5987250.0</v>
      </c>
      <c r="E18" s="389"/>
      <c r="F18" s="390"/>
      <c r="G18" s="390">
        <v>7487250.0</v>
      </c>
      <c r="H18" s="363"/>
      <c r="I18" s="363">
        <v>1.04745E7</v>
      </c>
      <c r="J18" s="391">
        <f t="shared" ref="J18:J28" si="8">sum(D18:G18)+I18</f>
        <v>23949000</v>
      </c>
      <c r="K18" s="365">
        <v>0.0</v>
      </c>
      <c r="L18" s="365">
        <v>0.0</v>
      </c>
      <c r="M18" s="365">
        <v>0.0</v>
      </c>
      <c r="N18" s="365">
        <v>0.0</v>
      </c>
      <c r="O18" s="365">
        <v>0.0</v>
      </c>
      <c r="P18" s="365">
        <v>0.0</v>
      </c>
      <c r="Q18" s="365">
        <v>0.0</v>
      </c>
      <c r="R18" s="365">
        <v>0.0</v>
      </c>
      <c r="S18" s="365">
        <v>0.0</v>
      </c>
      <c r="T18" s="365">
        <v>0.0</v>
      </c>
      <c r="U18" s="365">
        <v>0.0</v>
      </c>
      <c r="V18" s="365">
        <v>0.0</v>
      </c>
      <c r="W18" s="392">
        <f t="shared" ref="W18:W29" si="9">SUM(K18:V18)</f>
        <v>0</v>
      </c>
      <c r="X18" s="371">
        <f t="shared" ref="X18:X28" si="10">J18-W18</f>
        <v>23949000</v>
      </c>
      <c r="Y18" s="387">
        <f t="shared" ref="Y18:Y28" si="11">W18/J18</f>
        <v>0</v>
      </c>
      <c r="Z18" s="372">
        <v>5987250.0</v>
      </c>
      <c r="AA18" s="373">
        <f t="shared" ref="AA18:AA28" si="12">X18-Z18</f>
        <v>17961750</v>
      </c>
    </row>
    <row r="19" ht="13.5" customHeight="1">
      <c r="A19" s="360">
        <v>13.0</v>
      </c>
      <c r="B19" s="108">
        <v>5.312E9</v>
      </c>
      <c r="C19" s="108" t="s">
        <v>279</v>
      </c>
      <c r="D19" s="393">
        <v>7780000.0</v>
      </c>
      <c r="E19" s="394"/>
      <c r="F19" s="390"/>
      <c r="G19" s="390">
        <v>2.0363E7</v>
      </c>
      <c r="H19" s="363"/>
      <c r="I19" s="363">
        <v>9384000.0</v>
      </c>
      <c r="J19" s="391">
        <f t="shared" si="8"/>
        <v>37527000</v>
      </c>
      <c r="K19" s="365">
        <v>0.0</v>
      </c>
      <c r="L19" s="365">
        <v>0.0</v>
      </c>
      <c r="M19" s="365">
        <v>0.0</v>
      </c>
      <c r="N19" s="365">
        <v>0.0</v>
      </c>
      <c r="O19" s="365">
        <v>0.0</v>
      </c>
      <c r="P19" s="365">
        <v>0.0</v>
      </c>
      <c r="Q19" s="365">
        <v>0.0</v>
      </c>
      <c r="R19" s="365">
        <v>0.0</v>
      </c>
      <c r="S19" s="365">
        <v>0.0</v>
      </c>
      <c r="T19" s="365">
        <v>0.0</v>
      </c>
      <c r="U19" s="365">
        <v>0.0</v>
      </c>
      <c r="V19" s="365">
        <v>0.0</v>
      </c>
      <c r="W19" s="392">
        <f t="shared" si="9"/>
        <v>0</v>
      </c>
      <c r="X19" s="371">
        <f t="shared" si="10"/>
        <v>37527000</v>
      </c>
      <c r="Y19" s="387">
        <f t="shared" si="11"/>
        <v>0</v>
      </c>
      <c r="Z19" s="371">
        <v>7780000.0</v>
      </c>
      <c r="AA19" s="373">
        <f t="shared" si="12"/>
        <v>29747000</v>
      </c>
    </row>
    <row r="20" ht="13.5" customHeight="1">
      <c r="A20" s="360">
        <v>14.0</v>
      </c>
      <c r="B20" s="108">
        <v>5.314E9</v>
      </c>
      <c r="C20" s="108" t="s">
        <v>281</v>
      </c>
      <c r="D20" s="393">
        <v>4725000.0</v>
      </c>
      <c r="E20" s="394"/>
      <c r="F20" s="390"/>
      <c r="G20" s="390">
        <v>3425000.0</v>
      </c>
      <c r="H20" s="363"/>
      <c r="I20" s="363">
        <v>1.075E7</v>
      </c>
      <c r="J20" s="391">
        <f t="shared" si="8"/>
        <v>18900000</v>
      </c>
      <c r="K20" s="365">
        <v>0.0</v>
      </c>
      <c r="L20" s="365">
        <v>0.0</v>
      </c>
      <c r="M20" s="365">
        <v>0.0</v>
      </c>
      <c r="N20" s="365">
        <v>0.0</v>
      </c>
      <c r="O20" s="365">
        <v>0.0</v>
      </c>
      <c r="P20" s="365">
        <v>0.0</v>
      </c>
      <c r="Q20" s="365">
        <v>0.0</v>
      </c>
      <c r="R20" s="365">
        <v>0.0</v>
      </c>
      <c r="S20" s="365">
        <v>0.0</v>
      </c>
      <c r="T20" s="365">
        <v>0.0</v>
      </c>
      <c r="U20" s="365">
        <v>0.0</v>
      </c>
      <c r="V20" s="365">
        <v>0.0</v>
      </c>
      <c r="W20" s="392">
        <f t="shared" si="9"/>
        <v>0</v>
      </c>
      <c r="X20" s="371">
        <f t="shared" si="10"/>
        <v>18900000</v>
      </c>
      <c r="Y20" s="387">
        <f t="shared" si="11"/>
        <v>0</v>
      </c>
      <c r="Z20" s="371">
        <v>4725000.0</v>
      </c>
      <c r="AA20" s="373">
        <f t="shared" si="12"/>
        <v>14175000</v>
      </c>
    </row>
    <row r="21" ht="13.5" customHeight="1">
      <c r="A21" s="360">
        <v>15.0</v>
      </c>
      <c r="B21" s="108">
        <v>5.315E9</v>
      </c>
      <c r="C21" s="108" t="s">
        <v>283</v>
      </c>
      <c r="D21" s="393">
        <v>3100000.0</v>
      </c>
      <c r="E21" s="394"/>
      <c r="F21" s="363">
        <v>5200000.0</v>
      </c>
      <c r="G21" s="390">
        <v>2.698E7</v>
      </c>
      <c r="H21" s="363"/>
      <c r="I21" s="363">
        <v>1.764E7</v>
      </c>
      <c r="J21" s="391">
        <f t="shared" si="8"/>
        <v>52920000</v>
      </c>
      <c r="K21" s="365">
        <v>0.0</v>
      </c>
      <c r="L21" s="365">
        <v>0.0</v>
      </c>
      <c r="M21" s="365">
        <v>0.0</v>
      </c>
      <c r="N21" s="365">
        <v>0.0</v>
      </c>
      <c r="O21" s="365">
        <v>0.0</v>
      </c>
      <c r="P21" s="365">
        <v>0.0</v>
      </c>
      <c r="Q21" s="365">
        <v>0.0</v>
      </c>
      <c r="R21" s="365">
        <v>0.0</v>
      </c>
      <c r="S21" s="365">
        <v>0.0</v>
      </c>
      <c r="T21" s="365">
        <v>0.0</v>
      </c>
      <c r="U21" s="365">
        <v>0.0</v>
      </c>
      <c r="V21" s="365">
        <v>0.0</v>
      </c>
      <c r="W21" s="392">
        <f t="shared" si="9"/>
        <v>0</v>
      </c>
      <c r="X21" s="371">
        <f t="shared" si="10"/>
        <v>52920000</v>
      </c>
      <c r="Y21" s="387">
        <f t="shared" si="11"/>
        <v>0</v>
      </c>
      <c r="Z21" s="372">
        <v>2400000.0</v>
      </c>
      <c r="AA21" s="373">
        <f t="shared" si="12"/>
        <v>50520000</v>
      </c>
    </row>
    <row r="22" ht="13.5" customHeight="1">
      <c r="A22" s="360">
        <v>16.0</v>
      </c>
      <c r="B22" s="108">
        <v>5.31519001E9</v>
      </c>
      <c r="C22" s="108" t="s">
        <v>285</v>
      </c>
      <c r="D22" s="393">
        <v>1.275E7</v>
      </c>
      <c r="E22" s="394"/>
      <c r="F22" s="390"/>
      <c r="G22" s="390">
        <v>4.08E7</v>
      </c>
      <c r="H22" s="363"/>
      <c r="I22" s="390"/>
      <c r="J22" s="391">
        <f t="shared" si="8"/>
        <v>53550000</v>
      </c>
      <c r="K22" s="365">
        <v>0.0</v>
      </c>
      <c r="L22" s="365">
        <v>0.0</v>
      </c>
      <c r="M22" s="365">
        <v>0.0</v>
      </c>
      <c r="N22" s="365">
        <v>0.0</v>
      </c>
      <c r="O22" s="365">
        <v>0.0</v>
      </c>
      <c r="P22" s="365">
        <v>0.0</v>
      </c>
      <c r="Q22" s="365">
        <v>0.0</v>
      </c>
      <c r="R22" s="365">
        <v>0.0</v>
      </c>
      <c r="S22" s="365">
        <v>0.0</v>
      </c>
      <c r="T22" s="365">
        <v>0.0</v>
      </c>
      <c r="U22" s="365">
        <v>0.0</v>
      </c>
      <c r="V22" s="365">
        <v>0.0</v>
      </c>
      <c r="W22" s="392">
        <f t="shared" si="9"/>
        <v>0</v>
      </c>
      <c r="X22" s="371">
        <f t="shared" si="10"/>
        <v>53550000</v>
      </c>
      <c r="Y22" s="387">
        <f t="shared" si="11"/>
        <v>0</v>
      </c>
      <c r="Z22" s="371">
        <v>1.275E7</v>
      </c>
      <c r="AA22" s="373">
        <f t="shared" si="12"/>
        <v>40800000</v>
      </c>
    </row>
    <row r="23" ht="13.5" customHeight="1">
      <c r="A23" s="360">
        <v>17.0</v>
      </c>
      <c r="B23" s="108">
        <v>5.31531001E9</v>
      </c>
      <c r="C23" s="108" t="s">
        <v>286</v>
      </c>
      <c r="D23" s="393">
        <v>0.0</v>
      </c>
      <c r="E23" s="394"/>
      <c r="F23" s="390"/>
      <c r="G23" s="390">
        <v>0.0</v>
      </c>
      <c r="H23" s="390"/>
      <c r="I23" s="390"/>
      <c r="J23" s="391">
        <f t="shared" si="8"/>
        <v>0</v>
      </c>
      <c r="K23" s="365">
        <v>0.0</v>
      </c>
      <c r="L23" s="365">
        <v>0.0</v>
      </c>
      <c r="M23" s="365">
        <v>0.0</v>
      </c>
      <c r="N23" s="365">
        <v>0.0</v>
      </c>
      <c r="O23" s="365">
        <v>0.0</v>
      </c>
      <c r="P23" s="365">
        <v>0.0</v>
      </c>
      <c r="Q23" s="365">
        <v>0.0</v>
      </c>
      <c r="R23" s="365">
        <v>0.0</v>
      </c>
      <c r="S23" s="365">
        <v>0.0</v>
      </c>
      <c r="T23" s="365">
        <v>0.0</v>
      </c>
      <c r="U23" s="365">
        <v>0.0</v>
      </c>
      <c r="V23" s="365">
        <v>0.0</v>
      </c>
      <c r="W23" s="392">
        <f t="shared" si="9"/>
        <v>0</v>
      </c>
      <c r="X23" s="371">
        <f t="shared" si="10"/>
        <v>0</v>
      </c>
      <c r="Y23" s="387" t="str">
        <f t="shared" si="11"/>
        <v>#DIV/0!</v>
      </c>
      <c r="Z23" s="371">
        <v>0.0</v>
      </c>
      <c r="AA23" s="373">
        <f t="shared" si="12"/>
        <v>0</v>
      </c>
    </row>
    <row r="24" ht="13.5" customHeight="1">
      <c r="A24" s="360">
        <v>18.0</v>
      </c>
      <c r="B24" s="108">
        <v>5.316E9</v>
      </c>
      <c r="C24" s="108" t="s">
        <v>31</v>
      </c>
      <c r="D24" s="393">
        <v>1.0868E7</v>
      </c>
      <c r="E24" s="394"/>
      <c r="F24" s="390"/>
      <c r="G24" s="390">
        <v>3.2043E7</v>
      </c>
      <c r="H24" s="363"/>
      <c r="I24" s="390"/>
      <c r="J24" s="391">
        <f t="shared" si="8"/>
        <v>42911000</v>
      </c>
      <c r="K24" s="365">
        <v>0.0</v>
      </c>
      <c r="L24" s="365">
        <v>0.0</v>
      </c>
      <c r="M24" s="365">
        <v>0.0</v>
      </c>
      <c r="N24" s="365">
        <v>0.0</v>
      </c>
      <c r="O24" s="365">
        <v>0.0</v>
      </c>
      <c r="P24" s="365">
        <v>0.0</v>
      </c>
      <c r="Q24" s="365">
        <v>0.0</v>
      </c>
      <c r="R24" s="365">
        <v>0.0</v>
      </c>
      <c r="S24" s="365">
        <v>0.0</v>
      </c>
      <c r="T24" s="365">
        <v>0.0</v>
      </c>
      <c r="U24" s="365">
        <v>0.0</v>
      </c>
      <c r="V24" s="365">
        <v>0.0</v>
      </c>
      <c r="W24" s="392">
        <f t="shared" si="9"/>
        <v>0</v>
      </c>
      <c r="X24" s="371">
        <f t="shared" si="10"/>
        <v>42911000</v>
      </c>
      <c r="Y24" s="387">
        <f t="shared" si="11"/>
        <v>0</v>
      </c>
      <c r="Z24" s="371">
        <v>1.0868E7</v>
      </c>
      <c r="AA24" s="373">
        <f t="shared" si="12"/>
        <v>32043000</v>
      </c>
    </row>
    <row r="25" ht="13.5" customHeight="1">
      <c r="A25" s="360">
        <v>19.0</v>
      </c>
      <c r="B25" s="108">
        <v>5.317E9</v>
      </c>
      <c r="C25" s="108" t="s">
        <v>288</v>
      </c>
      <c r="D25" s="393">
        <v>0.0</v>
      </c>
      <c r="E25" s="394"/>
      <c r="F25" s="390"/>
      <c r="G25" s="390">
        <v>0.0</v>
      </c>
      <c r="H25" s="390"/>
      <c r="I25" s="390"/>
      <c r="J25" s="391">
        <f t="shared" si="8"/>
        <v>0</v>
      </c>
      <c r="K25" s="365">
        <v>0.0</v>
      </c>
      <c r="L25" s="365">
        <v>0.0</v>
      </c>
      <c r="M25" s="365">
        <v>0.0</v>
      </c>
      <c r="N25" s="365">
        <v>0.0</v>
      </c>
      <c r="O25" s="365">
        <v>0.0</v>
      </c>
      <c r="P25" s="365">
        <v>0.0</v>
      </c>
      <c r="Q25" s="365">
        <v>0.0</v>
      </c>
      <c r="R25" s="365">
        <v>0.0</v>
      </c>
      <c r="S25" s="365">
        <v>0.0</v>
      </c>
      <c r="T25" s="365">
        <v>0.0</v>
      </c>
      <c r="U25" s="365">
        <v>0.0</v>
      </c>
      <c r="V25" s="365">
        <v>0.0</v>
      </c>
      <c r="W25" s="392">
        <f t="shared" si="9"/>
        <v>0</v>
      </c>
      <c r="X25" s="371">
        <f t="shared" si="10"/>
        <v>0</v>
      </c>
      <c r="Y25" s="387" t="str">
        <f t="shared" si="11"/>
        <v>#DIV/0!</v>
      </c>
      <c r="Z25" s="371">
        <v>0.0</v>
      </c>
      <c r="AA25" s="373">
        <f t="shared" si="12"/>
        <v>0</v>
      </c>
    </row>
    <row r="26" ht="13.5" customHeight="1">
      <c r="A26" s="360">
        <v>20.0</v>
      </c>
      <c r="B26" s="108">
        <v>5.319E9</v>
      </c>
      <c r="C26" s="108" t="s">
        <v>290</v>
      </c>
      <c r="D26" s="393">
        <v>0.0</v>
      </c>
      <c r="E26" s="394"/>
      <c r="F26" s="390"/>
      <c r="G26" s="390">
        <v>0.0</v>
      </c>
      <c r="H26" s="390"/>
      <c r="I26" s="390"/>
      <c r="J26" s="391">
        <f t="shared" si="8"/>
        <v>0</v>
      </c>
      <c r="K26" s="365">
        <v>0.0</v>
      </c>
      <c r="L26" s="365">
        <v>0.0</v>
      </c>
      <c r="M26" s="365">
        <v>0.0</v>
      </c>
      <c r="N26" s="365">
        <v>0.0</v>
      </c>
      <c r="O26" s="365">
        <v>0.0</v>
      </c>
      <c r="P26" s="365">
        <v>0.0</v>
      </c>
      <c r="Q26" s="365">
        <v>0.0</v>
      </c>
      <c r="R26" s="365">
        <v>0.0</v>
      </c>
      <c r="S26" s="365">
        <v>0.0</v>
      </c>
      <c r="T26" s="365">
        <v>0.0</v>
      </c>
      <c r="U26" s="365">
        <v>0.0</v>
      </c>
      <c r="V26" s="365">
        <v>0.0</v>
      </c>
      <c r="W26" s="392">
        <f t="shared" si="9"/>
        <v>0</v>
      </c>
      <c r="X26" s="371">
        <f t="shared" si="10"/>
        <v>0</v>
      </c>
      <c r="Y26" s="387" t="str">
        <f t="shared" si="11"/>
        <v>#DIV/0!</v>
      </c>
      <c r="Z26" s="371">
        <v>0.0</v>
      </c>
      <c r="AA26" s="373">
        <f t="shared" si="12"/>
        <v>0</v>
      </c>
    </row>
    <row r="27" ht="13.5" customHeight="1">
      <c r="A27" s="360">
        <v>21.0</v>
      </c>
      <c r="B27" s="108">
        <v>5.32547E9</v>
      </c>
      <c r="C27" s="108" t="s">
        <v>292</v>
      </c>
      <c r="D27" s="395">
        <v>3.2077475E8</v>
      </c>
      <c r="E27" s="395">
        <v>3.8805173E7</v>
      </c>
      <c r="F27" s="390"/>
      <c r="G27" s="390">
        <v>5.35137827E8</v>
      </c>
      <c r="H27" s="363"/>
      <c r="I27" s="363">
        <v>2.9823925E8</v>
      </c>
      <c r="J27" s="390">
        <f t="shared" si="8"/>
        <v>1192957000</v>
      </c>
      <c r="K27" s="365">
        <v>0.0</v>
      </c>
      <c r="L27" s="365">
        <v>0.0</v>
      </c>
      <c r="M27" s="365">
        <v>0.0</v>
      </c>
      <c r="N27" s="365">
        <v>0.0</v>
      </c>
      <c r="O27" s="365">
        <v>0.0</v>
      </c>
      <c r="P27" s="365">
        <v>0.0</v>
      </c>
      <c r="Q27" s="365">
        <v>0.0</v>
      </c>
      <c r="R27" s="365">
        <v>0.0</v>
      </c>
      <c r="S27" s="365">
        <v>0.0</v>
      </c>
      <c r="T27" s="365">
        <v>0.0</v>
      </c>
      <c r="U27" s="365">
        <v>0.0</v>
      </c>
      <c r="V27" s="365">
        <v>0.0</v>
      </c>
      <c r="W27" s="392">
        <f t="shared" si="9"/>
        <v>0</v>
      </c>
      <c r="X27" s="371">
        <f t="shared" si="10"/>
        <v>1192957000</v>
      </c>
      <c r="Y27" s="387">
        <f t="shared" si="11"/>
        <v>0</v>
      </c>
      <c r="Z27" s="371">
        <v>3.2077475E8</v>
      </c>
      <c r="AA27" s="373">
        <f t="shared" si="12"/>
        <v>872182250</v>
      </c>
    </row>
    <row r="28" ht="13.5" customHeight="1">
      <c r="A28" s="360">
        <v>22.0</v>
      </c>
      <c r="B28" s="108">
        <v>5.32549001E9</v>
      </c>
      <c r="C28" s="108" t="s">
        <v>293</v>
      </c>
      <c r="D28" s="396">
        <v>0.0</v>
      </c>
      <c r="E28" s="397"/>
      <c r="F28" s="390"/>
      <c r="G28" s="390">
        <v>0.0</v>
      </c>
      <c r="H28" s="390"/>
      <c r="I28" s="390"/>
      <c r="J28" s="390">
        <f t="shared" si="8"/>
        <v>0</v>
      </c>
      <c r="K28" s="365">
        <v>0.0</v>
      </c>
      <c r="L28" s="365">
        <v>0.0</v>
      </c>
      <c r="M28" s="365">
        <v>0.0</v>
      </c>
      <c r="N28" s="365">
        <v>0.0</v>
      </c>
      <c r="O28" s="365">
        <v>0.0</v>
      </c>
      <c r="P28" s="365">
        <v>0.0</v>
      </c>
      <c r="Q28" s="365">
        <v>0.0</v>
      </c>
      <c r="R28" s="365">
        <v>0.0</v>
      </c>
      <c r="S28" s="365">
        <v>0.0</v>
      </c>
      <c r="T28" s="365">
        <v>0.0</v>
      </c>
      <c r="U28" s="365">
        <v>0.0</v>
      </c>
      <c r="V28" s="365">
        <v>0.0</v>
      </c>
      <c r="W28" s="392">
        <f t="shared" si="9"/>
        <v>0</v>
      </c>
      <c r="X28" s="371">
        <f t="shared" si="10"/>
        <v>0</v>
      </c>
      <c r="Y28" s="387" t="str">
        <f t="shared" si="11"/>
        <v>#DIV/0!</v>
      </c>
      <c r="Z28" s="371">
        <v>0.0</v>
      </c>
      <c r="AA28" s="373">
        <f t="shared" si="12"/>
        <v>0</v>
      </c>
    </row>
    <row r="29" ht="13.5" customHeight="1">
      <c r="A29" s="398" t="s">
        <v>412</v>
      </c>
      <c r="B29" s="118"/>
      <c r="C29" s="119"/>
      <c r="D29" s="399">
        <f t="shared" ref="D29:V29" si="13">SUM(D18:D28)</f>
        <v>365985000</v>
      </c>
      <c r="E29" s="399">
        <f t="shared" si="13"/>
        <v>38805173</v>
      </c>
      <c r="F29" s="399">
        <f t="shared" si="13"/>
        <v>5200000</v>
      </c>
      <c r="G29" s="399">
        <f t="shared" si="13"/>
        <v>666236077</v>
      </c>
      <c r="H29" s="399">
        <f t="shared" si="13"/>
        <v>0</v>
      </c>
      <c r="I29" s="399">
        <f t="shared" si="13"/>
        <v>346487750</v>
      </c>
      <c r="J29" s="399">
        <f t="shared" si="13"/>
        <v>1422714000</v>
      </c>
      <c r="K29" s="400">
        <f t="shared" si="13"/>
        <v>0</v>
      </c>
      <c r="L29" s="400">
        <f t="shared" si="13"/>
        <v>0</v>
      </c>
      <c r="M29" s="400">
        <f t="shared" si="13"/>
        <v>0</v>
      </c>
      <c r="N29" s="400">
        <f t="shared" si="13"/>
        <v>0</v>
      </c>
      <c r="O29" s="400">
        <f t="shared" si="13"/>
        <v>0</v>
      </c>
      <c r="P29" s="400">
        <f t="shared" si="13"/>
        <v>0</v>
      </c>
      <c r="Q29" s="400">
        <f t="shared" si="13"/>
        <v>0</v>
      </c>
      <c r="R29" s="400">
        <f t="shared" si="13"/>
        <v>0</v>
      </c>
      <c r="S29" s="400">
        <f t="shared" si="13"/>
        <v>0</v>
      </c>
      <c r="T29" s="400">
        <f t="shared" si="13"/>
        <v>0</v>
      </c>
      <c r="U29" s="400">
        <f t="shared" si="13"/>
        <v>0</v>
      </c>
      <c r="V29" s="400">
        <f t="shared" si="13"/>
        <v>0</v>
      </c>
      <c r="W29" s="392">
        <f t="shared" si="9"/>
        <v>0</v>
      </c>
      <c r="X29" s="401">
        <f t="shared" ref="X29:AA29" si="14">SUM(X18:X28)</f>
        <v>1422714000</v>
      </c>
      <c r="Y29" s="401" t="str">
        <f t="shared" si="14"/>
        <v>#DIV/0!</v>
      </c>
      <c r="Z29" s="401">
        <f t="shared" si="14"/>
        <v>365285000</v>
      </c>
      <c r="AA29" s="401">
        <f t="shared" si="14"/>
        <v>1057429000</v>
      </c>
      <c r="AB29" s="379"/>
      <c r="AC29" s="379"/>
      <c r="AD29" s="379"/>
      <c r="AE29" s="379"/>
      <c r="AF29" s="379"/>
    </row>
    <row r="30" ht="13.5" customHeight="1">
      <c r="A30" s="402" t="s">
        <v>413</v>
      </c>
      <c r="B30" s="276"/>
      <c r="C30" s="277"/>
      <c r="D30" s="403">
        <f t="shared" ref="D30:F30" si="15">D16+D29</f>
        <v>1325411083</v>
      </c>
      <c r="E30" s="403">
        <f t="shared" si="15"/>
        <v>38805173</v>
      </c>
      <c r="F30" s="403">
        <f t="shared" si="15"/>
        <v>802695579</v>
      </c>
      <c r="G30" s="404"/>
      <c r="H30" s="404"/>
      <c r="I30" s="403"/>
      <c r="J30" s="403">
        <f t="shared" ref="J30:AA30" si="16">J16+J29</f>
        <v>5022687000</v>
      </c>
      <c r="K30" s="403" t="str">
        <f t="shared" si="16"/>
        <v>#VALUE!</v>
      </c>
      <c r="L30" s="403">
        <f t="shared" si="16"/>
        <v>0</v>
      </c>
      <c r="M30" s="403">
        <f t="shared" si="16"/>
        <v>0</v>
      </c>
      <c r="N30" s="403">
        <f t="shared" si="16"/>
        <v>0</v>
      </c>
      <c r="O30" s="403">
        <f t="shared" si="16"/>
        <v>0</v>
      </c>
      <c r="P30" s="403">
        <f t="shared" si="16"/>
        <v>0</v>
      </c>
      <c r="Q30" s="403">
        <f t="shared" si="16"/>
        <v>0</v>
      </c>
      <c r="R30" s="403">
        <f t="shared" si="16"/>
        <v>0</v>
      </c>
      <c r="S30" s="403">
        <f t="shared" si="16"/>
        <v>0</v>
      </c>
      <c r="T30" s="403">
        <f t="shared" si="16"/>
        <v>0</v>
      </c>
      <c r="U30" s="403">
        <f t="shared" si="16"/>
        <v>0</v>
      </c>
      <c r="V30" s="403">
        <f t="shared" si="16"/>
        <v>0</v>
      </c>
      <c r="W30" s="403" t="str">
        <f t="shared" si="16"/>
        <v>#VALUE!</v>
      </c>
      <c r="X30" s="405" t="str">
        <f t="shared" si="16"/>
        <v>#VALUE!</v>
      </c>
      <c r="Y30" s="405" t="str">
        <f t="shared" si="16"/>
        <v>#VALUE!</v>
      </c>
      <c r="Z30" s="405">
        <f t="shared" si="16"/>
        <v>1318396754</v>
      </c>
      <c r="AA30" s="405" t="str">
        <f t="shared" si="16"/>
        <v>#VALUE!</v>
      </c>
      <c r="AB30" s="379"/>
      <c r="AC30" s="379"/>
      <c r="AD30" s="379"/>
      <c r="AE30" s="379"/>
      <c r="AF30" s="379"/>
    </row>
    <row r="31" ht="13.5" customHeight="1">
      <c r="A31" s="338"/>
      <c r="B31" s="338"/>
      <c r="C31" s="338"/>
      <c r="D31" s="338"/>
      <c r="E31" s="338"/>
      <c r="F31" s="338"/>
      <c r="G31" s="338"/>
      <c r="H31" s="406"/>
      <c r="I31" s="338"/>
      <c r="J31" s="338"/>
      <c r="K31" s="338"/>
      <c r="L31" s="338"/>
      <c r="M31" s="338"/>
      <c r="N31" s="338"/>
      <c r="O31" s="338"/>
      <c r="P31" s="407"/>
      <c r="Q31" s="338"/>
      <c r="R31" s="338"/>
      <c r="S31" s="338"/>
      <c r="T31" s="338"/>
      <c r="U31" s="338"/>
      <c r="V31" s="338"/>
      <c r="W31" s="407"/>
      <c r="X31" s="338"/>
      <c r="Y31" s="338"/>
      <c r="Z31" s="338"/>
      <c r="AA31" s="338"/>
    </row>
    <row r="32" ht="13.5" customHeight="1">
      <c r="A32" s="338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8"/>
      <c r="N32" s="338"/>
      <c r="O32" s="338"/>
      <c r="P32" s="407"/>
      <c r="Q32" s="338"/>
      <c r="R32" s="338"/>
      <c r="S32" s="338"/>
      <c r="T32" s="338"/>
      <c r="U32" s="338"/>
      <c r="V32" s="338"/>
      <c r="W32" s="338"/>
      <c r="X32" s="338"/>
      <c r="Y32" s="338"/>
      <c r="Z32" s="338"/>
      <c r="AA32" s="338"/>
    </row>
    <row r="33" ht="13.5" customHeight="1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8"/>
      <c r="N33" s="338"/>
      <c r="O33" s="338"/>
      <c r="P33" s="407"/>
      <c r="Q33" s="338"/>
      <c r="R33" s="338"/>
      <c r="S33" s="338"/>
      <c r="T33" s="338"/>
      <c r="U33" s="338"/>
      <c r="V33" s="338"/>
      <c r="W33" s="338"/>
      <c r="X33" s="338"/>
      <c r="Y33" s="338"/>
      <c r="Z33" s="338"/>
      <c r="AA33" s="338"/>
    </row>
    <row r="34" ht="13.5" customHeight="1">
      <c r="A34" s="338"/>
      <c r="B34" s="338"/>
      <c r="C34" s="338"/>
      <c r="D34" s="338"/>
      <c r="E34" s="338"/>
      <c r="F34" s="338"/>
      <c r="G34" s="406"/>
      <c r="H34" s="338"/>
      <c r="I34" s="338"/>
      <c r="J34" s="338"/>
      <c r="K34" s="338"/>
      <c r="L34" s="338"/>
      <c r="M34" s="338"/>
      <c r="N34" s="338"/>
      <c r="O34" s="338"/>
      <c r="P34" s="407"/>
      <c r="Q34" s="338"/>
      <c r="R34" s="338"/>
      <c r="S34" s="338"/>
      <c r="T34" s="338"/>
      <c r="U34" s="338"/>
      <c r="V34" s="338"/>
      <c r="W34" s="338"/>
      <c r="X34" s="338"/>
      <c r="Y34" s="338"/>
      <c r="Z34" s="338"/>
      <c r="AA34" s="338"/>
    </row>
    <row r="35" ht="13.5" customHeight="1">
      <c r="A35" s="338"/>
      <c r="B35" s="338"/>
      <c r="C35" s="338"/>
      <c r="D35" s="338"/>
      <c r="E35" s="338"/>
      <c r="F35" s="338"/>
      <c r="G35" s="406"/>
      <c r="H35" s="338"/>
      <c r="I35" s="338"/>
      <c r="J35" s="338"/>
      <c r="K35" s="338"/>
      <c r="L35" s="338"/>
      <c r="M35" s="338"/>
      <c r="N35" s="338"/>
      <c r="O35" s="338"/>
      <c r="P35" s="407"/>
      <c r="Q35" s="338"/>
      <c r="R35" s="338"/>
      <c r="S35" s="338"/>
      <c r="T35" s="338"/>
      <c r="U35" s="338"/>
      <c r="V35" s="338"/>
      <c r="W35" s="338"/>
      <c r="X35" s="338"/>
      <c r="Y35" s="338"/>
      <c r="Z35" s="338"/>
      <c r="AA35" s="338"/>
    </row>
    <row r="36" ht="13.5" customHeight="1">
      <c r="A36" s="338"/>
      <c r="B36" s="338"/>
      <c r="C36" s="338"/>
      <c r="D36" s="338"/>
      <c r="E36" s="338"/>
      <c r="F36" s="338"/>
      <c r="G36" s="406"/>
      <c r="H36" s="338"/>
      <c r="I36" s="338"/>
      <c r="J36" s="338"/>
      <c r="K36" s="338"/>
      <c r="L36" s="338"/>
      <c r="M36" s="338"/>
      <c r="N36" s="338"/>
      <c r="O36" s="338"/>
      <c r="P36" s="407"/>
      <c r="Q36" s="338"/>
      <c r="R36" s="338"/>
      <c r="S36" s="338"/>
      <c r="T36" s="338"/>
      <c r="U36" s="338"/>
      <c r="V36" s="338"/>
      <c r="W36" s="338"/>
      <c r="X36" s="338"/>
      <c r="Y36" s="338"/>
      <c r="Z36" s="338"/>
      <c r="AA36" s="338"/>
    </row>
    <row r="37" ht="13.5" customHeight="1">
      <c r="A37" s="338"/>
      <c r="B37" s="338"/>
      <c r="C37" s="338"/>
      <c r="D37" s="338"/>
      <c r="E37" s="338"/>
      <c r="F37" s="338"/>
      <c r="G37" s="406"/>
      <c r="H37" s="338"/>
      <c r="I37" s="338"/>
      <c r="J37" s="338"/>
      <c r="K37" s="338"/>
      <c r="L37" s="338"/>
      <c r="M37" s="338"/>
      <c r="N37" s="338"/>
      <c r="O37" s="338"/>
      <c r="P37" s="407"/>
      <c r="Q37" s="338"/>
      <c r="R37" s="338"/>
      <c r="S37" s="338"/>
      <c r="T37" s="338"/>
      <c r="U37" s="338"/>
      <c r="V37" s="338"/>
      <c r="W37" s="338"/>
      <c r="X37" s="338"/>
      <c r="Y37" s="338"/>
      <c r="Z37" s="338"/>
      <c r="AA37" s="338"/>
    </row>
    <row r="38" ht="13.5" customHeight="1">
      <c r="A38" s="338"/>
      <c r="B38" s="338"/>
      <c r="C38" s="338"/>
      <c r="D38" s="338"/>
      <c r="E38" s="338"/>
      <c r="F38" s="338"/>
      <c r="G38" s="406"/>
      <c r="H38" s="338"/>
      <c r="I38" s="338"/>
      <c r="J38" s="338"/>
      <c r="K38" s="338"/>
      <c r="L38" s="338"/>
      <c r="M38" s="338"/>
      <c r="N38" s="338"/>
      <c r="O38" s="338"/>
      <c r="P38" s="338"/>
      <c r="Q38" s="338"/>
      <c r="R38" s="338"/>
      <c r="S38" s="338"/>
      <c r="T38" s="338"/>
      <c r="U38" s="338"/>
      <c r="V38" s="338"/>
      <c r="W38" s="338"/>
      <c r="X38" s="338"/>
      <c r="Y38" s="338"/>
      <c r="Z38" s="338"/>
      <c r="AA38" s="338"/>
    </row>
    <row r="39" ht="13.5" customHeight="1">
      <c r="A39" s="338"/>
      <c r="B39" s="338"/>
      <c r="C39" s="338"/>
      <c r="D39" s="338"/>
      <c r="E39" s="338"/>
      <c r="F39" s="338"/>
      <c r="G39" s="406"/>
      <c r="H39" s="338"/>
      <c r="I39" s="338"/>
      <c r="J39" s="338"/>
      <c r="K39" s="338"/>
      <c r="L39" s="338"/>
      <c r="M39" s="338"/>
      <c r="N39" s="338"/>
      <c r="O39" s="338"/>
      <c r="P39" s="338"/>
      <c r="Q39" s="338"/>
      <c r="R39" s="338"/>
      <c r="S39" s="338"/>
      <c r="T39" s="338"/>
      <c r="U39" s="338"/>
      <c r="V39" s="338"/>
      <c r="W39" s="338"/>
      <c r="X39" s="338"/>
      <c r="Y39" s="338"/>
      <c r="Z39" s="338"/>
      <c r="AA39" s="338"/>
    </row>
    <row r="40" ht="13.5" customHeight="1">
      <c r="A40" s="338"/>
      <c r="B40" s="338"/>
      <c r="C40" s="338"/>
      <c r="D40" s="338"/>
      <c r="E40" s="338"/>
      <c r="F40" s="338"/>
      <c r="G40" s="406"/>
      <c r="H40" s="338"/>
      <c r="I40" s="338"/>
      <c r="J40" s="338"/>
      <c r="K40" s="338"/>
      <c r="L40" s="338"/>
      <c r="M40" s="338"/>
      <c r="N40" s="338"/>
      <c r="O40" s="338"/>
      <c r="P40" s="338"/>
      <c r="Q40" s="338"/>
      <c r="R40" s="338"/>
      <c r="S40" s="338"/>
      <c r="T40" s="338"/>
      <c r="U40" s="338"/>
      <c r="V40" s="338"/>
      <c r="W40" s="338"/>
      <c r="X40" s="338"/>
      <c r="Y40" s="338"/>
      <c r="Z40" s="338"/>
      <c r="AA40" s="338"/>
    </row>
    <row r="41" ht="13.5" customHeight="1">
      <c r="A41" s="338"/>
      <c r="B41" s="338"/>
      <c r="C41" s="338"/>
      <c r="D41" s="338"/>
      <c r="E41" s="338"/>
      <c r="F41" s="338"/>
      <c r="G41" s="406"/>
      <c r="H41" s="338"/>
      <c r="I41" s="338"/>
      <c r="J41" s="338"/>
      <c r="K41" s="338"/>
      <c r="L41" s="338"/>
      <c r="M41" s="338"/>
      <c r="N41" s="338"/>
      <c r="O41" s="338"/>
      <c r="P41" s="338"/>
      <c r="Q41" s="338"/>
      <c r="R41" s="338"/>
      <c r="S41" s="338"/>
      <c r="T41" s="338"/>
      <c r="U41" s="338"/>
      <c r="V41" s="338"/>
      <c r="W41" s="338"/>
      <c r="X41" s="338"/>
      <c r="Y41" s="338"/>
      <c r="Z41" s="338"/>
      <c r="AA41" s="338"/>
    </row>
    <row r="42" ht="13.5" customHeight="1">
      <c r="A42" s="338"/>
      <c r="B42" s="338"/>
      <c r="C42" s="338"/>
      <c r="D42" s="338"/>
      <c r="E42" s="338"/>
      <c r="F42" s="338"/>
      <c r="G42" s="406"/>
      <c r="H42" s="338"/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338"/>
      <c r="V42" s="338"/>
      <c r="W42" s="338"/>
      <c r="X42" s="338"/>
      <c r="Y42" s="338"/>
      <c r="Z42" s="338"/>
      <c r="AA42" s="338"/>
    </row>
    <row r="43" ht="13.5" customHeight="1">
      <c r="A43" s="338"/>
      <c r="B43" s="338"/>
      <c r="C43" s="338"/>
      <c r="D43" s="338"/>
      <c r="E43" s="338"/>
      <c r="F43" s="338"/>
      <c r="G43" s="406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338"/>
      <c r="Y43" s="338"/>
      <c r="Z43" s="338"/>
      <c r="AA43" s="338"/>
    </row>
    <row r="44" ht="13.5" customHeight="1">
      <c r="A44" s="338"/>
      <c r="B44" s="338"/>
      <c r="C44" s="338"/>
      <c r="D44" s="338"/>
      <c r="E44" s="338"/>
      <c r="F44" s="338"/>
      <c r="G44" s="406"/>
      <c r="H44" s="338"/>
      <c r="I44" s="338"/>
      <c r="J44" s="338"/>
      <c r="K44" s="338"/>
      <c r="L44" s="338"/>
      <c r="M44" s="338"/>
      <c r="N44" s="338"/>
      <c r="O44" s="338"/>
      <c r="P44" s="338"/>
      <c r="Q44" s="338"/>
      <c r="R44" s="338"/>
      <c r="S44" s="338"/>
      <c r="T44" s="338"/>
      <c r="U44" s="338"/>
      <c r="V44" s="338"/>
      <c r="W44" s="338"/>
      <c r="X44" s="338"/>
      <c r="Y44" s="338"/>
      <c r="Z44" s="338"/>
      <c r="AA44" s="338"/>
    </row>
    <row r="45" ht="13.5" customHeight="1">
      <c r="A45" s="338"/>
      <c r="B45" s="338"/>
      <c r="C45" s="338"/>
      <c r="D45" s="338"/>
      <c r="E45" s="338"/>
      <c r="F45" s="338"/>
      <c r="G45" s="338"/>
      <c r="H45" s="338"/>
      <c r="I45" s="338"/>
      <c r="J45" s="338"/>
      <c r="K45" s="338"/>
      <c r="L45" s="338"/>
      <c r="M45" s="338"/>
      <c r="N45" s="338"/>
      <c r="O45" s="338"/>
      <c r="P45" s="338"/>
      <c r="Q45" s="338"/>
      <c r="R45" s="338"/>
      <c r="S45" s="338"/>
      <c r="T45" s="338"/>
      <c r="U45" s="338"/>
      <c r="V45" s="338"/>
      <c r="W45" s="338"/>
      <c r="X45" s="338"/>
      <c r="Y45" s="338"/>
      <c r="Z45" s="338"/>
      <c r="AA45" s="338"/>
    </row>
    <row r="46" ht="13.5" customHeight="1">
      <c r="A46" s="338"/>
      <c r="B46" s="338"/>
      <c r="C46" s="338"/>
      <c r="D46" s="338"/>
      <c r="E46" s="338"/>
      <c r="F46" s="338"/>
      <c r="G46" s="338"/>
      <c r="H46" s="338"/>
      <c r="I46" s="338"/>
      <c r="J46" s="338"/>
      <c r="K46" s="338"/>
      <c r="L46" s="338"/>
      <c r="M46" s="338"/>
      <c r="N46" s="338"/>
      <c r="O46" s="338"/>
      <c r="P46" s="338"/>
      <c r="Q46" s="338"/>
      <c r="R46" s="338"/>
      <c r="S46" s="338"/>
      <c r="T46" s="338"/>
      <c r="U46" s="338"/>
      <c r="V46" s="338"/>
      <c r="W46" s="338"/>
      <c r="X46" s="338"/>
      <c r="Y46" s="338"/>
      <c r="Z46" s="338"/>
      <c r="AA46" s="338"/>
    </row>
    <row r="47" ht="13.5" customHeight="1">
      <c r="A47" s="338"/>
      <c r="B47" s="338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338"/>
      <c r="Y47" s="338"/>
      <c r="Z47" s="338"/>
      <c r="AA47" s="338"/>
    </row>
    <row r="48" ht="13.5" customHeight="1">
      <c r="A48" s="338"/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338"/>
      <c r="Y48" s="338"/>
      <c r="Z48" s="338"/>
      <c r="AA48" s="338"/>
    </row>
    <row r="49" ht="13.5" customHeight="1">
      <c r="A49" s="338"/>
      <c r="B49" s="338"/>
      <c r="C49" s="338"/>
      <c r="D49" s="338"/>
      <c r="E49" s="338"/>
      <c r="F49" s="338"/>
      <c r="G49" s="338"/>
      <c r="H49" s="338"/>
      <c r="I49" s="338"/>
      <c r="J49" s="338"/>
      <c r="K49" s="338"/>
      <c r="L49" s="338"/>
      <c r="M49" s="338"/>
      <c r="N49" s="338"/>
      <c r="O49" s="338"/>
      <c r="P49" s="338"/>
      <c r="Q49" s="338"/>
      <c r="R49" s="338"/>
      <c r="S49" s="338"/>
      <c r="T49" s="338"/>
      <c r="U49" s="338"/>
      <c r="V49" s="338"/>
      <c r="W49" s="338"/>
      <c r="X49" s="338"/>
      <c r="Y49" s="338"/>
      <c r="Z49" s="338"/>
      <c r="AA49" s="338"/>
    </row>
    <row r="50" ht="13.5" customHeight="1">
      <c r="A50" s="338"/>
      <c r="B50" s="338"/>
      <c r="C50" s="338"/>
      <c r="D50" s="338"/>
      <c r="E50" s="338"/>
      <c r="F50" s="338"/>
      <c r="G50" s="338"/>
      <c r="H50" s="338"/>
      <c r="I50" s="338"/>
      <c r="J50" s="338"/>
      <c r="K50" s="338"/>
      <c r="L50" s="338"/>
      <c r="M50" s="338"/>
      <c r="N50" s="338"/>
      <c r="O50" s="338"/>
      <c r="P50" s="338"/>
      <c r="Q50" s="338"/>
      <c r="R50" s="338"/>
      <c r="S50" s="338"/>
      <c r="T50" s="338"/>
      <c r="U50" s="338"/>
      <c r="V50" s="338"/>
      <c r="W50" s="338"/>
      <c r="X50" s="338"/>
      <c r="Y50" s="338"/>
      <c r="Z50" s="338"/>
      <c r="AA50" s="338"/>
    </row>
    <row r="51" ht="13.5" customHeight="1">
      <c r="A51" s="338"/>
      <c r="B51" s="338"/>
      <c r="C51" s="338"/>
      <c r="D51" s="338"/>
      <c r="E51" s="338"/>
      <c r="F51" s="338"/>
      <c r="G51" s="338"/>
      <c r="H51" s="338"/>
      <c r="I51" s="338"/>
      <c r="J51" s="338"/>
      <c r="K51" s="338"/>
      <c r="L51" s="338"/>
      <c r="M51" s="338"/>
      <c r="N51" s="338"/>
      <c r="O51" s="338"/>
      <c r="P51" s="338"/>
      <c r="Q51" s="338"/>
      <c r="R51" s="338"/>
      <c r="S51" s="338"/>
      <c r="T51" s="338"/>
      <c r="U51" s="338"/>
      <c r="V51" s="338"/>
      <c r="W51" s="338"/>
      <c r="X51" s="338"/>
      <c r="Y51" s="338"/>
      <c r="Z51" s="338"/>
      <c r="AA51" s="338"/>
    </row>
    <row r="52" ht="13.5" customHeight="1">
      <c r="A52" s="338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38"/>
      <c r="N52" s="338"/>
      <c r="O52" s="338"/>
      <c r="P52" s="338"/>
      <c r="Q52" s="338"/>
      <c r="R52" s="338"/>
      <c r="S52" s="338"/>
      <c r="T52" s="338"/>
      <c r="U52" s="338"/>
      <c r="V52" s="338"/>
      <c r="W52" s="338"/>
      <c r="X52" s="338"/>
      <c r="Y52" s="338"/>
      <c r="Z52" s="338"/>
      <c r="AA52" s="338"/>
    </row>
    <row r="53" ht="13.5" customHeight="1">
      <c r="A53" s="338"/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38"/>
      <c r="P53" s="338"/>
      <c r="Q53" s="338"/>
      <c r="R53" s="338"/>
      <c r="S53" s="338"/>
      <c r="T53" s="338"/>
      <c r="U53" s="338"/>
      <c r="V53" s="338"/>
      <c r="W53" s="338"/>
      <c r="X53" s="338"/>
      <c r="Y53" s="338"/>
      <c r="Z53" s="338"/>
      <c r="AA53" s="338"/>
    </row>
    <row r="54" ht="13.5" customHeight="1">
      <c r="A54" s="338"/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38"/>
      <c r="Z54" s="338"/>
      <c r="AA54" s="338"/>
    </row>
    <row r="55" ht="13.5" customHeight="1">
      <c r="A55" s="338"/>
      <c r="B55" s="338"/>
      <c r="C55" s="338"/>
      <c r="D55" s="338"/>
      <c r="E55" s="338"/>
      <c r="F55" s="338"/>
      <c r="G55" s="338"/>
      <c r="H55" s="338"/>
      <c r="I55" s="338"/>
      <c r="J55" s="338"/>
      <c r="K55" s="338"/>
      <c r="L55" s="338"/>
      <c r="M55" s="338"/>
      <c r="N55" s="338"/>
      <c r="O55" s="338"/>
      <c r="P55" s="338"/>
      <c r="Q55" s="338"/>
      <c r="R55" s="338"/>
      <c r="S55" s="338"/>
      <c r="T55" s="338"/>
      <c r="U55" s="338"/>
      <c r="V55" s="338"/>
      <c r="W55" s="338"/>
      <c r="X55" s="338"/>
      <c r="Y55" s="338"/>
      <c r="Z55" s="338"/>
      <c r="AA55" s="338"/>
    </row>
    <row r="56" ht="13.5" customHeight="1">
      <c r="A56" s="338"/>
      <c r="B56" s="338"/>
      <c r="C56" s="338"/>
      <c r="D56" s="338"/>
      <c r="E56" s="338"/>
      <c r="F56" s="338"/>
      <c r="G56" s="338"/>
      <c r="H56" s="338"/>
      <c r="I56" s="338"/>
      <c r="J56" s="338"/>
      <c r="K56" s="338"/>
      <c r="L56" s="338"/>
      <c r="M56" s="338"/>
      <c r="N56" s="338"/>
      <c r="O56" s="338"/>
      <c r="P56" s="338"/>
      <c r="Q56" s="338"/>
      <c r="R56" s="338"/>
      <c r="S56" s="338"/>
      <c r="T56" s="338"/>
      <c r="U56" s="338"/>
      <c r="V56" s="338"/>
      <c r="W56" s="338"/>
      <c r="X56" s="338"/>
      <c r="Y56" s="338"/>
      <c r="Z56" s="338"/>
      <c r="AA56" s="338"/>
    </row>
    <row r="57" ht="13.5" customHeight="1">
      <c r="A57" s="338"/>
      <c r="B57" s="338"/>
      <c r="C57" s="338"/>
      <c r="D57" s="338"/>
      <c r="E57" s="338"/>
      <c r="F57" s="338"/>
      <c r="G57" s="338"/>
      <c r="H57" s="338"/>
      <c r="I57" s="338"/>
      <c r="J57" s="338"/>
      <c r="K57" s="338"/>
      <c r="L57" s="338"/>
      <c r="M57" s="338"/>
      <c r="N57" s="338"/>
      <c r="O57" s="338"/>
      <c r="P57" s="338"/>
      <c r="Q57" s="338"/>
      <c r="R57" s="338"/>
      <c r="S57" s="338"/>
      <c r="T57" s="338"/>
      <c r="U57" s="338"/>
      <c r="V57" s="338"/>
      <c r="W57" s="338"/>
      <c r="X57" s="338"/>
      <c r="Y57" s="338"/>
      <c r="Z57" s="338"/>
      <c r="AA57" s="338"/>
    </row>
    <row r="58" ht="13.5" customHeight="1">
      <c r="A58" s="338"/>
      <c r="B58" s="338"/>
      <c r="C58" s="338"/>
      <c r="D58" s="338"/>
      <c r="E58" s="338"/>
      <c r="F58" s="338"/>
      <c r="G58" s="338"/>
      <c r="H58" s="338"/>
      <c r="I58" s="338"/>
      <c r="J58" s="338"/>
      <c r="K58" s="338"/>
      <c r="L58" s="338"/>
      <c r="M58" s="338"/>
      <c r="N58" s="338"/>
      <c r="O58" s="338"/>
      <c r="P58" s="338"/>
      <c r="Q58" s="338"/>
      <c r="R58" s="338"/>
      <c r="S58" s="338"/>
      <c r="T58" s="338"/>
      <c r="U58" s="338"/>
      <c r="V58" s="338"/>
      <c r="W58" s="338"/>
      <c r="X58" s="338"/>
      <c r="Y58" s="338"/>
      <c r="Z58" s="338"/>
      <c r="AA58" s="338"/>
    </row>
    <row r="59" ht="13.5" customHeight="1">
      <c r="A59" s="338"/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38"/>
      <c r="N59" s="338"/>
      <c r="O59" s="338"/>
      <c r="P59" s="338"/>
      <c r="Q59" s="338"/>
      <c r="R59" s="338"/>
      <c r="S59" s="338"/>
      <c r="T59" s="338"/>
      <c r="U59" s="338"/>
      <c r="V59" s="338"/>
      <c r="W59" s="338"/>
      <c r="X59" s="338"/>
      <c r="Y59" s="338"/>
      <c r="Z59" s="338"/>
      <c r="AA59" s="338"/>
    </row>
    <row r="60" ht="13.5" customHeight="1">
      <c r="A60" s="338"/>
      <c r="B60" s="338"/>
      <c r="C60" s="338"/>
      <c r="D60" s="338"/>
      <c r="E60" s="338"/>
      <c r="F60" s="338"/>
      <c r="G60" s="338"/>
      <c r="H60" s="338"/>
      <c r="I60" s="338"/>
      <c r="J60" s="338"/>
      <c r="K60" s="338"/>
      <c r="L60" s="338"/>
      <c r="M60" s="338"/>
      <c r="N60" s="338"/>
      <c r="O60" s="338"/>
      <c r="P60" s="338"/>
      <c r="Q60" s="338"/>
      <c r="R60" s="338"/>
      <c r="S60" s="338"/>
      <c r="T60" s="338"/>
      <c r="U60" s="338"/>
      <c r="V60" s="338"/>
      <c r="W60" s="338"/>
      <c r="X60" s="338"/>
      <c r="Y60" s="338"/>
      <c r="Z60" s="338"/>
      <c r="AA60" s="338"/>
    </row>
    <row r="61" ht="13.5" customHeight="1">
      <c r="A61" s="338"/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338"/>
      <c r="Y61" s="338"/>
      <c r="Z61" s="338"/>
      <c r="AA61" s="338"/>
    </row>
    <row r="62" ht="13.5" customHeight="1">
      <c r="A62" s="338"/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38"/>
      <c r="P62" s="338"/>
      <c r="Q62" s="338"/>
      <c r="R62" s="338"/>
      <c r="S62" s="338"/>
      <c r="T62" s="338"/>
      <c r="U62" s="338"/>
      <c r="V62" s="338"/>
      <c r="W62" s="338"/>
      <c r="X62" s="338"/>
      <c r="Y62" s="338"/>
      <c r="Z62" s="338"/>
      <c r="AA62" s="338"/>
    </row>
    <row r="63" ht="13.5" customHeight="1">
      <c r="A63" s="338"/>
      <c r="B63" s="338"/>
      <c r="C63" s="338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38"/>
      <c r="Z63" s="338"/>
      <c r="AA63" s="338"/>
    </row>
    <row r="64" ht="13.5" customHeight="1">
      <c r="A64" s="338"/>
      <c r="B64" s="338"/>
      <c r="C64" s="338"/>
      <c r="D64" s="338"/>
      <c r="E64" s="338"/>
      <c r="F64" s="338"/>
      <c r="G64" s="338"/>
      <c r="H64" s="338"/>
      <c r="I64" s="338"/>
      <c r="J64" s="338"/>
      <c r="K64" s="338"/>
      <c r="L64" s="338"/>
      <c r="M64" s="338"/>
      <c r="N64" s="338"/>
      <c r="O64" s="338"/>
      <c r="P64" s="338"/>
      <c r="Q64" s="338"/>
      <c r="R64" s="338"/>
      <c r="S64" s="338"/>
      <c r="T64" s="338"/>
      <c r="U64" s="338"/>
      <c r="V64" s="338"/>
      <c r="W64" s="338"/>
      <c r="X64" s="338"/>
      <c r="Y64" s="338"/>
      <c r="Z64" s="338"/>
      <c r="AA64" s="338"/>
    </row>
    <row r="65" ht="13.5" customHeight="1">
      <c r="A65" s="338"/>
      <c r="B65" s="338"/>
      <c r="C65" s="338"/>
      <c r="D65" s="338"/>
      <c r="E65" s="338"/>
      <c r="F65" s="338"/>
      <c r="G65" s="338"/>
      <c r="H65" s="338"/>
      <c r="I65" s="338"/>
      <c r="J65" s="338"/>
      <c r="K65" s="338"/>
      <c r="L65" s="338"/>
      <c r="M65" s="338"/>
      <c r="N65" s="338"/>
      <c r="O65" s="338"/>
      <c r="P65" s="338"/>
      <c r="Q65" s="338"/>
      <c r="R65" s="338"/>
      <c r="S65" s="338"/>
      <c r="T65" s="338"/>
      <c r="U65" s="338"/>
      <c r="V65" s="338"/>
      <c r="W65" s="338"/>
      <c r="X65" s="338"/>
      <c r="Y65" s="338"/>
      <c r="Z65" s="338"/>
      <c r="AA65" s="338"/>
    </row>
    <row r="66" ht="13.5" customHeight="1">
      <c r="A66" s="338"/>
      <c r="B66" s="338"/>
      <c r="C66" s="338"/>
      <c r="D66" s="338"/>
      <c r="E66" s="338"/>
      <c r="F66" s="338"/>
      <c r="G66" s="338"/>
      <c r="H66" s="338"/>
      <c r="I66" s="338"/>
      <c r="J66" s="338"/>
      <c r="K66" s="338"/>
      <c r="L66" s="338"/>
      <c r="M66" s="338"/>
      <c r="N66" s="338"/>
      <c r="O66" s="338"/>
      <c r="P66" s="338"/>
      <c r="Q66" s="338"/>
      <c r="R66" s="338"/>
      <c r="S66" s="338"/>
      <c r="T66" s="338"/>
      <c r="U66" s="338"/>
      <c r="V66" s="338"/>
      <c r="W66" s="338"/>
      <c r="X66" s="338"/>
      <c r="Y66" s="338"/>
      <c r="Z66" s="338"/>
      <c r="AA66" s="338"/>
    </row>
    <row r="67" ht="13.5" customHeight="1">
      <c r="A67" s="338"/>
      <c r="B67" s="338"/>
      <c r="C67" s="338"/>
      <c r="D67" s="338"/>
      <c r="E67" s="338"/>
      <c r="F67" s="338"/>
      <c r="G67" s="338"/>
      <c r="H67" s="338"/>
      <c r="I67" s="338"/>
      <c r="J67" s="338"/>
      <c r="K67" s="338"/>
      <c r="L67" s="338"/>
      <c r="M67" s="338"/>
      <c r="N67" s="338"/>
      <c r="O67" s="338"/>
      <c r="P67" s="338"/>
      <c r="Q67" s="338"/>
      <c r="R67" s="338"/>
      <c r="S67" s="338"/>
      <c r="T67" s="338"/>
      <c r="U67" s="338"/>
      <c r="V67" s="338"/>
      <c r="W67" s="338"/>
      <c r="X67" s="338"/>
      <c r="Y67" s="338"/>
      <c r="Z67" s="338"/>
      <c r="AA67" s="338"/>
    </row>
    <row r="68" ht="13.5" customHeight="1">
      <c r="A68" s="338"/>
      <c r="B68" s="338"/>
      <c r="C68" s="338"/>
      <c r="D68" s="338"/>
      <c r="E68" s="338"/>
      <c r="F68" s="338"/>
      <c r="G68" s="338"/>
      <c r="H68" s="338"/>
      <c r="I68" s="338"/>
      <c r="J68" s="338"/>
      <c r="K68" s="338"/>
      <c r="L68" s="338"/>
      <c r="M68" s="338"/>
      <c r="N68" s="338"/>
      <c r="O68" s="338"/>
      <c r="P68" s="338"/>
      <c r="Q68" s="338"/>
      <c r="R68" s="338"/>
      <c r="S68" s="338"/>
      <c r="T68" s="338"/>
      <c r="U68" s="338"/>
      <c r="V68" s="338"/>
      <c r="W68" s="338"/>
      <c r="X68" s="338"/>
      <c r="Y68" s="338"/>
      <c r="Z68" s="338"/>
      <c r="AA68" s="338"/>
    </row>
    <row r="69" ht="13.5" customHeight="1">
      <c r="A69" s="338"/>
      <c r="B69" s="338"/>
      <c r="C69" s="338"/>
      <c r="D69" s="338"/>
      <c r="E69" s="338"/>
      <c r="F69" s="338"/>
      <c r="G69" s="338"/>
      <c r="H69" s="338"/>
      <c r="I69" s="338"/>
      <c r="J69" s="338"/>
      <c r="K69" s="338"/>
      <c r="L69" s="338"/>
      <c r="M69" s="338"/>
      <c r="N69" s="338"/>
      <c r="O69" s="338"/>
      <c r="P69" s="338"/>
      <c r="Q69" s="338"/>
      <c r="R69" s="338"/>
      <c r="S69" s="338"/>
      <c r="T69" s="338"/>
      <c r="U69" s="338"/>
      <c r="V69" s="338"/>
      <c r="W69" s="338"/>
      <c r="X69" s="338"/>
      <c r="Y69" s="338"/>
      <c r="Z69" s="338"/>
      <c r="AA69" s="338"/>
    </row>
    <row r="70" ht="13.5" customHeight="1">
      <c r="A70" s="338"/>
      <c r="B70" s="338"/>
      <c r="C70" s="338"/>
      <c r="D70" s="338"/>
      <c r="E70" s="338"/>
      <c r="F70" s="338"/>
      <c r="G70" s="338"/>
      <c r="H70" s="338"/>
      <c r="I70" s="338"/>
      <c r="J70" s="338"/>
      <c r="K70" s="338"/>
      <c r="L70" s="338"/>
      <c r="M70" s="338"/>
      <c r="N70" s="338"/>
      <c r="O70" s="338"/>
      <c r="P70" s="338"/>
      <c r="Q70" s="338"/>
      <c r="R70" s="338"/>
      <c r="S70" s="338"/>
      <c r="T70" s="338"/>
      <c r="U70" s="338"/>
      <c r="V70" s="338"/>
      <c r="W70" s="338"/>
      <c r="X70" s="338"/>
      <c r="Y70" s="338"/>
      <c r="Z70" s="338"/>
      <c r="AA70" s="338"/>
    </row>
    <row r="71" ht="13.5" customHeight="1">
      <c r="A71" s="338"/>
      <c r="B71" s="338"/>
      <c r="C71" s="338"/>
      <c r="D71" s="338"/>
      <c r="E71" s="338"/>
      <c r="F71" s="338"/>
      <c r="G71" s="338"/>
      <c r="H71" s="338"/>
      <c r="I71" s="338"/>
      <c r="J71" s="338"/>
      <c r="K71" s="338"/>
      <c r="L71" s="338"/>
      <c r="M71" s="338"/>
      <c r="N71" s="338"/>
      <c r="O71" s="338"/>
      <c r="P71" s="338"/>
      <c r="Q71" s="338"/>
      <c r="R71" s="338"/>
      <c r="S71" s="338"/>
      <c r="T71" s="338"/>
      <c r="U71" s="338"/>
      <c r="V71" s="338"/>
      <c r="W71" s="338"/>
      <c r="X71" s="338"/>
      <c r="Y71" s="338"/>
      <c r="Z71" s="338"/>
      <c r="AA71" s="338"/>
    </row>
    <row r="72" ht="13.5" customHeight="1">
      <c r="A72" s="338"/>
      <c r="B72" s="338"/>
      <c r="C72" s="338"/>
      <c r="D72" s="338"/>
      <c r="E72" s="338"/>
      <c r="F72" s="338"/>
      <c r="G72" s="338"/>
      <c r="H72" s="338"/>
      <c r="I72" s="338"/>
      <c r="J72" s="338"/>
      <c r="K72" s="338"/>
      <c r="L72" s="338"/>
      <c r="M72" s="338"/>
      <c r="N72" s="338"/>
      <c r="O72" s="338"/>
      <c r="P72" s="338"/>
      <c r="Q72" s="338"/>
      <c r="R72" s="338"/>
      <c r="S72" s="338"/>
      <c r="T72" s="338"/>
      <c r="U72" s="338"/>
      <c r="V72" s="338"/>
      <c r="W72" s="338"/>
      <c r="X72" s="338"/>
      <c r="Y72" s="338"/>
      <c r="Z72" s="338"/>
      <c r="AA72" s="338"/>
    </row>
    <row r="73" ht="13.5" customHeight="1">
      <c r="A73" s="338"/>
      <c r="B73" s="338"/>
      <c r="C73" s="338"/>
      <c r="D73" s="338"/>
      <c r="E73" s="338"/>
      <c r="F73" s="338"/>
      <c r="G73" s="338"/>
      <c r="H73" s="338"/>
      <c r="I73" s="338"/>
      <c r="J73" s="338"/>
      <c r="K73" s="338"/>
      <c r="L73" s="338"/>
      <c r="M73" s="338"/>
      <c r="N73" s="338"/>
      <c r="O73" s="338"/>
      <c r="P73" s="338"/>
      <c r="Q73" s="338"/>
      <c r="R73" s="338"/>
      <c r="S73" s="338"/>
      <c r="T73" s="338"/>
      <c r="U73" s="338"/>
      <c r="V73" s="338"/>
      <c r="W73" s="338"/>
      <c r="X73" s="338"/>
      <c r="Y73" s="338"/>
      <c r="Z73" s="338"/>
      <c r="AA73" s="338"/>
    </row>
    <row r="74" ht="13.5" customHeight="1">
      <c r="A74" s="338"/>
      <c r="B74" s="338"/>
      <c r="C74" s="338"/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8"/>
      <c r="O74" s="338"/>
      <c r="P74" s="338"/>
      <c r="Q74" s="338"/>
      <c r="R74" s="338"/>
      <c r="S74" s="338"/>
      <c r="T74" s="338"/>
      <c r="U74" s="338"/>
      <c r="V74" s="338"/>
      <c r="W74" s="338"/>
      <c r="X74" s="338"/>
      <c r="Y74" s="338"/>
      <c r="Z74" s="338"/>
      <c r="AA74" s="338"/>
    </row>
    <row r="75" ht="13.5" customHeight="1">
      <c r="A75" s="338"/>
      <c r="B75" s="338"/>
      <c r="C75" s="338"/>
      <c r="D75" s="338"/>
      <c r="E75" s="338"/>
      <c r="F75" s="338"/>
      <c r="G75" s="338"/>
      <c r="H75" s="338"/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  <c r="AA75" s="338"/>
    </row>
    <row r="76" ht="13.5" customHeight="1">
      <c r="A76" s="338"/>
      <c r="B76" s="338"/>
      <c r="C76" s="338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  <c r="U76" s="338"/>
      <c r="V76" s="338"/>
      <c r="W76" s="338"/>
      <c r="X76" s="338"/>
      <c r="Y76" s="338"/>
      <c r="Z76" s="338"/>
      <c r="AA76" s="338"/>
    </row>
    <row r="77" ht="13.5" customHeight="1">
      <c r="A77" s="338"/>
      <c r="B77" s="338"/>
      <c r="C77" s="338"/>
      <c r="D77" s="338"/>
      <c r="E77" s="338"/>
      <c r="F77" s="338"/>
      <c r="G77" s="338"/>
      <c r="H77" s="338"/>
      <c r="I77" s="338"/>
      <c r="J77" s="338"/>
      <c r="K77" s="338"/>
      <c r="L77" s="338"/>
      <c r="M77" s="338"/>
      <c r="N77" s="338"/>
      <c r="O77" s="338"/>
      <c r="P77" s="338"/>
      <c r="Q77" s="338"/>
      <c r="R77" s="338"/>
      <c r="S77" s="338"/>
      <c r="T77" s="338"/>
      <c r="U77" s="338"/>
      <c r="V77" s="338"/>
      <c r="W77" s="338"/>
      <c r="X77" s="338"/>
      <c r="Y77" s="338"/>
      <c r="Z77" s="338"/>
      <c r="AA77" s="338"/>
    </row>
    <row r="78" ht="13.5" customHeight="1">
      <c r="A78" s="338"/>
      <c r="B78" s="338"/>
      <c r="C78" s="338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38"/>
      <c r="P78" s="338"/>
      <c r="Q78" s="338"/>
      <c r="R78" s="338"/>
      <c r="S78" s="338"/>
      <c r="T78" s="338"/>
      <c r="U78" s="338"/>
      <c r="V78" s="338"/>
      <c r="W78" s="338"/>
      <c r="X78" s="338"/>
      <c r="Y78" s="338"/>
      <c r="Z78" s="338"/>
      <c r="AA78" s="338"/>
    </row>
    <row r="79" ht="13.5" customHeight="1">
      <c r="A79" s="338"/>
      <c r="B79" s="338"/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8"/>
      <c r="R79" s="338"/>
      <c r="S79" s="338"/>
      <c r="T79" s="338"/>
      <c r="U79" s="338"/>
      <c r="V79" s="338"/>
      <c r="W79" s="338"/>
      <c r="X79" s="338"/>
      <c r="Y79" s="338"/>
      <c r="Z79" s="338"/>
      <c r="AA79" s="338"/>
    </row>
    <row r="80" ht="13.5" customHeight="1">
      <c r="A80" s="338"/>
      <c r="B80" s="338"/>
      <c r="C80" s="338"/>
      <c r="D80" s="338"/>
      <c r="E80" s="338"/>
      <c r="F80" s="338"/>
      <c r="G80" s="338"/>
      <c r="H80" s="338"/>
      <c r="I80" s="338"/>
      <c r="J80" s="338"/>
      <c r="K80" s="338"/>
      <c r="L80" s="338"/>
      <c r="M80" s="338"/>
      <c r="N80" s="338"/>
      <c r="O80" s="338"/>
      <c r="P80" s="338"/>
      <c r="Q80" s="338"/>
      <c r="R80" s="338"/>
      <c r="S80" s="338"/>
      <c r="T80" s="338"/>
      <c r="U80" s="338"/>
      <c r="V80" s="338"/>
      <c r="W80" s="338"/>
      <c r="X80" s="338"/>
      <c r="Y80" s="338"/>
      <c r="Z80" s="338"/>
      <c r="AA80" s="338"/>
    </row>
    <row r="81" ht="13.5" customHeight="1">
      <c r="A81" s="338"/>
      <c r="B81" s="338"/>
      <c r="C81" s="338"/>
      <c r="D81" s="338"/>
      <c r="E81" s="338"/>
      <c r="F81" s="338"/>
      <c r="G81" s="338"/>
      <c r="H81" s="338"/>
      <c r="I81" s="338"/>
      <c r="J81" s="338"/>
      <c r="K81" s="338"/>
      <c r="L81" s="338"/>
      <c r="M81" s="338"/>
      <c r="N81" s="338"/>
      <c r="O81" s="338"/>
      <c r="P81" s="338"/>
      <c r="Q81" s="338"/>
      <c r="R81" s="338"/>
      <c r="S81" s="338"/>
      <c r="T81" s="338"/>
      <c r="U81" s="338"/>
      <c r="V81" s="338"/>
      <c r="W81" s="338"/>
      <c r="X81" s="338"/>
      <c r="Y81" s="338"/>
      <c r="Z81" s="338"/>
      <c r="AA81" s="338"/>
    </row>
    <row r="82" ht="13.5" customHeight="1">
      <c r="A82" s="338"/>
      <c r="B82" s="338"/>
      <c r="C82" s="338"/>
      <c r="D82" s="338"/>
      <c r="E82" s="338"/>
      <c r="F82" s="338"/>
      <c r="G82" s="338"/>
      <c r="H82" s="338"/>
      <c r="I82" s="338"/>
      <c r="J82" s="338"/>
      <c r="K82" s="338"/>
      <c r="L82" s="338"/>
      <c r="M82" s="338"/>
      <c r="N82" s="338"/>
      <c r="O82" s="338"/>
      <c r="P82" s="338"/>
      <c r="Q82" s="338"/>
      <c r="R82" s="338"/>
      <c r="S82" s="338"/>
      <c r="T82" s="338"/>
      <c r="U82" s="338"/>
      <c r="V82" s="338"/>
      <c r="W82" s="338"/>
      <c r="X82" s="338"/>
      <c r="Y82" s="338"/>
      <c r="Z82" s="338"/>
      <c r="AA82" s="338"/>
    </row>
    <row r="83" ht="13.5" customHeight="1">
      <c r="A83" s="338"/>
      <c r="B83" s="338"/>
      <c r="C83" s="338"/>
      <c r="D83" s="338"/>
      <c r="E83" s="338"/>
      <c r="F83" s="338"/>
      <c r="G83" s="338"/>
      <c r="H83" s="338"/>
      <c r="I83" s="338"/>
      <c r="J83" s="338"/>
      <c r="K83" s="338"/>
      <c r="L83" s="338"/>
      <c r="M83" s="338"/>
      <c r="N83" s="338"/>
      <c r="O83" s="338"/>
      <c r="P83" s="338"/>
      <c r="Q83" s="338"/>
      <c r="R83" s="338"/>
      <c r="S83" s="338"/>
      <c r="T83" s="338"/>
      <c r="U83" s="338"/>
      <c r="V83" s="338"/>
      <c r="W83" s="338"/>
      <c r="X83" s="338"/>
      <c r="Y83" s="338"/>
      <c r="Z83" s="338"/>
      <c r="AA83" s="338"/>
    </row>
    <row r="84" ht="13.5" customHeight="1">
      <c r="A84" s="338"/>
      <c r="B84" s="338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8"/>
      <c r="W84" s="338"/>
      <c r="X84" s="338"/>
      <c r="Y84" s="338"/>
      <c r="Z84" s="338"/>
      <c r="AA84" s="338"/>
    </row>
    <row r="85" ht="13.5" customHeight="1">
      <c r="A85" s="338"/>
      <c r="B85" s="338"/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338"/>
      <c r="P85" s="338"/>
      <c r="Q85" s="338"/>
      <c r="R85" s="338"/>
      <c r="S85" s="338"/>
      <c r="T85" s="338"/>
      <c r="U85" s="338"/>
      <c r="V85" s="338"/>
      <c r="W85" s="338"/>
      <c r="X85" s="338"/>
      <c r="Y85" s="338"/>
      <c r="Z85" s="338"/>
      <c r="AA85" s="338"/>
    </row>
    <row r="86" ht="13.5" customHeight="1">
      <c r="A86" s="338"/>
      <c r="B86" s="338"/>
      <c r="C86" s="338"/>
      <c r="D86" s="338"/>
      <c r="E86" s="338"/>
      <c r="F86" s="338"/>
      <c r="G86" s="338"/>
      <c r="H86" s="338"/>
      <c r="I86" s="338"/>
      <c r="J86" s="338"/>
      <c r="K86" s="338"/>
      <c r="L86" s="338"/>
      <c r="M86" s="338"/>
      <c r="N86" s="338"/>
      <c r="O86" s="338"/>
      <c r="P86" s="338"/>
      <c r="Q86" s="338"/>
      <c r="R86" s="338"/>
      <c r="S86" s="338"/>
      <c r="T86" s="338"/>
      <c r="U86" s="338"/>
      <c r="V86" s="338"/>
      <c r="W86" s="338"/>
      <c r="X86" s="338"/>
      <c r="Y86" s="338"/>
      <c r="Z86" s="338"/>
      <c r="AA86" s="338"/>
    </row>
    <row r="87" ht="13.5" customHeight="1">
      <c r="A87" s="338"/>
      <c r="B87" s="338"/>
      <c r="C87" s="338"/>
      <c r="D87" s="338"/>
      <c r="E87" s="338"/>
      <c r="F87" s="338"/>
      <c r="G87" s="338"/>
      <c r="H87" s="338"/>
      <c r="I87" s="338"/>
      <c r="J87" s="338"/>
      <c r="K87" s="338"/>
      <c r="L87" s="338"/>
      <c r="M87" s="338"/>
      <c r="N87" s="338"/>
      <c r="O87" s="338"/>
      <c r="P87" s="338"/>
      <c r="Q87" s="338"/>
      <c r="R87" s="338"/>
      <c r="S87" s="338"/>
      <c r="T87" s="338"/>
      <c r="U87" s="338"/>
      <c r="V87" s="338"/>
      <c r="W87" s="338"/>
      <c r="X87" s="338"/>
      <c r="Y87" s="338"/>
      <c r="Z87" s="338"/>
      <c r="AA87" s="338"/>
    </row>
    <row r="88" ht="13.5" customHeight="1">
      <c r="A88" s="338"/>
      <c r="B88" s="338"/>
      <c r="C88" s="338"/>
      <c r="D88" s="338"/>
      <c r="E88" s="338"/>
      <c r="F88" s="338"/>
      <c r="G88" s="338"/>
      <c r="H88" s="338"/>
      <c r="I88" s="338"/>
      <c r="J88" s="338"/>
      <c r="K88" s="338"/>
      <c r="L88" s="338"/>
      <c r="M88" s="338"/>
      <c r="N88" s="338"/>
      <c r="O88" s="338"/>
      <c r="P88" s="338"/>
      <c r="Q88" s="338"/>
      <c r="R88" s="338"/>
      <c r="S88" s="338"/>
      <c r="T88" s="338"/>
      <c r="U88" s="338"/>
      <c r="V88" s="338"/>
      <c r="W88" s="338"/>
      <c r="X88" s="338"/>
      <c r="Y88" s="338"/>
      <c r="Z88" s="338"/>
      <c r="AA88" s="338"/>
    </row>
    <row r="89" ht="13.5" customHeight="1">
      <c r="A89" s="338"/>
      <c r="B89" s="338"/>
      <c r="C89" s="338"/>
      <c r="D89" s="338"/>
      <c r="E89" s="338"/>
      <c r="F89" s="338"/>
      <c r="G89" s="338"/>
      <c r="H89" s="338"/>
      <c r="I89" s="338"/>
      <c r="J89" s="338"/>
      <c r="K89" s="338"/>
      <c r="L89" s="338"/>
      <c r="M89" s="338"/>
      <c r="N89" s="338"/>
      <c r="O89" s="338"/>
      <c r="P89" s="338"/>
      <c r="Q89" s="338"/>
      <c r="R89" s="338"/>
      <c r="S89" s="338"/>
      <c r="T89" s="338"/>
      <c r="U89" s="338"/>
      <c r="V89" s="338"/>
      <c r="W89" s="338"/>
      <c r="X89" s="338"/>
      <c r="Y89" s="338"/>
      <c r="Z89" s="338"/>
      <c r="AA89" s="338"/>
    </row>
    <row r="90" ht="13.5" customHeight="1">
      <c r="A90" s="338"/>
      <c r="B90" s="338"/>
      <c r="C90" s="338"/>
      <c r="D90" s="338"/>
      <c r="E90" s="338"/>
      <c r="F90" s="338"/>
      <c r="G90" s="338"/>
      <c r="H90" s="338"/>
      <c r="I90" s="338"/>
      <c r="J90" s="338"/>
      <c r="K90" s="338"/>
      <c r="L90" s="338"/>
      <c r="M90" s="338"/>
      <c r="N90" s="338"/>
      <c r="O90" s="338"/>
      <c r="P90" s="338"/>
      <c r="Q90" s="338"/>
      <c r="R90" s="338"/>
      <c r="S90" s="338"/>
      <c r="T90" s="338"/>
      <c r="U90" s="338"/>
      <c r="V90" s="338"/>
      <c r="W90" s="338"/>
      <c r="X90" s="338"/>
      <c r="Y90" s="338"/>
      <c r="Z90" s="338"/>
      <c r="AA90" s="338"/>
    </row>
    <row r="91" ht="13.5" customHeight="1">
      <c r="A91" s="338"/>
      <c r="B91" s="338"/>
      <c r="C91" s="338"/>
      <c r="D91" s="338"/>
      <c r="E91" s="338"/>
      <c r="F91" s="338"/>
      <c r="G91" s="338"/>
      <c r="H91" s="338"/>
      <c r="I91" s="338"/>
      <c r="J91" s="338"/>
      <c r="K91" s="338"/>
      <c r="L91" s="338"/>
      <c r="M91" s="338"/>
      <c r="N91" s="338"/>
      <c r="O91" s="338"/>
      <c r="P91" s="338"/>
      <c r="Q91" s="338"/>
      <c r="R91" s="338"/>
      <c r="S91" s="338"/>
      <c r="T91" s="338"/>
      <c r="U91" s="338"/>
      <c r="V91" s="338"/>
      <c r="W91" s="338"/>
      <c r="X91" s="338"/>
      <c r="Y91" s="338"/>
      <c r="Z91" s="338"/>
      <c r="AA91" s="338"/>
    </row>
    <row r="92" ht="13.5" customHeight="1">
      <c r="A92" s="338"/>
      <c r="B92" s="338"/>
      <c r="C92" s="338"/>
      <c r="D92" s="338"/>
      <c r="E92" s="338"/>
      <c r="F92" s="338"/>
      <c r="G92" s="338"/>
      <c r="H92" s="338"/>
      <c r="I92" s="338"/>
      <c r="J92" s="338"/>
      <c r="K92" s="338"/>
      <c r="L92" s="338"/>
      <c r="M92" s="338"/>
      <c r="N92" s="338"/>
      <c r="O92" s="338"/>
      <c r="P92" s="338"/>
      <c r="Q92" s="338"/>
      <c r="R92" s="338"/>
      <c r="S92" s="338"/>
      <c r="T92" s="338"/>
      <c r="U92" s="338"/>
      <c r="V92" s="338"/>
      <c r="W92" s="338"/>
      <c r="X92" s="338"/>
      <c r="Y92" s="338"/>
      <c r="Z92" s="338"/>
      <c r="AA92" s="338"/>
    </row>
    <row r="93" ht="13.5" customHeight="1">
      <c r="A93" s="338"/>
      <c r="B93" s="338"/>
      <c r="C93" s="338"/>
      <c r="D93" s="338"/>
      <c r="E93" s="338"/>
      <c r="F93" s="338"/>
      <c r="G93" s="338"/>
      <c r="H93" s="338"/>
      <c r="I93" s="338"/>
      <c r="J93" s="338"/>
      <c r="K93" s="338"/>
      <c r="L93" s="338"/>
      <c r="M93" s="338"/>
      <c r="N93" s="338"/>
      <c r="O93" s="338"/>
      <c r="P93" s="338"/>
      <c r="Q93" s="338"/>
      <c r="R93" s="338"/>
      <c r="S93" s="338"/>
      <c r="T93" s="338"/>
      <c r="U93" s="338"/>
      <c r="V93" s="338"/>
      <c r="W93" s="338"/>
      <c r="X93" s="338"/>
      <c r="Y93" s="338"/>
      <c r="Z93" s="338"/>
      <c r="AA93" s="338"/>
    </row>
    <row r="94" ht="13.5" customHeight="1">
      <c r="A94" s="338"/>
      <c r="B94" s="338"/>
      <c r="C94" s="338"/>
      <c r="D94" s="338"/>
      <c r="E94" s="338"/>
      <c r="F94" s="338"/>
      <c r="G94" s="338"/>
      <c r="H94" s="338"/>
      <c r="I94" s="338"/>
      <c r="J94" s="338"/>
      <c r="K94" s="338"/>
      <c r="L94" s="338"/>
      <c r="M94" s="338"/>
      <c r="N94" s="338"/>
      <c r="O94" s="338"/>
      <c r="P94" s="338"/>
      <c r="Q94" s="338"/>
      <c r="R94" s="338"/>
      <c r="S94" s="338"/>
      <c r="T94" s="338"/>
      <c r="U94" s="338"/>
      <c r="V94" s="338"/>
      <c r="W94" s="338"/>
      <c r="X94" s="338"/>
      <c r="Y94" s="338"/>
      <c r="Z94" s="338"/>
      <c r="AA94" s="338"/>
    </row>
    <row r="95" ht="13.5" customHeight="1">
      <c r="A95" s="338"/>
      <c r="B95" s="338"/>
      <c r="C95" s="338"/>
      <c r="D95" s="338"/>
      <c r="E95" s="338"/>
      <c r="F95" s="338"/>
      <c r="G95" s="338"/>
      <c r="H95" s="338"/>
      <c r="I95" s="338"/>
      <c r="J95" s="338"/>
      <c r="K95" s="338"/>
      <c r="L95" s="338"/>
      <c r="M95" s="338"/>
      <c r="N95" s="338"/>
      <c r="O95" s="338"/>
      <c r="P95" s="338"/>
      <c r="Q95" s="338"/>
      <c r="R95" s="338"/>
      <c r="S95" s="338"/>
      <c r="T95" s="338"/>
      <c r="U95" s="338"/>
      <c r="V95" s="338"/>
      <c r="W95" s="338"/>
      <c r="X95" s="338"/>
      <c r="Y95" s="338"/>
      <c r="Z95" s="338"/>
      <c r="AA95" s="338"/>
    </row>
    <row r="96" ht="13.5" customHeight="1">
      <c r="A96" s="338"/>
      <c r="B96" s="338"/>
      <c r="C96" s="338"/>
      <c r="D96" s="338"/>
      <c r="E96" s="338"/>
      <c r="F96" s="338"/>
      <c r="G96" s="338"/>
      <c r="H96" s="338"/>
      <c r="I96" s="338"/>
      <c r="J96" s="338"/>
      <c r="K96" s="338"/>
      <c r="L96" s="338"/>
      <c r="M96" s="338"/>
      <c r="N96" s="338"/>
      <c r="O96" s="338"/>
      <c r="P96" s="338"/>
      <c r="Q96" s="338"/>
      <c r="R96" s="338"/>
      <c r="S96" s="338"/>
      <c r="T96" s="338"/>
      <c r="U96" s="338"/>
      <c r="V96" s="338"/>
      <c r="W96" s="338"/>
      <c r="X96" s="338"/>
      <c r="Y96" s="338"/>
      <c r="Z96" s="338"/>
      <c r="AA96" s="338"/>
    </row>
    <row r="97" ht="13.5" customHeight="1">
      <c r="A97" s="338"/>
      <c r="B97" s="338"/>
      <c r="C97" s="338"/>
      <c r="D97" s="338"/>
      <c r="E97" s="338"/>
      <c r="F97" s="338"/>
      <c r="G97" s="338"/>
      <c r="H97" s="338"/>
      <c r="I97" s="338"/>
      <c r="J97" s="338"/>
      <c r="K97" s="338"/>
      <c r="L97" s="338"/>
      <c r="M97" s="338"/>
      <c r="N97" s="338"/>
      <c r="O97" s="338"/>
      <c r="P97" s="338"/>
      <c r="Q97" s="338"/>
      <c r="R97" s="338"/>
      <c r="S97" s="338"/>
      <c r="T97" s="338"/>
      <c r="U97" s="338"/>
      <c r="V97" s="338"/>
      <c r="W97" s="338"/>
      <c r="X97" s="338"/>
      <c r="Y97" s="338"/>
      <c r="Z97" s="338"/>
      <c r="AA97" s="338"/>
    </row>
    <row r="98" ht="13.5" customHeight="1">
      <c r="A98" s="338"/>
      <c r="B98" s="338"/>
      <c r="C98" s="338"/>
      <c r="D98" s="338"/>
      <c r="E98" s="338"/>
      <c r="F98" s="338"/>
      <c r="G98" s="338"/>
      <c r="H98" s="338"/>
      <c r="I98" s="338"/>
      <c r="J98" s="338"/>
      <c r="K98" s="338"/>
      <c r="L98" s="338"/>
      <c r="M98" s="338"/>
      <c r="N98" s="338"/>
      <c r="O98" s="338"/>
      <c r="P98" s="338"/>
      <c r="Q98" s="338"/>
      <c r="R98" s="338"/>
      <c r="S98" s="338"/>
      <c r="T98" s="338"/>
      <c r="U98" s="338"/>
      <c r="V98" s="338"/>
      <c r="W98" s="338"/>
      <c r="X98" s="338"/>
      <c r="Y98" s="338"/>
      <c r="Z98" s="338"/>
      <c r="AA98" s="338"/>
    </row>
    <row r="99" ht="13.5" customHeight="1">
      <c r="A99" s="338"/>
      <c r="B99" s="338"/>
      <c r="C99" s="338"/>
      <c r="D99" s="338"/>
      <c r="E99" s="338"/>
      <c r="F99" s="338"/>
      <c r="G99" s="338"/>
      <c r="H99" s="338"/>
      <c r="I99" s="338"/>
      <c r="J99" s="338"/>
      <c r="K99" s="338"/>
      <c r="L99" s="338"/>
      <c r="M99" s="338"/>
      <c r="N99" s="338"/>
      <c r="O99" s="338"/>
      <c r="P99" s="338"/>
      <c r="Q99" s="338"/>
      <c r="R99" s="338"/>
      <c r="S99" s="338"/>
      <c r="T99" s="338"/>
      <c r="U99" s="338"/>
      <c r="V99" s="338"/>
      <c r="W99" s="338"/>
      <c r="X99" s="338"/>
      <c r="Y99" s="338"/>
      <c r="Z99" s="338"/>
      <c r="AA99" s="338"/>
    </row>
    <row r="100" ht="13.5" customHeight="1">
      <c r="A100" s="338"/>
      <c r="B100" s="338"/>
      <c r="C100" s="338"/>
      <c r="D100" s="338"/>
      <c r="E100" s="338"/>
      <c r="F100" s="338"/>
      <c r="G100" s="338"/>
      <c r="H100" s="338"/>
      <c r="I100" s="338"/>
      <c r="J100" s="338"/>
      <c r="K100" s="338"/>
      <c r="L100" s="338"/>
      <c r="M100" s="338"/>
      <c r="N100" s="338"/>
      <c r="O100" s="338"/>
      <c r="P100" s="338"/>
      <c r="Q100" s="338"/>
      <c r="R100" s="338"/>
      <c r="S100" s="338"/>
      <c r="T100" s="338"/>
      <c r="U100" s="338"/>
      <c r="V100" s="338"/>
      <c r="W100" s="338"/>
      <c r="X100" s="338"/>
      <c r="Y100" s="338"/>
      <c r="Z100" s="338"/>
      <c r="AA100" s="338"/>
    </row>
    <row r="101" ht="13.5" customHeight="1">
      <c r="A101" s="338"/>
      <c r="B101" s="338"/>
      <c r="C101" s="338"/>
      <c r="D101" s="338"/>
      <c r="E101" s="338"/>
      <c r="F101" s="338"/>
      <c r="G101" s="338"/>
      <c r="H101" s="338"/>
      <c r="I101" s="338"/>
      <c r="J101" s="338"/>
      <c r="K101" s="338"/>
      <c r="L101" s="338"/>
      <c r="M101" s="338"/>
      <c r="N101" s="338"/>
      <c r="O101" s="338"/>
      <c r="P101" s="338"/>
      <c r="Q101" s="338"/>
      <c r="R101" s="338"/>
      <c r="S101" s="338"/>
      <c r="T101" s="338"/>
      <c r="U101" s="338"/>
      <c r="V101" s="338"/>
      <c r="W101" s="338"/>
      <c r="X101" s="338"/>
      <c r="Y101" s="338"/>
      <c r="Z101" s="338"/>
      <c r="AA101" s="338"/>
    </row>
    <row r="102" ht="13.5" customHeight="1">
      <c r="A102" s="338"/>
      <c r="B102" s="338"/>
      <c r="C102" s="338"/>
      <c r="D102" s="338"/>
      <c r="E102" s="338"/>
      <c r="F102" s="338"/>
      <c r="G102" s="338"/>
      <c r="H102" s="338"/>
      <c r="I102" s="338"/>
      <c r="J102" s="338"/>
      <c r="K102" s="338"/>
      <c r="L102" s="338"/>
      <c r="M102" s="338"/>
      <c r="N102" s="338"/>
      <c r="O102" s="338"/>
      <c r="P102" s="338"/>
      <c r="Q102" s="338"/>
      <c r="R102" s="338"/>
      <c r="S102" s="338"/>
      <c r="T102" s="338"/>
      <c r="U102" s="338"/>
      <c r="V102" s="338"/>
      <c r="W102" s="338"/>
      <c r="X102" s="338"/>
      <c r="Y102" s="338"/>
      <c r="Z102" s="338"/>
      <c r="AA102" s="338"/>
    </row>
    <row r="103" ht="13.5" customHeight="1">
      <c r="A103" s="338"/>
      <c r="B103" s="338"/>
      <c r="C103" s="338"/>
      <c r="D103" s="338"/>
      <c r="E103" s="338"/>
      <c r="F103" s="338"/>
      <c r="G103" s="338"/>
      <c r="H103" s="338"/>
      <c r="I103" s="338"/>
      <c r="J103" s="338"/>
      <c r="K103" s="338"/>
      <c r="L103" s="338"/>
      <c r="M103" s="338"/>
      <c r="N103" s="338"/>
      <c r="O103" s="338"/>
      <c r="P103" s="338"/>
      <c r="Q103" s="338"/>
      <c r="R103" s="338"/>
      <c r="S103" s="338"/>
      <c r="T103" s="338"/>
      <c r="U103" s="338"/>
      <c r="V103" s="338"/>
      <c r="W103" s="338"/>
      <c r="X103" s="338"/>
      <c r="Y103" s="338"/>
      <c r="Z103" s="338"/>
      <c r="AA103" s="338"/>
    </row>
    <row r="104" ht="13.5" customHeight="1">
      <c r="A104" s="338"/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38"/>
      <c r="N104" s="338"/>
      <c r="O104" s="338"/>
      <c r="P104" s="338"/>
      <c r="Q104" s="338"/>
      <c r="R104" s="338"/>
      <c r="S104" s="338"/>
      <c r="T104" s="338"/>
      <c r="U104" s="338"/>
      <c r="V104" s="338"/>
      <c r="W104" s="338"/>
      <c r="X104" s="338"/>
      <c r="Y104" s="338"/>
      <c r="Z104" s="338"/>
      <c r="AA104" s="338"/>
    </row>
    <row r="105" ht="13.5" customHeight="1">
      <c r="A105" s="338"/>
      <c r="B105" s="338"/>
      <c r="C105" s="338"/>
      <c r="D105" s="338"/>
      <c r="E105" s="338"/>
      <c r="F105" s="338"/>
      <c r="G105" s="338"/>
      <c r="H105" s="338"/>
      <c r="I105" s="338"/>
      <c r="J105" s="338"/>
      <c r="K105" s="338"/>
      <c r="L105" s="338"/>
      <c r="M105" s="338"/>
      <c r="N105" s="338"/>
      <c r="O105" s="338"/>
      <c r="P105" s="338"/>
      <c r="Q105" s="338"/>
      <c r="R105" s="338"/>
      <c r="S105" s="338"/>
      <c r="T105" s="338"/>
      <c r="U105" s="338"/>
      <c r="V105" s="338"/>
      <c r="W105" s="338"/>
      <c r="X105" s="338"/>
      <c r="Y105" s="338"/>
      <c r="Z105" s="338"/>
      <c r="AA105" s="338"/>
    </row>
    <row r="106" ht="13.5" customHeight="1">
      <c r="A106" s="338"/>
      <c r="B106" s="338"/>
      <c r="C106" s="338"/>
      <c r="D106" s="338"/>
      <c r="E106" s="338"/>
      <c r="F106" s="338"/>
      <c r="G106" s="338"/>
      <c r="H106" s="338"/>
      <c r="I106" s="338"/>
      <c r="J106" s="338"/>
      <c r="K106" s="338"/>
      <c r="L106" s="338"/>
      <c r="M106" s="338"/>
      <c r="N106" s="338"/>
      <c r="O106" s="338"/>
      <c r="P106" s="338"/>
      <c r="Q106" s="338"/>
      <c r="R106" s="338"/>
      <c r="S106" s="338"/>
      <c r="T106" s="338"/>
      <c r="U106" s="338"/>
      <c r="V106" s="338"/>
      <c r="W106" s="338"/>
      <c r="X106" s="338"/>
      <c r="Y106" s="338"/>
      <c r="Z106" s="338"/>
      <c r="AA106" s="338"/>
    </row>
    <row r="107" ht="13.5" customHeight="1">
      <c r="A107" s="338"/>
      <c r="B107" s="338"/>
      <c r="C107" s="338"/>
      <c r="D107" s="338"/>
      <c r="E107" s="338"/>
      <c r="F107" s="338"/>
      <c r="G107" s="338"/>
      <c r="H107" s="338"/>
      <c r="I107" s="338"/>
      <c r="J107" s="338"/>
      <c r="K107" s="338"/>
      <c r="L107" s="338"/>
      <c r="M107" s="338"/>
      <c r="N107" s="338"/>
      <c r="O107" s="338"/>
      <c r="P107" s="338"/>
      <c r="Q107" s="338"/>
      <c r="R107" s="338"/>
      <c r="S107" s="338"/>
      <c r="T107" s="338"/>
      <c r="U107" s="338"/>
      <c r="V107" s="338"/>
      <c r="W107" s="338"/>
      <c r="X107" s="338"/>
      <c r="Y107" s="338"/>
      <c r="Z107" s="338"/>
      <c r="AA107" s="338"/>
    </row>
    <row r="108" ht="13.5" customHeight="1">
      <c r="A108" s="338"/>
      <c r="B108" s="338"/>
      <c r="C108" s="338"/>
      <c r="D108" s="338"/>
      <c r="E108" s="338"/>
      <c r="F108" s="338"/>
      <c r="G108" s="338"/>
      <c r="H108" s="338"/>
      <c r="I108" s="338"/>
      <c r="J108" s="338"/>
      <c r="K108" s="338"/>
      <c r="L108" s="338"/>
      <c r="M108" s="338"/>
      <c r="N108" s="338"/>
      <c r="O108" s="338"/>
      <c r="P108" s="338"/>
      <c r="Q108" s="338"/>
      <c r="R108" s="338"/>
      <c r="S108" s="338"/>
      <c r="T108" s="338"/>
      <c r="U108" s="338"/>
      <c r="V108" s="338"/>
      <c r="W108" s="338"/>
      <c r="X108" s="338"/>
      <c r="Y108" s="338"/>
      <c r="Z108" s="338"/>
      <c r="AA108" s="338"/>
    </row>
    <row r="109" ht="13.5" customHeight="1">
      <c r="A109" s="338"/>
      <c r="B109" s="338"/>
      <c r="C109" s="338"/>
      <c r="D109" s="338"/>
      <c r="E109" s="338"/>
      <c r="F109" s="338"/>
      <c r="G109" s="338"/>
      <c r="H109" s="338"/>
      <c r="I109" s="338"/>
      <c r="J109" s="338"/>
      <c r="K109" s="338"/>
      <c r="L109" s="338"/>
      <c r="M109" s="338"/>
      <c r="N109" s="338"/>
      <c r="O109" s="338"/>
      <c r="P109" s="338"/>
      <c r="Q109" s="338"/>
      <c r="R109" s="338"/>
      <c r="S109" s="338"/>
      <c r="T109" s="338"/>
      <c r="U109" s="338"/>
      <c r="V109" s="338"/>
      <c r="W109" s="338"/>
      <c r="X109" s="338"/>
      <c r="Y109" s="338"/>
      <c r="Z109" s="338"/>
      <c r="AA109" s="338"/>
    </row>
    <row r="110" ht="13.5" customHeight="1">
      <c r="A110" s="338"/>
      <c r="B110" s="338"/>
      <c r="C110" s="338"/>
      <c r="D110" s="338"/>
      <c r="E110" s="338"/>
      <c r="F110" s="338"/>
      <c r="G110" s="338"/>
      <c r="H110" s="338"/>
      <c r="I110" s="338"/>
      <c r="J110" s="338"/>
      <c r="K110" s="338"/>
      <c r="L110" s="338"/>
      <c r="M110" s="338"/>
      <c r="N110" s="338"/>
      <c r="O110" s="338"/>
      <c r="P110" s="338"/>
      <c r="Q110" s="338"/>
      <c r="R110" s="338"/>
      <c r="S110" s="338"/>
      <c r="T110" s="338"/>
      <c r="U110" s="338"/>
      <c r="V110" s="338"/>
      <c r="W110" s="338"/>
      <c r="X110" s="338"/>
      <c r="Y110" s="338"/>
      <c r="Z110" s="338"/>
      <c r="AA110" s="338"/>
    </row>
    <row r="111" ht="13.5" customHeight="1">
      <c r="A111" s="338"/>
      <c r="B111" s="338"/>
      <c r="C111" s="338"/>
      <c r="D111" s="338"/>
      <c r="E111" s="338"/>
      <c r="F111" s="338"/>
      <c r="G111" s="338"/>
      <c r="H111" s="338"/>
      <c r="I111" s="338"/>
      <c r="J111" s="338"/>
      <c r="K111" s="338"/>
      <c r="L111" s="338"/>
      <c r="M111" s="338"/>
      <c r="N111" s="338"/>
      <c r="O111" s="338"/>
      <c r="P111" s="338"/>
      <c r="Q111" s="338"/>
      <c r="R111" s="338"/>
      <c r="S111" s="338"/>
      <c r="T111" s="338"/>
      <c r="U111" s="338"/>
      <c r="V111" s="338"/>
      <c r="W111" s="338"/>
      <c r="X111" s="338"/>
      <c r="Y111" s="338"/>
      <c r="Z111" s="338"/>
      <c r="AA111" s="338"/>
    </row>
    <row r="112" ht="13.5" customHeight="1">
      <c r="A112" s="338"/>
      <c r="B112" s="338"/>
      <c r="C112" s="338"/>
      <c r="D112" s="338"/>
      <c r="E112" s="338"/>
      <c r="F112" s="338"/>
      <c r="G112" s="338"/>
      <c r="H112" s="338"/>
      <c r="I112" s="338"/>
      <c r="J112" s="338"/>
      <c r="K112" s="338"/>
      <c r="L112" s="338"/>
      <c r="M112" s="338"/>
      <c r="N112" s="338"/>
      <c r="O112" s="338"/>
      <c r="P112" s="338"/>
      <c r="Q112" s="338"/>
      <c r="R112" s="338"/>
      <c r="S112" s="338"/>
      <c r="T112" s="338"/>
      <c r="U112" s="338"/>
      <c r="V112" s="338"/>
      <c r="W112" s="338"/>
      <c r="X112" s="338"/>
      <c r="Y112" s="338"/>
      <c r="Z112" s="338"/>
      <c r="AA112" s="338"/>
    </row>
    <row r="113" ht="13.5" customHeight="1">
      <c r="A113" s="338"/>
      <c r="B113" s="338"/>
      <c r="C113" s="338"/>
      <c r="D113" s="338"/>
      <c r="E113" s="338"/>
      <c r="F113" s="338"/>
      <c r="G113" s="338"/>
      <c r="H113" s="338"/>
      <c r="I113" s="338"/>
      <c r="J113" s="338"/>
      <c r="K113" s="338"/>
      <c r="L113" s="338"/>
      <c r="M113" s="338"/>
      <c r="N113" s="338"/>
      <c r="O113" s="338"/>
      <c r="P113" s="338"/>
      <c r="Q113" s="338"/>
      <c r="R113" s="338"/>
      <c r="S113" s="338"/>
      <c r="T113" s="338"/>
      <c r="U113" s="338"/>
      <c r="V113" s="338"/>
      <c r="W113" s="338"/>
      <c r="X113" s="338"/>
      <c r="Y113" s="338"/>
      <c r="Z113" s="338"/>
      <c r="AA113" s="338"/>
    </row>
    <row r="114" ht="13.5" customHeight="1">
      <c r="A114" s="338"/>
      <c r="B114" s="338"/>
      <c r="C114" s="338"/>
      <c r="D114" s="338"/>
      <c r="E114" s="338"/>
      <c r="F114" s="338"/>
      <c r="G114" s="338"/>
      <c r="H114" s="338"/>
      <c r="I114" s="338"/>
      <c r="J114" s="338"/>
      <c r="K114" s="338"/>
      <c r="L114" s="338"/>
      <c r="M114" s="338"/>
      <c r="N114" s="338"/>
      <c r="O114" s="338"/>
      <c r="P114" s="338"/>
      <c r="Q114" s="338"/>
      <c r="R114" s="338"/>
      <c r="S114" s="338"/>
      <c r="T114" s="338"/>
      <c r="U114" s="338"/>
      <c r="V114" s="338"/>
      <c r="W114" s="338"/>
      <c r="X114" s="338"/>
      <c r="Y114" s="338"/>
      <c r="Z114" s="338"/>
      <c r="AA114" s="338"/>
    </row>
    <row r="115" ht="13.5" customHeight="1">
      <c r="A115" s="338"/>
      <c r="B115" s="338"/>
      <c r="C115" s="338"/>
      <c r="D115" s="338"/>
      <c r="E115" s="338"/>
      <c r="F115" s="338"/>
      <c r="G115" s="338"/>
      <c r="H115" s="338"/>
      <c r="I115" s="338"/>
      <c r="J115" s="338"/>
      <c r="K115" s="338"/>
      <c r="L115" s="338"/>
      <c r="M115" s="338"/>
      <c r="N115" s="338"/>
      <c r="O115" s="338"/>
      <c r="P115" s="338"/>
      <c r="Q115" s="338"/>
      <c r="R115" s="338"/>
      <c r="S115" s="338"/>
      <c r="T115" s="338"/>
      <c r="U115" s="338"/>
      <c r="V115" s="338"/>
      <c r="W115" s="338"/>
      <c r="X115" s="338"/>
      <c r="Y115" s="338"/>
      <c r="Z115" s="338"/>
      <c r="AA115" s="338"/>
    </row>
    <row r="116" ht="13.5" customHeight="1">
      <c r="A116" s="338"/>
      <c r="B116" s="338"/>
      <c r="C116" s="338"/>
      <c r="D116" s="338"/>
      <c r="E116" s="338"/>
      <c r="F116" s="338"/>
      <c r="G116" s="338"/>
      <c r="H116" s="338"/>
      <c r="I116" s="338"/>
      <c r="J116" s="338"/>
      <c r="K116" s="338"/>
      <c r="L116" s="338"/>
      <c r="M116" s="338"/>
      <c r="N116" s="338"/>
      <c r="O116" s="338"/>
      <c r="P116" s="338"/>
      <c r="Q116" s="338"/>
      <c r="R116" s="338"/>
      <c r="S116" s="338"/>
      <c r="T116" s="338"/>
      <c r="U116" s="338"/>
      <c r="V116" s="338"/>
      <c r="W116" s="338"/>
      <c r="X116" s="338"/>
      <c r="Y116" s="338"/>
      <c r="Z116" s="338"/>
      <c r="AA116" s="338"/>
    </row>
    <row r="117" ht="13.5" customHeight="1">
      <c r="A117" s="338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38"/>
      <c r="N117" s="338"/>
      <c r="O117" s="338"/>
      <c r="P117" s="338"/>
      <c r="Q117" s="338"/>
      <c r="R117" s="338"/>
      <c r="S117" s="338"/>
      <c r="T117" s="338"/>
      <c r="U117" s="338"/>
      <c r="V117" s="338"/>
      <c r="W117" s="338"/>
      <c r="X117" s="338"/>
      <c r="Y117" s="338"/>
      <c r="Z117" s="338"/>
      <c r="AA117" s="338"/>
    </row>
    <row r="118" ht="13.5" customHeight="1">
      <c r="A118" s="338"/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38"/>
      <c r="N118" s="338"/>
      <c r="O118" s="338"/>
      <c r="P118" s="338"/>
      <c r="Q118" s="338"/>
      <c r="R118" s="338"/>
      <c r="S118" s="338"/>
      <c r="T118" s="338"/>
      <c r="U118" s="338"/>
      <c r="V118" s="338"/>
      <c r="W118" s="338"/>
      <c r="X118" s="338"/>
      <c r="Y118" s="338"/>
      <c r="Z118" s="338"/>
      <c r="AA118" s="338"/>
    </row>
    <row r="119" ht="13.5" customHeight="1">
      <c r="A119" s="338"/>
      <c r="B119" s="338"/>
      <c r="C119" s="338"/>
      <c r="D119" s="338"/>
      <c r="E119" s="338"/>
      <c r="F119" s="338"/>
      <c r="G119" s="338"/>
      <c r="H119" s="338"/>
      <c r="I119" s="338"/>
      <c r="J119" s="338"/>
      <c r="K119" s="338"/>
      <c r="L119" s="338"/>
      <c r="M119" s="338"/>
      <c r="N119" s="338"/>
      <c r="O119" s="338"/>
      <c r="P119" s="338"/>
      <c r="Q119" s="338"/>
      <c r="R119" s="338"/>
      <c r="S119" s="338"/>
      <c r="T119" s="338"/>
      <c r="U119" s="338"/>
      <c r="V119" s="338"/>
      <c r="W119" s="338"/>
      <c r="X119" s="338"/>
      <c r="Y119" s="338"/>
      <c r="Z119" s="338"/>
      <c r="AA119" s="338"/>
    </row>
    <row r="120" ht="13.5" customHeight="1">
      <c r="A120" s="338"/>
      <c r="B120" s="338"/>
      <c r="C120" s="338"/>
      <c r="D120" s="338"/>
      <c r="E120" s="338"/>
      <c r="F120" s="338"/>
      <c r="G120" s="338"/>
      <c r="H120" s="338"/>
      <c r="I120" s="338"/>
      <c r="J120" s="338"/>
      <c r="K120" s="338"/>
      <c r="L120" s="338"/>
      <c r="M120" s="338"/>
      <c r="N120" s="338"/>
      <c r="O120" s="338"/>
      <c r="P120" s="338"/>
      <c r="Q120" s="338"/>
      <c r="R120" s="338"/>
      <c r="S120" s="338"/>
      <c r="T120" s="338"/>
      <c r="U120" s="338"/>
      <c r="V120" s="338"/>
      <c r="W120" s="338"/>
      <c r="X120" s="338"/>
      <c r="Y120" s="338"/>
      <c r="Z120" s="338"/>
      <c r="AA120" s="338"/>
    </row>
    <row r="121" ht="13.5" customHeight="1">
      <c r="A121" s="338"/>
      <c r="B121" s="338"/>
      <c r="C121" s="338"/>
      <c r="D121" s="338"/>
      <c r="E121" s="338"/>
      <c r="F121" s="338"/>
      <c r="G121" s="338"/>
      <c r="H121" s="338"/>
      <c r="I121" s="338"/>
      <c r="J121" s="338"/>
      <c r="K121" s="338"/>
      <c r="L121" s="338"/>
      <c r="M121" s="338"/>
      <c r="N121" s="338"/>
      <c r="O121" s="338"/>
      <c r="P121" s="338"/>
      <c r="Q121" s="338"/>
      <c r="R121" s="338"/>
      <c r="S121" s="338"/>
      <c r="T121" s="338"/>
      <c r="U121" s="338"/>
      <c r="V121" s="338"/>
      <c r="W121" s="338"/>
      <c r="X121" s="338"/>
      <c r="Y121" s="338"/>
      <c r="Z121" s="338"/>
      <c r="AA121" s="338"/>
    </row>
    <row r="122" ht="13.5" customHeight="1">
      <c r="A122" s="338"/>
      <c r="B122" s="338"/>
      <c r="C122" s="338"/>
      <c r="D122" s="338"/>
      <c r="E122" s="338"/>
      <c r="F122" s="338"/>
      <c r="G122" s="338"/>
      <c r="H122" s="338"/>
      <c r="I122" s="338"/>
      <c r="J122" s="338"/>
      <c r="K122" s="338"/>
      <c r="L122" s="338"/>
      <c r="M122" s="338"/>
      <c r="N122" s="338"/>
      <c r="O122" s="338"/>
      <c r="P122" s="338"/>
      <c r="Q122" s="338"/>
      <c r="R122" s="338"/>
      <c r="S122" s="338"/>
      <c r="T122" s="338"/>
      <c r="U122" s="338"/>
      <c r="V122" s="338"/>
      <c r="W122" s="338"/>
      <c r="X122" s="338"/>
      <c r="Y122" s="338"/>
      <c r="Z122" s="338"/>
      <c r="AA122" s="338"/>
    </row>
    <row r="123" ht="13.5" customHeight="1">
      <c r="A123" s="338"/>
      <c r="B123" s="338"/>
      <c r="C123" s="338"/>
      <c r="D123" s="338"/>
      <c r="E123" s="338"/>
      <c r="F123" s="338"/>
      <c r="G123" s="338"/>
      <c r="H123" s="338"/>
      <c r="I123" s="338"/>
      <c r="J123" s="338"/>
      <c r="K123" s="338"/>
      <c r="L123" s="338"/>
      <c r="M123" s="338"/>
      <c r="N123" s="338"/>
      <c r="O123" s="338"/>
      <c r="P123" s="338"/>
      <c r="Q123" s="338"/>
      <c r="R123" s="338"/>
      <c r="S123" s="338"/>
      <c r="T123" s="338"/>
      <c r="U123" s="338"/>
      <c r="V123" s="338"/>
      <c r="W123" s="338"/>
      <c r="X123" s="338"/>
      <c r="Y123" s="338"/>
      <c r="Z123" s="338"/>
      <c r="AA123" s="338"/>
    </row>
    <row r="124" ht="13.5" customHeight="1">
      <c r="A124" s="338"/>
      <c r="B124" s="338"/>
      <c r="C124" s="338"/>
      <c r="D124" s="338"/>
      <c r="E124" s="338"/>
      <c r="F124" s="338"/>
      <c r="G124" s="338"/>
      <c r="H124" s="338"/>
      <c r="I124" s="338"/>
      <c r="J124" s="338"/>
      <c r="K124" s="338"/>
      <c r="L124" s="338"/>
      <c r="M124" s="338"/>
      <c r="N124" s="338"/>
      <c r="O124" s="338"/>
      <c r="P124" s="338"/>
      <c r="Q124" s="338"/>
      <c r="R124" s="338"/>
      <c r="S124" s="338"/>
      <c r="T124" s="338"/>
      <c r="U124" s="338"/>
      <c r="V124" s="338"/>
      <c r="W124" s="338"/>
      <c r="X124" s="338"/>
      <c r="Y124" s="338"/>
      <c r="Z124" s="338"/>
      <c r="AA124" s="338"/>
    </row>
    <row r="125" ht="13.5" customHeight="1">
      <c r="A125" s="338"/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338"/>
      <c r="Y125" s="338"/>
      <c r="Z125" s="338"/>
      <c r="AA125" s="338"/>
    </row>
    <row r="126" ht="13.5" customHeight="1">
      <c r="A126" s="338"/>
      <c r="B126" s="338"/>
      <c r="C126" s="338"/>
      <c r="D126" s="338"/>
      <c r="E126" s="338"/>
      <c r="F126" s="338"/>
      <c r="G126" s="338"/>
      <c r="H126" s="338"/>
      <c r="I126" s="338"/>
      <c r="J126" s="338"/>
      <c r="K126" s="338"/>
      <c r="L126" s="338"/>
      <c r="M126" s="338"/>
      <c r="N126" s="338"/>
      <c r="O126" s="338"/>
      <c r="P126" s="338"/>
      <c r="Q126" s="338"/>
      <c r="R126" s="338"/>
      <c r="S126" s="338"/>
      <c r="T126" s="338"/>
      <c r="U126" s="338"/>
      <c r="V126" s="338"/>
      <c r="W126" s="338"/>
      <c r="X126" s="338"/>
      <c r="Y126" s="338"/>
      <c r="Z126" s="338"/>
      <c r="AA126" s="338"/>
    </row>
    <row r="127" ht="13.5" customHeight="1">
      <c r="A127" s="338"/>
      <c r="B127" s="338"/>
      <c r="C127" s="338"/>
      <c r="D127" s="338"/>
      <c r="E127" s="338"/>
      <c r="F127" s="338"/>
      <c r="G127" s="338"/>
      <c r="H127" s="338"/>
      <c r="I127" s="338"/>
      <c r="J127" s="338"/>
      <c r="K127" s="338"/>
      <c r="L127" s="338"/>
      <c r="M127" s="338"/>
      <c r="N127" s="338"/>
      <c r="O127" s="338"/>
      <c r="P127" s="338"/>
      <c r="Q127" s="338"/>
      <c r="R127" s="338"/>
      <c r="S127" s="338"/>
      <c r="T127" s="338"/>
      <c r="U127" s="338"/>
      <c r="V127" s="338"/>
      <c r="W127" s="338"/>
      <c r="X127" s="338"/>
      <c r="Y127" s="338"/>
      <c r="Z127" s="338"/>
      <c r="AA127" s="338"/>
    </row>
    <row r="128" ht="13.5" customHeight="1">
      <c r="A128" s="338"/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38"/>
      <c r="N128" s="338"/>
      <c r="O128" s="338"/>
      <c r="P128" s="338"/>
      <c r="Q128" s="338"/>
      <c r="R128" s="338"/>
      <c r="S128" s="338"/>
      <c r="T128" s="338"/>
      <c r="U128" s="338"/>
      <c r="V128" s="338"/>
      <c r="W128" s="338"/>
      <c r="X128" s="338"/>
      <c r="Y128" s="338"/>
      <c r="Z128" s="338"/>
      <c r="AA128" s="338"/>
    </row>
    <row r="129" ht="13.5" customHeight="1">
      <c r="A129" s="338"/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38"/>
      <c r="P129" s="338"/>
      <c r="Q129" s="338"/>
      <c r="R129" s="338"/>
      <c r="S129" s="338"/>
      <c r="T129" s="338"/>
      <c r="U129" s="338"/>
      <c r="V129" s="338"/>
      <c r="W129" s="338"/>
      <c r="X129" s="338"/>
      <c r="Y129" s="338"/>
      <c r="Z129" s="338"/>
      <c r="AA129" s="338"/>
    </row>
    <row r="130" ht="13.5" customHeight="1">
      <c r="A130" s="338"/>
      <c r="B130" s="338"/>
      <c r="C130" s="338"/>
      <c r="D130" s="338"/>
      <c r="E130" s="338"/>
      <c r="F130" s="338"/>
      <c r="G130" s="338"/>
      <c r="H130" s="338"/>
      <c r="I130" s="338"/>
      <c r="J130" s="338"/>
      <c r="K130" s="338"/>
      <c r="L130" s="338"/>
      <c r="M130" s="338"/>
      <c r="N130" s="338"/>
      <c r="O130" s="338"/>
      <c r="P130" s="338"/>
      <c r="Q130" s="338"/>
      <c r="R130" s="338"/>
      <c r="S130" s="338"/>
      <c r="T130" s="338"/>
      <c r="U130" s="338"/>
      <c r="V130" s="338"/>
      <c r="W130" s="338"/>
      <c r="X130" s="338"/>
      <c r="Y130" s="338"/>
      <c r="Z130" s="338"/>
      <c r="AA130" s="338"/>
    </row>
    <row r="131" ht="13.5" customHeight="1">
      <c r="A131" s="338"/>
      <c r="B131" s="338"/>
      <c r="C131" s="338"/>
      <c r="D131" s="338"/>
      <c r="E131" s="338"/>
      <c r="F131" s="338"/>
      <c r="G131" s="338"/>
      <c r="H131" s="338"/>
      <c r="I131" s="338"/>
      <c r="J131" s="338"/>
      <c r="K131" s="338"/>
      <c r="L131" s="338"/>
      <c r="M131" s="338"/>
      <c r="N131" s="338"/>
      <c r="O131" s="338"/>
      <c r="P131" s="338"/>
      <c r="Q131" s="338"/>
      <c r="R131" s="338"/>
      <c r="S131" s="338"/>
      <c r="T131" s="338"/>
      <c r="U131" s="338"/>
      <c r="V131" s="338"/>
      <c r="W131" s="338"/>
      <c r="X131" s="338"/>
      <c r="Y131" s="338"/>
      <c r="Z131" s="338"/>
      <c r="AA131" s="338"/>
    </row>
    <row r="132" ht="13.5" customHeight="1">
      <c r="A132" s="338"/>
      <c r="B132" s="338"/>
      <c r="C132" s="338"/>
      <c r="D132" s="338"/>
      <c r="E132" s="338"/>
      <c r="F132" s="338"/>
      <c r="G132" s="338"/>
      <c r="H132" s="338"/>
      <c r="I132" s="338"/>
      <c r="J132" s="338"/>
      <c r="K132" s="338"/>
      <c r="L132" s="338"/>
      <c r="M132" s="338"/>
      <c r="N132" s="338"/>
      <c r="O132" s="338"/>
      <c r="P132" s="338"/>
      <c r="Q132" s="338"/>
      <c r="R132" s="338"/>
      <c r="S132" s="338"/>
      <c r="T132" s="338"/>
      <c r="U132" s="338"/>
      <c r="V132" s="338"/>
      <c r="W132" s="338"/>
      <c r="X132" s="338"/>
      <c r="Y132" s="338"/>
      <c r="Z132" s="338"/>
      <c r="AA132" s="338"/>
    </row>
    <row r="133" ht="13.5" customHeight="1">
      <c r="A133" s="338"/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38"/>
      <c r="N133" s="338"/>
      <c r="O133" s="338"/>
      <c r="P133" s="338"/>
      <c r="Q133" s="338"/>
      <c r="R133" s="338"/>
      <c r="S133" s="338"/>
      <c r="T133" s="338"/>
      <c r="U133" s="338"/>
      <c r="V133" s="338"/>
      <c r="W133" s="338"/>
      <c r="X133" s="338"/>
      <c r="Y133" s="338"/>
      <c r="Z133" s="338"/>
      <c r="AA133" s="338"/>
    </row>
    <row r="134" ht="13.5" customHeight="1">
      <c r="A134" s="338"/>
      <c r="B134" s="338"/>
      <c r="C134" s="338"/>
      <c r="D134" s="338"/>
      <c r="E134" s="338"/>
      <c r="F134" s="338"/>
      <c r="G134" s="338"/>
      <c r="H134" s="338"/>
      <c r="I134" s="338"/>
      <c r="J134" s="338"/>
      <c r="K134" s="338"/>
      <c r="L134" s="338"/>
      <c r="M134" s="338"/>
      <c r="N134" s="338"/>
      <c r="O134" s="338"/>
      <c r="P134" s="338"/>
      <c r="Q134" s="338"/>
      <c r="R134" s="338"/>
      <c r="S134" s="338"/>
      <c r="T134" s="338"/>
      <c r="U134" s="338"/>
      <c r="V134" s="338"/>
      <c r="W134" s="338"/>
      <c r="X134" s="338"/>
      <c r="Y134" s="338"/>
      <c r="Z134" s="338"/>
      <c r="AA134" s="338"/>
    </row>
    <row r="135" ht="13.5" customHeight="1">
      <c r="A135" s="338"/>
      <c r="B135" s="338"/>
      <c r="C135" s="338"/>
      <c r="D135" s="338"/>
      <c r="E135" s="338"/>
      <c r="F135" s="338"/>
      <c r="G135" s="338"/>
      <c r="H135" s="338"/>
      <c r="I135" s="338"/>
      <c r="J135" s="338"/>
      <c r="K135" s="338"/>
      <c r="L135" s="338"/>
      <c r="M135" s="338"/>
      <c r="N135" s="338"/>
      <c r="O135" s="338"/>
      <c r="P135" s="338"/>
      <c r="Q135" s="338"/>
      <c r="R135" s="338"/>
      <c r="S135" s="338"/>
      <c r="T135" s="338"/>
      <c r="U135" s="338"/>
      <c r="V135" s="338"/>
      <c r="W135" s="338"/>
      <c r="X135" s="338"/>
      <c r="Y135" s="338"/>
      <c r="Z135" s="338"/>
      <c r="AA135" s="338"/>
    </row>
    <row r="136" ht="13.5" customHeight="1">
      <c r="A136" s="338"/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338"/>
      <c r="Z136" s="338"/>
      <c r="AA136" s="338"/>
    </row>
    <row r="137" ht="13.5" customHeight="1">
      <c r="A137" s="338"/>
      <c r="B137" s="338"/>
      <c r="C137" s="338"/>
      <c r="D137" s="338"/>
      <c r="E137" s="338"/>
      <c r="F137" s="338"/>
      <c r="G137" s="338"/>
      <c r="H137" s="338"/>
      <c r="I137" s="338"/>
      <c r="J137" s="338"/>
      <c r="K137" s="338"/>
      <c r="L137" s="338"/>
      <c r="M137" s="338"/>
      <c r="N137" s="338"/>
      <c r="O137" s="338"/>
      <c r="P137" s="338"/>
      <c r="Q137" s="338"/>
      <c r="R137" s="338"/>
      <c r="S137" s="338"/>
      <c r="T137" s="338"/>
      <c r="U137" s="338"/>
      <c r="V137" s="338"/>
      <c r="W137" s="338"/>
      <c r="X137" s="338"/>
      <c r="Y137" s="338"/>
      <c r="Z137" s="338"/>
      <c r="AA137" s="338"/>
    </row>
    <row r="138" ht="13.5" customHeight="1">
      <c r="A138" s="338"/>
      <c r="B138" s="338"/>
      <c r="C138" s="338"/>
      <c r="D138" s="338"/>
      <c r="E138" s="338"/>
      <c r="F138" s="338"/>
      <c r="G138" s="338"/>
      <c r="H138" s="338"/>
      <c r="I138" s="338"/>
      <c r="J138" s="338"/>
      <c r="K138" s="338"/>
      <c r="L138" s="338"/>
      <c r="M138" s="338"/>
      <c r="N138" s="338"/>
      <c r="O138" s="338"/>
      <c r="P138" s="338"/>
      <c r="Q138" s="338"/>
      <c r="R138" s="338"/>
      <c r="S138" s="338"/>
      <c r="T138" s="338"/>
      <c r="U138" s="338"/>
      <c r="V138" s="338"/>
      <c r="W138" s="338"/>
      <c r="X138" s="338"/>
      <c r="Y138" s="338"/>
      <c r="Z138" s="338"/>
      <c r="AA138" s="338"/>
    </row>
    <row r="139" ht="13.5" customHeight="1">
      <c r="A139" s="338"/>
      <c r="B139" s="338"/>
      <c r="C139" s="338"/>
      <c r="D139" s="338"/>
      <c r="E139" s="338"/>
      <c r="F139" s="338"/>
      <c r="G139" s="338"/>
      <c r="H139" s="338"/>
      <c r="I139" s="338"/>
      <c r="J139" s="338"/>
      <c r="K139" s="338"/>
      <c r="L139" s="338"/>
      <c r="M139" s="338"/>
      <c r="N139" s="338"/>
      <c r="O139" s="338"/>
      <c r="P139" s="338"/>
      <c r="Q139" s="338"/>
      <c r="R139" s="338"/>
      <c r="S139" s="338"/>
      <c r="T139" s="338"/>
      <c r="U139" s="338"/>
      <c r="V139" s="338"/>
      <c r="W139" s="338"/>
      <c r="X139" s="338"/>
      <c r="Y139" s="338"/>
      <c r="Z139" s="338"/>
      <c r="AA139" s="338"/>
    </row>
    <row r="140" ht="13.5" customHeight="1">
      <c r="A140" s="338"/>
      <c r="B140" s="338"/>
      <c r="C140" s="338"/>
      <c r="D140" s="338"/>
      <c r="E140" s="338"/>
      <c r="F140" s="338"/>
      <c r="G140" s="338"/>
      <c r="H140" s="338"/>
      <c r="I140" s="338"/>
      <c r="J140" s="338"/>
      <c r="K140" s="338"/>
      <c r="L140" s="338"/>
      <c r="M140" s="338"/>
      <c r="N140" s="338"/>
      <c r="O140" s="338"/>
      <c r="P140" s="338"/>
      <c r="Q140" s="338"/>
      <c r="R140" s="338"/>
      <c r="S140" s="338"/>
      <c r="T140" s="338"/>
      <c r="U140" s="338"/>
      <c r="V140" s="338"/>
      <c r="W140" s="338"/>
      <c r="X140" s="338"/>
      <c r="Y140" s="338"/>
      <c r="Z140" s="338"/>
      <c r="AA140" s="338"/>
    </row>
    <row r="141" ht="13.5" customHeight="1">
      <c r="A141" s="338"/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38"/>
      <c r="N141" s="338"/>
      <c r="O141" s="338"/>
      <c r="P141" s="338"/>
      <c r="Q141" s="338"/>
      <c r="R141" s="338"/>
      <c r="S141" s="338"/>
      <c r="T141" s="338"/>
      <c r="U141" s="338"/>
      <c r="V141" s="338"/>
      <c r="W141" s="338"/>
      <c r="X141" s="338"/>
      <c r="Y141" s="338"/>
      <c r="Z141" s="338"/>
      <c r="AA141" s="338"/>
    </row>
    <row r="142" ht="13.5" customHeight="1">
      <c r="A142" s="338"/>
      <c r="B142" s="338"/>
      <c r="C142" s="338"/>
      <c r="D142" s="338"/>
      <c r="E142" s="338"/>
      <c r="F142" s="338"/>
      <c r="G142" s="338"/>
      <c r="H142" s="338"/>
      <c r="I142" s="338"/>
      <c r="J142" s="338"/>
      <c r="K142" s="338"/>
      <c r="L142" s="338"/>
      <c r="M142" s="338"/>
      <c r="N142" s="338"/>
      <c r="O142" s="338"/>
      <c r="P142" s="338"/>
      <c r="Q142" s="338"/>
      <c r="R142" s="338"/>
      <c r="S142" s="338"/>
      <c r="T142" s="338"/>
      <c r="U142" s="338"/>
      <c r="V142" s="338"/>
      <c r="W142" s="338"/>
      <c r="X142" s="338"/>
      <c r="Y142" s="338"/>
      <c r="Z142" s="338"/>
      <c r="AA142" s="338"/>
    </row>
    <row r="143" ht="13.5" customHeight="1">
      <c r="A143" s="338"/>
      <c r="B143" s="338"/>
      <c r="C143" s="338"/>
      <c r="D143" s="338"/>
      <c r="E143" s="338"/>
      <c r="F143" s="338"/>
      <c r="G143" s="338"/>
      <c r="H143" s="338"/>
      <c r="I143" s="338"/>
      <c r="J143" s="338"/>
      <c r="K143" s="338"/>
      <c r="L143" s="338"/>
      <c r="M143" s="338"/>
      <c r="N143" s="338"/>
      <c r="O143" s="338"/>
      <c r="P143" s="338"/>
      <c r="Q143" s="338"/>
      <c r="R143" s="338"/>
      <c r="S143" s="338"/>
      <c r="T143" s="338"/>
      <c r="U143" s="338"/>
      <c r="V143" s="338"/>
      <c r="W143" s="338"/>
      <c r="X143" s="338"/>
      <c r="Y143" s="338"/>
      <c r="Z143" s="338"/>
      <c r="AA143" s="338"/>
    </row>
    <row r="144" ht="13.5" customHeight="1">
      <c r="A144" s="338"/>
      <c r="B144" s="338"/>
      <c r="C144" s="338"/>
      <c r="D144" s="338"/>
      <c r="E144" s="338"/>
      <c r="F144" s="338"/>
      <c r="G144" s="338"/>
      <c r="H144" s="338"/>
      <c r="I144" s="338"/>
      <c r="J144" s="338"/>
      <c r="K144" s="338"/>
      <c r="L144" s="338"/>
      <c r="M144" s="338"/>
      <c r="N144" s="338"/>
      <c r="O144" s="338"/>
      <c r="P144" s="338"/>
      <c r="Q144" s="338"/>
      <c r="R144" s="338"/>
      <c r="S144" s="338"/>
      <c r="T144" s="338"/>
      <c r="U144" s="338"/>
      <c r="V144" s="338"/>
      <c r="W144" s="338"/>
      <c r="X144" s="338"/>
      <c r="Y144" s="338"/>
      <c r="Z144" s="338"/>
      <c r="AA144" s="338"/>
    </row>
    <row r="145" ht="13.5" customHeight="1">
      <c r="A145" s="338"/>
      <c r="B145" s="338"/>
      <c r="C145" s="338"/>
      <c r="D145" s="338"/>
      <c r="E145" s="338"/>
      <c r="F145" s="338"/>
      <c r="G145" s="338"/>
      <c r="H145" s="338"/>
      <c r="I145" s="338"/>
      <c r="J145" s="338"/>
      <c r="K145" s="338"/>
      <c r="L145" s="338"/>
      <c r="M145" s="338"/>
      <c r="N145" s="338"/>
      <c r="O145" s="338"/>
      <c r="P145" s="338"/>
      <c r="Q145" s="338"/>
      <c r="R145" s="338"/>
      <c r="S145" s="338"/>
      <c r="T145" s="338"/>
      <c r="U145" s="338"/>
      <c r="V145" s="338"/>
      <c r="W145" s="338"/>
      <c r="X145" s="338"/>
      <c r="Y145" s="338"/>
      <c r="Z145" s="338"/>
      <c r="AA145" s="338"/>
    </row>
    <row r="146" ht="13.5" customHeight="1">
      <c r="A146" s="338"/>
      <c r="B146" s="338"/>
      <c r="C146" s="338"/>
      <c r="D146" s="338"/>
      <c r="E146" s="338"/>
      <c r="F146" s="338"/>
      <c r="G146" s="338"/>
      <c r="H146" s="338"/>
      <c r="I146" s="338"/>
      <c r="J146" s="338"/>
      <c r="K146" s="338"/>
      <c r="L146" s="338"/>
      <c r="M146" s="338"/>
      <c r="N146" s="338"/>
      <c r="O146" s="338"/>
      <c r="P146" s="338"/>
      <c r="Q146" s="338"/>
      <c r="R146" s="338"/>
      <c r="S146" s="338"/>
      <c r="T146" s="338"/>
      <c r="U146" s="338"/>
      <c r="V146" s="338"/>
      <c r="W146" s="338"/>
      <c r="X146" s="338"/>
      <c r="Y146" s="338"/>
      <c r="Z146" s="338"/>
      <c r="AA146" s="338"/>
    </row>
    <row r="147" ht="13.5" customHeight="1">
      <c r="A147" s="338"/>
      <c r="B147" s="338"/>
      <c r="C147" s="338"/>
      <c r="D147" s="338"/>
      <c r="E147" s="338"/>
      <c r="F147" s="338"/>
      <c r="G147" s="338"/>
      <c r="H147" s="338"/>
      <c r="I147" s="338"/>
      <c r="J147" s="338"/>
      <c r="K147" s="338"/>
      <c r="L147" s="338"/>
      <c r="M147" s="338"/>
      <c r="N147" s="338"/>
      <c r="O147" s="338"/>
      <c r="P147" s="338"/>
      <c r="Q147" s="338"/>
      <c r="R147" s="338"/>
      <c r="S147" s="338"/>
      <c r="T147" s="338"/>
      <c r="U147" s="338"/>
      <c r="V147" s="338"/>
      <c r="W147" s="338"/>
      <c r="X147" s="338"/>
      <c r="Y147" s="338"/>
      <c r="Z147" s="338"/>
      <c r="AA147" s="338"/>
    </row>
    <row r="148" ht="13.5" customHeight="1">
      <c r="A148" s="338"/>
      <c r="B148" s="338"/>
      <c r="C148" s="338"/>
      <c r="D148" s="338"/>
      <c r="E148" s="338"/>
      <c r="F148" s="338"/>
      <c r="G148" s="338"/>
      <c r="H148" s="338"/>
      <c r="I148" s="338"/>
      <c r="J148" s="338"/>
      <c r="K148" s="338"/>
      <c r="L148" s="338"/>
      <c r="M148" s="338"/>
      <c r="N148" s="338"/>
      <c r="O148" s="338"/>
      <c r="P148" s="338"/>
      <c r="Q148" s="338"/>
      <c r="R148" s="338"/>
      <c r="S148" s="338"/>
      <c r="T148" s="338"/>
      <c r="U148" s="338"/>
      <c r="V148" s="338"/>
      <c r="W148" s="338"/>
      <c r="X148" s="338"/>
      <c r="Y148" s="338"/>
      <c r="Z148" s="338"/>
      <c r="AA148" s="338"/>
    </row>
    <row r="149" ht="13.5" customHeight="1">
      <c r="A149" s="338"/>
      <c r="B149" s="338"/>
      <c r="C149" s="338"/>
      <c r="D149" s="338"/>
      <c r="E149" s="338"/>
      <c r="F149" s="338"/>
      <c r="G149" s="338"/>
      <c r="H149" s="338"/>
      <c r="I149" s="338"/>
      <c r="J149" s="338"/>
      <c r="K149" s="338"/>
      <c r="L149" s="338"/>
      <c r="M149" s="338"/>
      <c r="N149" s="338"/>
      <c r="O149" s="338"/>
      <c r="P149" s="338"/>
      <c r="Q149" s="338"/>
      <c r="R149" s="338"/>
      <c r="S149" s="338"/>
      <c r="T149" s="338"/>
      <c r="U149" s="338"/>
      <c r="V149" s="338"/>
      <c r="W149" s="338"/>
      <c r="X149" s="338"/>
      <c r="Y149" s="338"/>
      <c r="Z149" s="338"/>
      <c r="AA149" s="338"/>
    </row>
    <row r="150" ht="13.5" customHeight="1">
      <c r="A150" s="338"/>
      <c r="B150" s="338"/>
      <c r="C150" s="338"/>
      <c r="D150" s="338"/>
      <c r="E150" s="338"/>
      <c r="F150" s="338"/>
      <c r="G150" s="338"/>
      <c r="H150" s="338"/>
      <c r="I150" s="338"/>
      <c r="J150" s="338"/>
      <c r="K150" s="338"/>
      <c r="L150" s="338"/>
      <c r="M150" s="338"/>
      <c r="N150" s="338"/>
      <c r="O150" s="338"/>
      <c r="P150" s="338"/>
      <c r="Q150" s="338"/>
      <c r="R150" s="338"/>
      <c r="S150" s="338"/>
      <c r="T150" s="338"/>
      <c r="U150" s="338"/>
      <c r="V150" s="338"/>
      <c r="W150" s="338"/>
      <c r="X150" s="338"/>
      <c r="Y150" s="338"/>
      <c r="Z150" s="338"/>
      <c r="AA150" s="338"/>
    </row>
    <row r="151" ht="13.5" customHeight="1">
      <c r="A151" s="338"/>
      <c r="B151" s="338"/>
      <c r="C151" s="338"/>
      <c r="D151" s="338"/>
      <c r="E151" s="338"/>
      <c r="F151" s="338"/>
      <c r="G151" s="338"/>
      <c r="H151" s="338"/>
      <c r="I151" s="338"/>
      <c r="J151" s="338"/>
      <c r="K151" s="338"/>
      <c r="L151" s="338"/>
      <c r="M151" s="338"/>
      <c r="N151" s="338"/>
      <c r="O151" s="338"/>
      <c r="P151" s="338"/>
      <c r="Q151" s="338"/>
      <c r="R151" s="338"/>
      <c r="S151" s="338"/>
      <c r="T151" s="338"/>
      <c r="U151" s="338"/>
      <c r="V151" s="338"/>
      <c r="W151" s="338"/>
      <c r="X151" s="338"/>
      <c r="Y151" s="338"/>
      <c r="Z151" s="338"/>
      <c r="AA151" s="338"/>
    </row>
    <row r="152" ht="13.5" customHeight="1">
      <c r="A152" s="338"/>
      <c r="B152" s="338"/>
      <c r="C152" s="338"/>
      <c r="D152" s="338"/>
      <c r="E152" s="338"/>
      <c r="F152" s="338"/>
      <c r="G152" s="338"/>
      <c r="H152" s="338"/>
      <c r="I152" s="338"/>
      <c r="J152" s="338"/>
      <c r="K152" s="338"/>
      <c r="L152" s="338"/>
      <c r="M152" s="338"/>
      <c r="N152" s="338"/>
      <c r="O152" s="338"/>
      <c r="P152" s="338"/>
      <c r="Q152" s="338"/>
      <c r="R152" s="338"/>
      <c r="S152" s="338"/>
      <c r="T152" s="338"/>
      <c r="U152" s="338"/>
      <c r="V152" s="338"/>
      <c r="W152" s="338"/>
      <c r="X152" s="338"/>
      <c r="Y152" s="338"/>
      <c r="Z152" s="338"/>
      <c r="AA152" s="338"/>
    </row>
    <row r="153" ht="13.5" customHeight="1">
      <c r="A153" s="338"/>
      <c r="B153" s="338"/>
      <c r="C153" s="338"/>
      <c r="D153" s="338"/>
      <c r="E153" s="338"/>
      <c r="F153" s="338"/>
      <c r="G153" s="338"/>
      <c r="H153" s="338"/>
      <c r="I153" s="338"/>
      <c r="J153" s="338"/>
      <c r="K153" s="338"/>
      <c r="L153" s="338"/>
      <c r="M153" s="338"/>
      <c r="N153" s="338"/>
      <c r="O153" s="338"/>
      <c r="P153" s="338"/>
      <c r="Q153" s="338"/>
      <c r="R153" s="338"/>
      <c r="S153" s="338"/>
      <c r="T153" s="338"/>
      <c r="U153" s="338"/>
      <c r="V153" s="338"/>
      <c r="W153" s="338"/>
      <c r="X153" s="338"/>
      <c r="Y153" s="338"/>
      <c r="Z153" s="338"/>
      <c r="AA153" s="338"/>
    </row>
    <row r="154" ht="13.5" customHeight="1">
      <c r="A154" s="338"/>
      <c r="B154" s="338"/>
      <c r="C154" s="338"/>
      <c r="D154" s="338"/>
      <c r="E154" s="338"/>
      <c r="F154" s="338"/>
      <c r="G154" s="338"/>
      <c r="H154" s="338"/>
      <c r="I154" s="338"/>
      <c r="J154" s="338"/>
      <c r="K154" s="338"/>
      <c r="L154" s="338"/>
      <c r="M154" s="338"/>
      <c r="N154" s="338"/>
      <c r="O154" s="338"/>
      <c r="P154" s="338"/>
      <c r="Q154" s="338"/>
      <c r="R154" s="338"/>
      <c r="S154" s="338"/>
      <c r="T154" s="338"/>
      <c r="U154" s="338"/>
      <c r="V154" s="338"/>
      <c r="W154" s="338"/>
      <c r="X154" s="338"/>
      <c r="Y154" s="338"/>
      <c r="Z154" s="338"/>
      <c r="AA154" s="338"/>
    </row>
    <row r="155" ht="13.5" customHeight="1">
      <c r="A155" s="338"/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38"/>
      <c r="N155" s="338"/>
      <c r="O155" s="338"/>
      <c r="P155" s="338"/>
      <c r="Q155" s="338"/>
      <c r="R155" s="338"/>
      <c r="S155" s="338"/>
      <c r="T155" s="338"/>
      <c r="U155" s="338"/>
      <c r="V155" s="338"/>
      <c r="W155" s="338"/>
      <c r="X155" s="338"/>
      <c r="Y155" s="338"/>
      <c r="Z155" s="338"/>
      <c r="AA155" s="338"/>
    </row>
    <row r="156" ht="13.5" customHeight="1">
      <c r="A156" s="338"/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38"/>
      <c r="P156" s="338"/>
      <c r="Q156" s="338"/>
      <c r="R156" s="338"/>
      <c r="S156" s="338"/>
      <c r="T156" s="338"/>
      <c r="U156" s="338"/>
      <c r="V156" s="338"/>
      <c r="W156" s="338"/>
      <c r="X156" s="338"/>
      <c r="Y156" s="338"/>
      <c r="Z156" s="338"/>
      <c r="AA156" s="338"/>
    </row>
    <row r="157" ht="13.5" customHeight="1">
      <c r="A157" s="338"/>
      <c r="B157" s="338"/>
      <c r="C157" s="338"/>
      <c r="D157" s="338"/>
      <c r="E157" s="338"/>
      <c r="F157" s="338"/>
      <c r="G157" s="338"/>
      <c r="H157" s="338"/>
      <c r="I157" s="338"/>
      <c r="J157" s="338"/>
      <c r="K157" s="338"/>
      <c r="L157" s="338"/>
      <c r="M157" s="338"/>
      <c r="N157" s="338"/>
      <c r="O157" s="338"/>
      <c r="P157" s="338"/>
      <c r="Q157" s="338"/>
      <c r="R157" s="338"/>
      <c r="S157" s="338"/>
      <c r="T157" s="338"/>
      <c r="U157" s="338"/>
      <c r="V157" s="338"/>
      <c r="W157" s="338"/>
      <c r="X157" s="338"/>
      <c r="Y157" s="338"/>
      <c r="Z157" s="338"/>
      <c r="AA157" s="338"/>
    </row>
    <row r="158" ht="13.5" customHeight="1">
      <c r="A158" s="338"/>
      <c r="B158" s="338"/>
      <c r="C158" s="338"/>
      <c r="D158" s="338"/>
      <c r="E158" s="338"/>
      <c r="F158" s="338"/>
      <c r="G158" s="338"/>
      <c r="H158" s="338"/>
      <c r="I158" s="338"/>
      <c r="J158" s="338"/>
      <c r="K158" s="338"/>
      <c r="L158" s="338"/>
      <c r="M158" s="338"/>
      <c r="N158" s="338"/>
      <c r="O158" s="338"/>
      <c r="P158" s="338"/>
      <c r="Q158" s="338"/>
      <c r="R158" s="338"/>
      <c r="S158" s="338"/>
      <c r="T158" s="338"/>
      <c r="U158" s="338"/>
      <c r="V158" s="338"/>
      <c r="W158" s="338"/>
      <c r="X158" s="338"/>
      <c r="Y158" s="338"/>
      <c r="Z158" s="338"/>
      <c r="AA158" s="338"/>
    </row>
    <row r="159" ht="13.5" customHeight="1">
      <c r="A159" s="338"/>
      <c r="B159" s="338"/>
      <c r="C159" s="338"/>
      <c r="D159" s="338"/>
      <c r="E159" s="338"/>
      <c r="F159" s="338"/>
      <c r="G159" s="338"/>
      <c r="H159" s="338"/>
      <c r="I159" s="338"/>
      <c r="J159" s="338"/>
      <c r="K159" s="338"/>
      <c r="L159" s="338"/>
      <c r="M159" s="338"/>
      <c r="N159" s="338"/>
      <c r="O159" s="338"/>
      <c r="P159" s="338"/>
      <c r="Q159" s="338"/>
      <c r="R159" s="338"/>
      <c r="S159" s="338"/>
      <c r="T159" s="338"/>
      <c r="U159" s="338"/>
      <c r="V159" s="338"/>
      <c r="W159" s="338"/>
      <c r="X159" s="338"/>
      <c r="Y159" s="338"/>
      <c r="Z159" s="338"/>
      <c r="AA159" s="338"/>
    </row>
    <row r="160" ht="13.5" customHeight="1">
      <c r="A160" s="338"/>
      <c r="B160" s="338"/>
      <c r="C160" s="338"/>
      <c r="D160" s="338"/>
      <c r="E160" s="338"/>
      <c r="F160" s="338"/>
      <c r="G160" s="338"/>
      <c r="H160" s="338"/>
      <c r="I160" s="338"/>
      <c r="J160" s="338"/>
      <c r="K160" s="338"/>
      <c r="L160" s="338"/>
      <c r="M160" s="338"/>
      <c r="N160" s="338"/>
      <c r="O160" s="338"/>
      <c r="P160" s="338"/>
      <c r="Q160" s="338"/>
      <c r="R160" s="338"/>
      <c r="S160" s="338"/>
      <c r="T160" s="338"/>
      <c r="U160" s="338"/>
      <c r="V160" s="338"/>
      <c r="W160" s="338"/>
      <c r="X160" s="338"/>
      <c r="Y160" s="338"/>
      <c r="Z160" s="338"/>
      <c r="AA160" s="338"/>
    </row>
    <row r="161" ht="13.5" customHeight="1">
      <c r="A161" s="338"/>
      <c r="B161" s="338"/>
      <c r="C161" s="338"/>
      <c r="D161" s="338"/>
      <c r="E161" s="338"/>
      <c r="F161" s="338"/>
      <c r="G161" s="338"/>
      <c r="H161" s="338"/>
      <c r="I161" s="338"/>
      <c r="J161" s="338"/>
      <c r="K161" s="338"/>
      <c r="L161" s="338"/>
      <c r="M161" s="338"/>
      <c r="N161" s="338"/>
      <c r="O161" s="338"/>
      <c r="P161" s="338"/>
      <c r="Q161" s="338"/>
      <c r="R161" s="338"/>
      <c r="S161" s="338"/>
      <c r="T161" s="338"/>
      <c r="U161" s="338"/>
      <c r="V161" s="338"/>
      <c r="W161" s="338"/>
      <c r="X161" s="338"/>
      <c r="Y161" s="338"/>
      <c r="Z161" s="338"/>
      <c r="AA161" s="338"/>
    </row>
    <row r="162" ht="13.5" customHeight="1">
      <c r="A162" s="338"/>
      <c r="B162" s="338"/>
      <c r="C162" s="338"/>
      <c r="D162" s="338"/>
      <c r="E162" s="338"/>
      <c r="F162" s="338"/>
      <c r="G162" s="338"/>
      <c r="H162" s="338"/>
      <c r="I162" s="338"/>
      <c r="J162" s="338"/>
      <c r="K162" s="338"/>
      <c r="L162" s="338"/>
      <c r="M162" s="338"/>
      <c r="N162" s="338"/>
      <c r="O162" s="338"/>
      <c r="P162" s="338"/>
      <c r="Q162" s="338"/>
      <c r="R162" s="338"/>
      <c r="S162" s="338"/>
      <c r="T162" s="338"/>
      <c r="U162" s="338"/>
      <c r="V162" s="338"/>
      <c r="W162" s="338"/>
      <c r="X162" s="338"/>
      <c r="Y162" s="338"/>
      <c r="Z162" s="338"/>
      <c r="AA162" s="338"/>
    </row>
    <row r="163" ht="13.5" customHeight="1">
      <c r="A163" s="338"/>
      <c r="B163" s="338"/>
      <c r="C163" s="338"/>
      <c r="D163" s="338"/>
      <c r="E163" s="338"/>
      <c r="F163" s="338"/>
      <c r="G163" s="338"/>
      <c r="H163" s="338"/>
      <c r="I163" s="338"/>
      <c r="J163" s="338"/>
      <c r="K163" s="338"/>
      <c r="L163" s="338"/>
      <c r="M163" s="338"/>
      <c r="N163" s="338"/>
      <c r="O163" s="338"/>
      <c r="P163" s="338"/>
      <c r="Q163" s="338"/>
      <c r="R163" s="338"/>
      <c r="S163" s="338"/>
      <c r="T163" s="338"/>
      <c r="U163" s="338"/>
      <c r="V163" s="338"/>
      <c r="W163" s="338"/>
      <c r="X163" s="338"/>
      <c r="Y163" s="338"/>
      <c r="Z163" s="338"/>
      <c r="AA163" s="338"/>
    </row>
    <row r="164" ht="13.5" customHeight="1">
      <c r="A164" s="338"/>
      <c r="B164" s="338"/>
      <c r="C164" s="338"/>
      <c r="D164" s="338"/>
      <c r="E164" s="338"/>
      <c r="F164" s="338"/>
      <c r="G164" s="338"/>
      <c r="H164" s="338"/>
      <c r="I164" s="338"/>
      <c r="J164" s="338"/>
      <c r="K164" s="338"/>
      <c r="L164" s="338"/>
      <c r="M164" s="338"/>
      <c r="N164" s="338"/>
      <c r="O164" s="338"/>
      <c r="P164" s="338"/>
      <c r="Q164" s="338"/>
      <c r="R164" s="338"/>
      <c r="S164" s="338"/>
      <c r="T164" s="338"/>
      <c r="U164" s="338"/>
      <c r="V164" s="338"/>
      <c r="W164" s="338"/>
      <c r="X164" s="338"/>
      <c r="Y164" s="338"/>
      <c r="Z164" s="338"/>
      <c r="AA164" s="338"/>
    </row>
    <row r="165" ht="13.5" customHeight="1">
      <c r="A165" s="338"/>
      <c r="B165" s="338"/>
      <c r="C165" s="338"/>
      <c r="D165" s="338"/>
      <c r="E165" s="338"/>
      <c r="F165" s="338"/>
      <c r="G165" s="338"/>
      <c r="H165" s="338"/>
      <c r="I165" s="338"/>
      <c r="J165" s="338"/>
      <c r="K165" s="338"/>
      <c r="L165" s="338"/>
      <c r="M165" s="338"/>
      <c r="N165" s="338"/>
      <c r="O165" s="338"/>
      <c r="P165" s="338"/>
      <c r="Q165" s="338"/>
      <c r="R165" s="338"/>
      <c r="S165" s="338"/>
      <c r="T165" s="338"/>
      <c r="U165" s="338"/>
      <c r="V165" s="338"/>
      <c r="W165" s="338"/>
      <c r="X165" s="338"/>
      <c r="Y165" s="338"/>
      <c r="Z165" s="338"/>
      <c r="AA165" s="338"/>
    </row>
    <row r="166" ht="13.5" customHeight="1">
      <c r="A166" s="338"/>
      <c r="B166" s="338"/>
      <c r="C166" s="338"/>
      <c r="D166" s="338"/>
      <c r="E166" s="338"/>
      <c r="F166" s="338"/>
      <c r="G166" s="338"/>
      <c r="H166" s="338"/>
      <c r="I166" s="338"/>
      <c r="J166" s="338"/>
      <c r="K166" s="338"/>
      <c r="L166" s="338"/>
      <c r="M166" s="338"/>
      <c r="N166" s="338"/>
      <c r="O166" s="338"/>
      <c r="P166" s="338"/>
      <c r="Q166" s="338"/>
      <c r="R166" s="338"/>
      <c r="S166" s="338"/>
      <c r="T166" s="338"/>
      <c r="U166" s="338"/>
      <c r="V166" s="338"/>
      <c r="W166" s="338"/>
      <c r="X166" s="338"/>
      <c r="Y166" s="338"/>
      <c r="Z166" s="338"/>
      <c r="AA166" s="338"/>
    </row>
    <row r="167" ht="13.5" customHeight="1">
      <c r="A167" s="338"/>
      <c r="B167" s="338"/>
      <c r="C167" s="338"/>
      <c r="D167" s="338"/>
      <c r="E167" s="338"/>
      <c r="F167" s="338"/>
      <c r="G167" s="338"/>
      <c r="H167" s="338"/>
      <c r="I167" s="338"/>
      <c r="J167" s="338"/>
      <c r="K167" s="338"/>
      <c r="L167" s="338"/>
      <c r="M167" s="338"/>
      <c r="N167" s="338"/>
      <c r="O167" s="338"/>
      <c r="P167" s="338"/>
      <c r="Q167" s="338"/>
      <c r="R167" s="338"/>
      <c r="S167" s="338"/>
      <c r="T167" s="338"/>
      <c r="U167" s="338"/>
      <c r="V167" s="338"/>
      <c r="W167" s="338"/>
      <c r="X167" s="338"/>
      <c r="Y167" s="338"/>
      <c r="Z167" s="338"/>
      <c r="AA167" s="338"/>
    </row>
    <row r="168" ht="13.5" customHeight="1">
      <c r="A168" s="338"/>
      <c r="B168" s="338"/>
      <c r="C168" s="338"/>
      <c r="D168" s="338"/>
      <c r="E168" s="338"/>
      <c r="F168" s="338"/>
      <c r="G168" s="338"/>
      <c r="H168" s="338"/>
      <c r="I168" s="338"/>
      <c r="J168" s="338"/>
      <c r="K168" s="338"/>
      <c r="L168" s="338"/>
      <c r="M168" s="338"/>
      <c r="N168" s="338"/>
      <c r="O168" s="338"/>
      <c r="P168" s="338"/>
      <c r="Q168" s="338"/>
      <c r="R168" s="338"/>
      <c r="S168" s="338"/>
      <c r="T168" s="338"/>
      <c r="U168" s="338"/>
      <c r="V168" s="338"/>
      <c r="W168" s="338"/>
      <c r="X168" s="338"/>
      <c r="Y168" s="338"/>
      <c r="Z168" s="338"/>
      <c r="AA168" s="338"/>
    </row>
    <row r="169" ht="13.5" customHeight="1">
      <c r="A169" s="338"/>
      <c r="B169" s="338"/>
      <c r="C169" s="338"/>
      <c r="D169" s="338"/>
      <c r="E169" s="338"/>
      <c r="F169" s="338"/>
      <c r="G169" s="338"/>
      <c r="H169" s="338"/>
      <c r="I169" s="338"/>
      <c r="J169" s="338"/>
      <c r="K169" s="338"/>
      <c r="L169" s="338"/>
      <c r="M169" s="338"/>
      <c r="N169" s="338"/>
      <c r="O169" s="338"/>
      <c r="P169" s="338"/>
      <c r="Q169" s="338"/>
      <c r="R169" s="338"/>
      <c r="S169" s="338"/>
      <c r="T169" s="338"/>
      <c r="U169" s="338"/>
      <c r="V169" s="338"/>
      <c r="W169" s="338"/>
      <c r="X169" s="338"/>
      <c r="Y169" s="338"/>
      <c r="Z169" s="338"/>
      <c r="AA169" s="338"/>
    </row>
    <row r="170" ht="13.5" customHeight="1">
      <c r="A170" s="338"/>
      <c r="B170" s="338"/>
      <c r="C170" s="338"/>
      <c r="D170" s="338"/>
      <c r="E170" s="338"/>
      <c r="F170" s="338"/>
      <c r="G170" s="338"/>
      <c r="H170" s="338"/>
      <c r="I170" s="338"/>
      <c r="J170" s="338"/>
      <c r="K170" s="338"/>
      <c r="L170" s="338"/>
      <c r="M170" s="338"/>
      <c r="N170" s="338"/>
      <c r="O170" s="338"/>
      <c r="P170" s="338"/>
      <c r="Q170" s="338"/>
      <c r="R170" s="338"/>
      <c r="S170" s="338"/>
      <c r="T170" s="338"/>
      <c r="U170" s="338"/>
      <c r="V170" s="338"/>
      <c r="W170" s="338"/>
      <c r="X170" s="338"/>
      <c r="Y170" s="338"/>
      <c r="Z170" s="338"/>
      <c r="AA170" s="338"/>
    </row>
    <row r="171" ht="13.5" customHeight="1">
      <c r="A171" s="338"/>
      <c r="B171" s="338"/>
      <c r="C171" s="338"/>
      <c r="D171" s="338"/>
      <c r="E171" s="338"/>
      <c r="F171" s="338"/>
      <c r="G171" s="338"/>
      <c r="H171" s="338"/>
      <c r="I171" s="338"/>
      <c r="J171" s="338"/>
      <c r="K171" s="338"/>
      <c r="L171" s="338"/>
      <c r="M171" s="338"/>
      <c r="N171" s="338"/>
      <c r="O171" s="338"/>
      <c r="P171" s="338"/>
      <c r="Q171" s="338"/>
      <c r="R171" s="338"/>
      <c r="S171" s="338"/>
      <c r="T171" s="338"/>
      <c r="U171" s="338"/>
      <c r="V171" s="338"/>
      <c r="W171" s="338"/>
      <c r="X171" s="338"/>
      <c r="Y171" s="338"/>
      <c r="Z171" s="338"/>
      <c r="AA171" s="338"/>
    </row>
    <row r="172" ht="13.5" customHeight="1">
      <c r="A172" s="338"/>
      <c r="B172" s="338"/>
      <c r="C172" s="338"/>
      <c r="D172" s="338"/>
      <c r="E172" s="338"/>
      <c r="F172" s="338"/>
      <c r="G172" s="338"/>
      <c r="H172" s="338"/>
      <c r="I172" s="338"/>
      <c r="J172" s="338"/>
      <c r="K172" s="338"/>
      <c r="L172" s="338"/>
      <c r="M172" s="338"/>
      <c r="N172" s="338"/>
      <c r="O172" s="338"/>
      <c r="P172" s="338"/>
      <c r="Q172" s="338"/>
      <c r="R172" s="338"/>
      <c r="S172" s="338"/>
      <c r="T172" s="338"/>
      <c r="U172" s="338"/>
      <c r="V172" s="338"/>
      <c r="W172" s="338"/>
      <c r="X172" s="338"/>
      <c r="Y172" s="338"/>
      <c r="Z172" s="338"/>
      <c r="AA172" s="338"/>
    </row>
    <row r="173" ht="13.5" customHeight="1">
      <c r="A173" s="338"/>
      <c r="B173" s="338"/>
      <c r="C173" s="338"/>
      <c r="D173" s="338"/>
      <c r="E173" s="338"/>
      <c r="F173" s="338"/>
      <c r="G173" s="338"/>
      <c r="H173" s="338"/>
      <c r="I173" s="338"/>
      <c r="J173" s="338"/>
      <c r="K173" s="338"/>
      <c r="L173" s="338"/>
      <c r="M173" s="338"/>
      <c r="N173" s="338"/>
      <c r="O173" s="338"/>
      <c r="P173" s="338"/>
      <c r="Q173" s="338"/>
      <c r="R173" s="338"/>
      <c r="S173" s="338"/>
      <c r="T173" s="338"/>
      <c r="U173" s="338"/>
      <c r="V173" s="338"/>
      <c r="W173" s="338"/>
      <c r="X173" s="338"/>
      <c r="Y173" s="338"/>
      <c r="Z173" s="338"/>
      <c r="AA173" s="338"/>
    </row>
    <row r="174" ht="13.5" customHeight="1">
      <c r="A174" s="338"/>
      <c r="B174" s="338"/>
      <c r="C174" s="338"/>
      <c r="D174" s="338"/>
      <c r="E174" s="338"/>
      <c r="F174" s="338"/>
      <c r="G174" s="338"/>
      <c r="H174" s="338"/>
      <c r="I174" s="338"/>
      <c r="J174" s="338"/>
      <c r="K174" s="338"/>
      <c r="L174" s="338"/>
      <c r="M174" s="338"/>
      <c r="N174" s="338"/>
      <c r="O174" s="338"/>
      <c r="P174" s="338"/>
      <c r="Q174" s="338"/>
      <c r="R174" s="338"/>
      <c r="S174" s="338"/>
      <c r="T174" s="338"/>
      <c r="U174" s="338"/>
      <c r="V174" s="338"/>
      <c r="W174" s="338"/>
      <c r="X174" s="338"/>
      <c r="Y174" s="338"/>
      <c r="Z174" s="338"/>
      <c r="AA174" s="338"/>
    </row>
    <row r="175" ht="13.5" customHeight="1">
      <c r="A175" s="338"/>
      <c r="B175" s="338"/>
      <c r="C175" s="338"/>
      <c r="D175" s="338"/>
      <c r="E175" s="338"/>
      <c r="F175" s="338"/>
      <c r="G175" s="338"/>
      <c r="H175" s="338"/>
      <c r="I175" s="338"/>
      <c r="J175" s="338"/>
      <c r="K175" s="338"/>
      <c r="L175" s="338"/>
      <c r="M175" s="338"/>
      <c r="N175" s="338"/>
      <c r="O175" s="338"/>
      <c r="P175" s="338"/>
      <c r="Q175" s="338"/>
      <c r="R175" s="338"/>
      <c r="S175" s="338"/>
      <c r="T175" s="338"/>
      <c r="U175" s="338"/>
      <c r="V175" s="338"/>
      <c r="W175" s="338"/>
      <c r="X175" s="338"/>
      <c r="Y175" s="338"/>
      <c r="Z175" s="338"/>
      <c r="AA175" s="338"/>
    </row>
    <row r="176" ht="13.5" customHeight="1">
      <c r="A176" s="338"/>
      <c r="B176" s="338"/>
      <c r="C176" s="338"/>
      <c r="D176" s="338"/>
      <c r="E176" s="338"/>
      <c r="F176" s="338"/>
      <c r="G176" s="338"/>
      <c r="H176" s="338"/>
      <c r="I176" s="338"/>
      <c r="J176" s="338"/>
      <c r="K176" s="338"/>
      <c r="L176" s="338"/>
      <c r="M176" s="338"/>
      <c r="N176" s="338"/>
      <c r="O176" s="338"/>
      <c r="P176" s="338"/>
      <c r="Q176" s="338"/>
      <c r="R176" s="338"/>
      <c r="S176" s="338"/>
      <c r="T176" s="338"/>
      <c r="U176" s="338"/>
      <c r="V176" s="338"/>
      <c r="W176" s="338"/>
      <c r="X176" s="338"/>
      <c r="Y176" s="338"/>
      <c r="Z176" s="338"/>
      <c r="AA176" s="338"/>
    </row>
    <row r="177" ht="13.5" customHeight="1">
      <c r="A177" s="338"/>
      <c r="B177" s="338"/>
      <c r="C177" s="338"/>
      <c r="D177" s="338"/>
      <c r="E177" s="338"/>
      <c r="F177" s="338"/>
      <c r="G177" s="338"/>
      <c r="H177" s="338"/>
      <c r="I177" s="338"/>
      <c r="J177" s="338"/>
      <c r="K177" s="338"/>
      <c r="L177" s="338"/>
      <c r="M177" s="338"/>
      <c r="N177" s="338"/>
      <c r="O177" s="338"/>
      <c r="P177" s="338"/>
      <c r="Q177" s="338"/>
      <c r="R177" s="338"/>
      <c r="S177" s="338"/>
      <c r="T177" s="338"/>
      <c r="U177" s="338"/>
      <c r="V177" s="338"/>
      <c r="W177" s="338"/>
      <c r="X177" s="338"/>
      <c r="Y177" s="338"/>
      <c r="Z177" s="338"/>
      <c r="AA177" s="338"/>
    </row>
    <row r="178" ht="13.5" customHeight="1">
      <c r="A178" s="338"/>
      <c r="B178" s="338"/>
      <c r="C178" s="338"/>
      <c r="D178" s="338"/>
      <c r="E178" s="338"/>
      <c r="F178" s="338"/>
      <c r="G178" s="338"/>
      <c r="H178" s="338"/>
      <c r="I178" s="338"/>
      <c r="J178" s="338"/>
      <c r="K178" s="338"/>
      <c r="L178" s="338"/>
      <c r="M178" s="338"/>
      <c r="N178" s="338"/>
      <c r="O178" s="338"/>
      <c r="P178" s="338"/>
      <c r="Q178" s="338"/>
      <c r="R178" s="338"/>
      <c r="S178" s="338"/>
      <c r="T178" s="338"/>
      <c r="U178" s="338"/>
      <c r="V178" s="338"/>
      <c r="W178" s="338"/>
      <c r="X178" s="338"/>
      <c r="Y178" s="338"/>
      <c r="Z178" s="338"/>
      <c r="AA178" s="338"/>
    </row>
    <row r="179" ht="13.5" customHeight="1">
      <c r="A179" s="338"/>
      <c r="B179" s="338"/>
      <c r="C179" s="338"/>
      <c r="D179" s="338"/>
      <c r="E179" s="338"/>
      <c r="F179" s="338"/>
      <c r="G179" s="338"/>
      <c r="H179" s="338"/>
      <c r="I179" s="338"/>
      <c r="J179" s="338"/>
      <c r="K179" s="338"/>
      <c r="L179" s="338"/>
      <c r="M179" s="338"/>
      <c r="N179" s="338"/>
      <c r="O179" s="338"/>
      <c r="P179" s="338"/>
      <c r="Q179" s="338"/>
      <c r="R179" s="338"/>
      <c r="S179" s="338"/>
      <c r="T179" s="338"/>
      <c r="U179" s="338"/>
      <c r="V179" s="338"/>
      <c r="W179" s="338"/>
      <c r="X179" s="338"/>
      <c r="Y179" s="338"/>
      <c r="Z179" s="338"/>
      <c r="AA179" s="338"/>
    </row>
    <row r="180" ht="13.5" customHeight="1">
      <c r="A180" s="338"/>
      <c r="B180" s="338"/>
      <c r="C180" s="338"/>
      <c r="D180" s="338"/>
      <c r="E180" s="338"/>
      <c r="F180" s="338"/>
      <c r="G180" s="338"/>
      <c r="H180" s="338"/>
      <c r="I180" s="338"/>
      <c r="J180" s="338"/>
      <c r="K180" s="338"/>
      <c r="L180" s="338"/>
      <c r="M180" s="338"/>
      <c r="N180" s="338"/>
      <c r="O180" s="338"/>
      <c r="P180" s="338"/>
      <c r="Q180" s="338"/>
      <c r="R180" s="338"/>
      <c r="S180" s="338"/>
      <c r="T180" s="338"/>
      <c r="U180" s="338"/>
      <c r="V180" s="338"/>
      <c r="W180" s="338"/>
      <c r="X180" s="338"/>
      <c r="Y180" s="338"/>
      <c r="Z180" s="338"/>
      <c r="AA180" s="338"/>
    </row>
    <row r="181" ht="13.5" customHeight="1">
      <c r="A181" s="338"/>
      <c r="B181" s="338"/>
      <c r="C181" s="338"/>
      <c r="D181" s="338"/>
      <c r="E181" s="338"/>
      <c r="F181" s="338"/>
      <c r="G181" s="338"/>
      <c r="H181" s="338"/>
      <c r="I181" s="338"/>
      <c r="J181" s="338"/>
      <c r="K181" s="338"/>
      <c r="L181" s="338"/>
      <c r="M181" s="338"/>
      <c r="N181" s="338"/>
      <c r="O181" s="338"/>
      <c r="P181" s="338"/>
      <c r="Q181" s="338"/>
      <c r="R181" s="338"/>
      <c r="S181" s="338"/>
      <c r="T181" s="338"/>
      <c r="U181" s="338"/>
      <c r="V181" s="338"/>
      <c r="W181" s="338"/>
      <c r="X181" s="338"/>
      <c r="Y181" s="338"/>
      <c r="Z181" s="338"/>
      <c r="AA181" s="338"/>
    </row>
    <row r="182" ht="13.5" customHeight="1">
      <c r="A182" s="338"/>
      <c r="B182" s="338"/>
      <c r="C182" s="338"/>
      <c r="D182" s="338"/>
      <c r="E182" s="338"/>
      <c r="F182" s="338"/>
      <c r="G182" s="338"/>
      <c r="H182" s="338"/>
      <c r="I182" s="338"/>
      <c r="J182" s="338"/>
      <c r="K182" s="338"/>
      <c r="L182" s="338"/>
      <c r="M182" s="338"/>
      <c r="N182" s="338"/>
      <c r="O182" s="338"/>
      <c r="P182" s="338"/>
      <c r="Q182" s="338"/>
      <c r="R182" s="338"/>
      <c r="S182" s="338"/>
      <c r="T182" s="338"/>
      <c r="U182" s="338"/>
      <c r="V182" s="338"/>
      <c r="W182" s="338"/>
      <c r="X182" s="338"/>
      <c r="Y182" s="338"/>
      <c r="Z182" s="338"/>
      <c r="AA182" s="338"/>
    </row>
    <row r="183" ht="13.5" customHeight="1">
      <c r="A183" s="338"/>
      <c r="B183" s="338"/>
      <c r="C183" s="338"/>
      <c r="D183" s="338"/>
      <c r="E183" s="338"/>
      <c r="F183" s="338"/>
      <c r="G183" s="338"/>
      <c r="H183" s="338"/>
      <c r="I183" s="338"/>
      <c r="J183" s="338"/>
      <c r="K183" s="338"/>
      <c r="L183" s="338"/>
      <c r="M183" s="338"/>
      <c r="N183" s="338"/>
      <c r="O183" s="338"/>
      <c r="P183" s="338"/>
      <c r="Q183" s="338"/>
      <c r="R183" s="338"/>
      <c r="S183" s="338"/>
      <c r="T183" s="338"/>
      <c r="U183" s="338"/>
      <c r="V183" s="338"/>
      <c r="W183" s="338"/>
      <c r="X183" s="338"/>
      <c r="Y183" s="338"/>
      <c r="Z183" s="338"/>
      <c r="AA183" s="338"/>
    </row>
    <row r="184" ht="13.5" customHeight="1">
      <c r="A184" s="338"/>
      <c r="B184" s="338"/>
      <c r="C184" s="338"/>
      <c r="D184" s="338"/>
      <c r="E184" s="338"/>
      <c r="F184" s="338"/>
      <c r="G184" s="338"/>
      <c r="H184" s="338"/>
      <c r="I184" s="338"/>
      <c r="J184" s="338"/>
      <c r="K184" s="338"/>
      <c r="L184" s="338"/>
      <c r="M184" s="338"/>
      <c r="N184" s="338"/>
      <c r="O184" s="338"/>
      <c r="P184" s="338"/>
      <c r="Q184" s="338"/>
      <c r="R184" s="338"/>
      <c r="S184" s="338"/>
      <c r="T184" s="338"/>
      <c r="U184" s="338"/>
      <c r="V184" s="338"/>
      <c r="W184" s="338"/>
      <c r="X184" s="338"/>
      <c r="Y184" s="338"/>
      <c r="Z184" s="338"/>
      <c r="AA184" s="338"/>
    </row>
    <row r="185" ht="13.5" customHeight="1">
      <c r="A185" s="338"/>
      <c r="B185" s="338"/>
      <c r="C185" s="338"/>
      <c r="D185" s="338"/>
      <c r="E185" s="338"/>
      <c r="F185" s="338"/>
      <c r="G185" s="338"/>
      <c r="H185" s="338"/>
      <c r="I185" s="338"/>
      <c r="J185" s="338"/>
      <c r="K185" s="338"/>
      <c r="L185" s="338"/>
      <c r="M185" s="338"/>
      <c r="N185" s="338"/>
      <c r="O185" s="338"/>
      <c r="P185" s="338"/>
      <c r="Q185" s="338"/>
      <c r="R185" s="338"/>
      <c r="S185" s="338"/>
      <c r="T185" s="338"/>
      <c r="U185" s="338"/>
      <c r="V185" s="338"/>
      <c r="W185" s="338"/>
      <c r="X185" s="338"/>
      <c r="Y185" s="338"/>
      <c r="Z185" s="338"/>
      <c r="AA185" s="338"/>
    </row>
    <row r="186" ht="13.5" customHeight="1">
      <c r="A186" s="338"/>
      <c r="B186" s="338"/>
      <c r="C186" s="338"/>
      <c r="D186" s="338"/>
      <c r="E186" s="338"/>
      <c r="F186" s="338"/>
      <c r="G186" s="338"/>
      <c r="H186" s="338"/>
      <c r="I186" s="338"/>
      <c r="J186" s="338"/>
      <c r="K186" s="338"/>
      <c r="L186" s="338"/>
      <c r="M186" s="338"/>
      <c r="N186" s="338"/>
      <c r="O186" s="338"/>
      <c r="P186" s="338"/>
      <c r="Q186" s="338"/>
      <c r="R186" s="338"/>
      <c r="S186" s="338"/>
      <c r="T186" s="338"/>
      <c r="U186" s="338"/>
      <c r="V186" s="338"/>
      <c r="W186" s="338"/>
      <c r="X186" s="338"/>
      <c r="Y186" s="338"/>
      <c r="Z186" s="338"/>
      <c r="AA186" s="338"/>
    </row>
    <row r="187" ht="13.5" customHeight="1">
      <c r="A187" s="338"/>
      <c r="B187" s="338"/>
      <c r="C187" s="338"/>
      <c r="D187" s="338"/>
      <c r="E187" s="338"/>
      <c r="F187" s="338"/>
      <c r="G187" s="338"/>
      <c r="H187" s="338"/>
      <c r="I187" s="338"/>
      <c r="J187" s="338"/>
      <c r="K187" s="338"/>
      <c r="L187" s="338"/>
      <c r="M187" s="338"/>
      <c r="N187" s="338"/>
      <c r="O187" s="338"/>
      <c r="P187" s="338"/>
      <c r="Q187" s="338"/>
      <c r="R187" s="338"/>
      <c r="S187" s="338"/>
      <c r="T187" s="338"/>
      <c r="U187" s="338"/>
      <c r="V187" s="338"/>
      <c r="W187" s="338"/>
      <c r="X187" s="338"/>
      <c r="Y187" s="338"/>
      <c r="Z187" s="338"/>
      <c r="AA187" s="338"/>
    </row>
    <row r="188" ht="13.5" customHeight="1">
      <c r="A188" s="338"/>
      <c r="B188" s="338"/>
      <c r="C188" s="338"/>
      <c r="D188" s="338"/>
      <c r="E188" s="338"/>
      <c r="F188" s="338"/>
      <c r="G188" s="338"/>
      <c r="H188" s="338"/>
      <c r="I188" s="338"/>
      <c r="J188" s="338"/>
      <c r="K188" s="338"/>
      <c r="L188" s="338"/>
      <c r="M188" s="338"/>
      <c r="N188" s="338"/>
      <c r="O188" s="338"/>
      <c r="P188" s="338"/>
      <c r="Q188" s="338"/>
      <c r="R188" s="338"/>
      <c r="S188" s="338"/>
      <c r="T188" s="338"/>
      <c r="U188" s="338"/>
      <c r="V188" s="338"/>
      <c r="W188" s="338"/>
      <c r="X188" s="338"/>
      <c r="Y188" s="338"/>
      <c r="Z188" s="338"/>
      <c r="AA188" s="338"/>
    </row>
    <row r="189" ht="13.5" customHeight="1">
      <c r="A189" s="338"/>
      <c r="B189" s="338"/>
      <c r="C189" s="338"/>
      <c r="D189" s="338"/>
      <c r="E189" s="338"/>
      <c r="F189" s="338"/>
      <c r="G189" s="338"/>
      <c r="H189" s="338"/>
      <c r="I189" s="338"/>
      <c r="J189" s="338"/>
      <c r="K189" s="338"/>
      <c r="L189" s="338"/>
      <c r="M189" s="338"/>
      <c r="N189" s="338"/>
      <c r="O189" s="338"/>
      <c r="P189" s="338"/>
      <c r="Q189" s="338"/>
      <c r="R189" s="338"/>
      <c r="S189" s="338"/>
      <c r="T189" s="338"/>
      <c r="U189" s="338"/>
      <c r="V189" s="338"/>
      <c r="W189" s="338"/>
      <c r="X189" s="338"/>
      <c r="Y189" s="338"/>
      <c r="Z189" s="338"/>
      <c r="AA189" s="338"/>
    </row>
    <row r="190" ht="13.5" customHeight="1">
      <c r="A190" s="338"/>
      <c r="B190" s="338"/>
      <c r="C190" s="338"/>
      <c r="D190" s="338"/>
      <c r="E190" s="338"/>
      <c r="F190" s="338"/>
      <c r="G190" s="338"/>
      <c r="H190" s="338"/>
      <c r="I190" s="338"/>
      <c r="J190" s="338"/>
      <c r="K190" s="338"/>
      <c r="L190" s="338"/>
      <c r="M190" s="338"/>
      <c r="N190" s="338"/>
      <c r="O190" s="338"/>
      <c r="P190" s="338"/>
      <c r="Q190" s="338"/>
      <c r="R190" s="338"/>
      <c r="S190" s="338"/>
      <c r="T190" s="338"/>
      <c r="U190" s="338"/>
      <c r="V190" s="338"/>
      <c r="W190" s="338"/>
      <c r="X190" s="338"/>
      <c r="Y190" s="338"/>
      <c r="Z190" s="338"/>
      <c r="AA190" s="338"/>
    </row>
    <row r="191" ht="13.5" customHeight="1">
      <c r="A191" s="338"/>
      <c r="B191" s="338"/>
      <c r="C191" s="338"/>
      <c r="D191" s="338"/>
      <c r="E191" s="338"/>
      <c r="F191" s="338"/>
      <c r="G191" s="338"/>
      <c r="H191" s="338"/>
      <c r="I191" s="338"/>
      <c r="J191" s="338"/>
      <c r="K191" s="338"/>
      <c r="L191" s="338"/>
      <c r="M191" s="338"/>
      <c r="N191" s="338"/>
      <c r="O191" s="338"/>
      <c r="P191" s="338"/>
      <c r="Q191" s="338"/>
      <c r="R191" s="338"/>
      <c r="S191" s="338"/>
      <c r="T191" s="338"/>
      <c r="U191" s="338"/>
      <c r="V191" s="338"/>
      <c r="W191" s="338"/>
      <c r="X191" s="338"/>
      <c r="Y191" s="338"/>
      <c r="Z191" s="338"/>
      <c r="AA191" s="338"/>
    </row>
    <row r="192" ht="13.5" customHeight="1">
      <c r="A192" s="338"/>
      <c r="B192" s="338"/>
      <c r="C192" s="338"/>
      <c r="D192" s="338"/>
      <c r="E192" s="338"/>
      <c r="F192" s="338"/>
      <c r="G192" s="338"/>
      <c r="H192" s="338"/>
      <c r="I192" s="338"/>
      <c r="J192" s="338"/>
      <c r="K192" s="338"/>
      <c r="L192" s="338"/>
      <c r="M192" s="338"/>
      <c r="N192" s="338"/>
      <c r="O192" s="338"/>
      <c r="P192" s="338"/>
      <c r="Q192" s="338"/>
      <c r="R192" s="338"/>
      <c r="S192" s="338"/>
      <c r="T192" s="338"/>
      <c r="U192" s="338"/>
      <c r="V192" s="338"/>
      <c r="W192" s="338"/>
      <c r="X192" s="338"/>
      <c r="Y192" s="338"/>
      <c r="Z192" s="338"/>
      <c r="AA192" s="338"/>
    </row>
    <row r="193" ht="13.5" customHeight="1">
      <c r="A193" s="338"/>
      <c r="B193" s="338"/>
      <c r="C193" s="338"/>
      <c r="D193" s="338"/>
      <c r="E193" s="338"/>
      <c r="F193" s="338"/>
      <c r="G193" s="338"/>
      <c r="H193" s="338"/>
      <c r="I193" s="338"/>
      <c r="J193" s="338"/>
      <c r="K193" s="338"/>
      <c r="L193" s="338"/>
      <c r="M193" s="338"/>
      <c r="N193" s="338"/>
      <c r="O193" s="338"/>
      <c r="P193" s="338"/>
      <c r="Q193" s="338"/>
      <c r="R193" s="338"/>
      <c r="S193" s="338"/>
      <c r="T193" s="338"/>
      <c r="U193" s="338"/>
      <c r="V193" s="338"/>
      <c r="W193" s="338"/>
      <c r="X193" s="338"/>
      <c r="Y193" s="338"/>
      <c r="Z193" s="338"/>
      <c r="AA193" s="338"/>
    </row>
    <row r="194" ht="13.5" customHeight="1">
      <c r="A194" s="338"/>
      <c r="B194" s="338"/>
      <c r="C194" s="338"/>
      <c r="D194" s="338"/>
      <c r="E194" s="338"/>
      <c r="F194" s="338"/>
      <c r="G194" s="338"/>
      <c r="H194" s="338"/>
      <c r="I194" s="338"/>
      <c r="J194" s="338"/>
      <c r="K194" s="338"/>
      <c r="L194" s="338"/>
      <c r="M194" s="338"/>
      <c r="N194" s="338"/>
      <c r="O194" s="338"/>
      <c r="P194" s="338"/>
      <c r="Q194" s="338"/>
      <c r="R194" s="338"/>
      <c r="S194" s="338"/>
      <c r="T194" s="338"/>
      <c r="U194" s="338"/>
      <c r="V194" s="338"/>
      <c r="W194" s="338"/>
      <c r="X194" s="338"/>
      <c r="Y194" s="338"/>
      <c r="Z194" s="338"/>
      <c r="AA194" s="338"/>
    </row>
    <row r="195" ht="13.5" customHeight="1">
      <c r="A195" s="338"/>
      <c r="B195" s="338"/>
      <c r="C195" s="338"/>
      <c r="D195" s="338"/>
      <c r="E195" s="338"/>
      <c r="F195" s="338"/>
      <c r="G195" s="338"/>
      <c r="H195" s="338"/>
      <c r="I195" s="338"/>
      <c r="J195" s="338"/>
      <c r="K195" s="338"/>
      <c r="L195" s="338"/>
      <c r="M195" s="338"/>
      <c r="N195" s="338"/>
      <c r="O195" s="338"/>
      <c r="P195" s="338"/>
      <c r="Q195" s="338"/>
      <c r="R195" s="338"/>
      <c r="S195" s="338"/>
      <c r="T195" s="338"/>
      <c r="U195" s="338"/>
      <c r="V195" s="338"/>
      <c r="W195" s="338"/>
      <c r="X195" s="338"/>
      <c r="Y195" s="338"/>
      <c r="Z195" s="338"/>
      <c r="AA195" s="338"/>
    </row>
    <row r="196" ht="13.5" customHeight="1">
      <c r="A196" s="338"/>
      <c r="B196" s="338"/>
      <c r="C196" s="338"/>
      <c r="D196" s="338"/>
      <c r="E196" s="338"/>
      <c r="F196" s="338"/>
      <c r="G196" s="338"/>
      <c r="H196" s="338"/>
      <c r="I196" s="338"/>
      <c r="J196" s="338"/>
      <c r="K196" s="338"/>
      <c r="L196" s="338"/>
      <c r="M196" s="338"/>
      <c r="N196" s="338"/>
      <c r="O196" s="338"/>
      <c r="P196" s="338"/>
      <c r="Q196" s="338"/>
      <c r="R196" s="338"/>
      <c r="S196" s="338"/>
      <c r="T196" s="338"/>
      <c r="U196" s="338"/>
      <c r="V196" s="338"/>
      <c r="W196" s="338"/>
      <c r="X196" s="338"/>
      <c r="Y196" s="338"/>
      <c r="Z196" s="338"/>
      <c r="AA196" s="338"/>
    </row>
    <row r="197" ht="13.5" customHeight="1">
      <c r="A197" s="338"/>
      <c r="B197" s="338"/>
      <c r="C197" s="338"/>
      <c r="D197" s="338"/>
      <c r="E197" s="338"/>
      <c r="F197" s="338"/>
      <c r="G197" s="338"/>
      <c r="H197" s="338"/>
      <c r="I197" s="338"/>
      <c r="J197" s="338"/>
      <c r="K197" s="338"/>
      <c r="L197" s="338"/>
      <c r="M197" s="338"/>
      <c r="N197" s="338"/>
      <c r="O197" s="338"/>
      <c r="P197" s="338"/>
      <c r="Q197" s="338"/>
      <c r="R197" s="338"/>
      <c r="S197" s="338"/>
      <c r="T197" s="338"/>
      <c r="U197" s="338"/>
      <c r="V197" s="338"/>
      <c r="W197" s="338"/>
      <c r="X197" s="338"/>
      <c r="Y197" s="338"/>
      <c r="Z197" s="338"/>
      <c r="AA197" s="338"/>
    </row>
    <row r="198" ht="13.5" customHeight="1">
      <c r="A198" s="338"/>
      <c r="B198" s="338"/>
      <c r="C198" s="338"/>
      <c r="D198" s="338"/>
      <c r="E198" s="338"/>
      <c r="F198" s="338"/>
      <c r="G198" s="338"/>
      <c r="H198" s="338"/>
      <c r="I198" s="338"/>
      <c r="J198" s="338"/>
      <c r="K198" s="338"/>
      <c r="L198" s="338"/>
      <c r="M198" s="338"/>
      <c r="N198" s="338"/>
      <c r="O198" s="338"/>
      <c r="P198" s="338"/>
      <c r="Q198" s="338"/>
      <c r="R198" s="338"/>
      <c r="S198" s="338"/>
      <c r="T198" s="338"/>
      <c r="U198" s="338"/>
      <c r="V198" s="338"/>
      <c r="W198" s="338"/>
      <c r="X198" s="338"/>
      <c r="Y198" s="338"/>
      <c r="Z198" s="338"/>
      <c r="AA198" s="338"/>
    </row>
    <row r="199" ht="13.5" customHeight="1">
      <c r="A199" s="338"/>
      <c r="B199" s="338"/>
      <c r="C199" s="338"/>
      <c r="D199" s="338"/>
      <c r="E199" s="338"/>
      <c r="F199" s="338"/>
      <c r="G199" s="338"/>
      <c r="H199" s="338"/>
      <c r="I199" s="338"/>
      <c r="J199" s="338"/>
      <c r="K199" s="338"/>
      <c r="L199" s="338"/>
      <c r="M199" s="338"/>
      <c r="N199" s="338"/>
      <c r="O199" s="338"/>
      <c r="P199" s="338"/>
      <c r="Q199" s="338"/>
      <c r="R199" s="338"/>
      <c r="S199" s="338"/>
      <c r="T199" s="338"/>
      <c r="U199" s="338"/>
      <c r="V199" s="338"/>
      <c r="W199" s="338"/>
      <c r="X199" s="338"/>
      <c r="Y199" s="338"/>
      <c r="Z199" s="338"/>
      <c r="AA199" s="338"/>
    </row>
    <row r="200" ht="13.5" customHeight="1">
      <c r="A200" s="338"/>
      <c r="B200" s="338"/>
      <c r="C200" s="338"/>
      <c r="D200" s="338"/>
      <c r="E200" s="338"/>
      <c r="F200" s="338"/>
      <c r="G200" s="338"/>
      <c r="H200" s="338"/>
      <c r="I200" s="338"/>
      <c r="J200" s="338"/>
      <c r="K200" s="338"/>
      <c r="L200" s="338"/>
      <c r="M200" s="338"/>
      <c r="N200" s="338"/>
      <c r="O200" s="338"/>
      <c r="P200" s="338"/>
      <c r="Q200" s="338"/>
      <c r="R200" s="338"/>
      <c r="S200" s="338"/>
      <c r="T200" s="338"/>
      <c r="U200" s="338"/>
      <c r="V200" s="338"/>
      <c r="W200" s="338"/>
      <c r="X200" s="338"/>
      <c r="Y200" s="338"/>
      <c r="Z200" s="338"/>
      <c r="AA200" s="338"/>
    </row>
    <row r="201" ht="13.5" customHeight="1">
      <c r="A201" s="338"/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38"/>
      <c r="N201" s="338"/>
      <c r="O201" s="338"/>
      <c r="P201" s="338"/>
      <c r="Q201" s="338"/>
      <c r="R201" s="338"/>
      <c r="S201" s="338"/>
      <c r="T201" s="338"/>
      <c r="U201" s="338"/>
      <c r="V201" s="338"/>
      <c r="W201" s="338"/>
      <c r="X201" s="338"/>
      <c r="Y201" s="338"/>
      <c r="Z201" s="338"/>
      <c r="AA201" s="338"/>
    </row>
    <row r="202" ht="13.5" customHeight="1">
      <c r="A202" s="338"/>
      <c r="B202" s="338"/>
      <c r="C202" s="338"/>
      <c r="D202" s="338"/>
      <c r="E202" s="338"/>
      <c r="F202" s="338"/>
      <c r="G202" s="338"/>
      <c r="H202" s="338"/>
      <c r="I202" s="338"/>
      <c r="J202" s="338"/>
      <c r="K202" s="338"/>
      <c r="L202" s="338"/>
      <c r="M202" s="338"/>
      <c r="N202" s="338"/>
      <c r="O202" s="338"/>
      <c r="P202" s="338"/>
      <c r="Q202" s="338"/>
      <c r="R202" s="338"/>
      <c r="S202" s="338"/>
      <c r="T202" s="338"/>
      <c r="U202" s="338"/>
      <c r="V202" s="338"/>
      <c r="W202" s="338"/>
      <c r="X202" s="338"/>
      <c r="Y202" s="338"/>
      <c r="Z202" s="338"/>
      <c r="AA202" s="338"/>
    </row>
    <row r="203" ht="13.5" customHeight="1">
      <c r="A203" s="338"/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38"/>
      <c r="N203" s="338"/>
      <c r="O203" s="338"/>
      <c r="P203" s="338"/>
      <c r="Q203" s="338"/>
      <c r="R203" s="338"/>
      <c r="S203" s="338"/>
      <c r="T203" s="338"/>
      <c r="U203" s="338"/>
      <c r="V203" s="338"/>
      <c r="W203" s="338"/>
      <c r="X203" s="338"/>
      <c r="Y203" s="338"/>
      <c r="Z203" s="338"/>
      <c r="AA203" s="338"/>
    </row>
    <row r="204" ht="13.5" customHeight="1">
      <c r="A204" s="338"/>
      <c r="B204" s="338"/>
      <c r="C204" s="338"/>
      <c r="D204" s="338"/>
      <c r="E204" s="338"/>
      <c r="F204" s="338"/>
      <c r="G204" s="338"/>
      <c r="H204" s="338"/>
      <c r="I204" s="338"/>
      <c r="J204" s="338"/>
      <c r="K204" s="338"/>
      <c r="L204" s="338"/>
      <c r="M204" s="338"/>
      <c r="N204" s="338"/>
      <c r="O204" s="338"/>
      <c r="P204" s="338"/>
      <c r="Q204" s="338"/>
      <c r="R204" s="338"/>
      <c r="S204" s="338"/>
      <c r="T204" s="338"/>
      <c r="U204" s="338"/>
      <c r="V204" s="338"/>
      <c r="W204" s="338"/>
      <c r="X204" s="338"/>
      <c r="Y204" s="338"/>
      <c r="Z204" s="338"/>
      <c r="AA204" s="338"/>
    </row>
    <row r="205" ht="13.5" customHeight="1">
      <c r="A205" s="338"/>
      <c r="B205" s="338"/>
      <c r="C205" s="338"/>
      <c r="D205" s="338"/>
      <c r="E205" s="338"/>
      <c r="F205" s="338"/>
      <c r="G205" s="338"/>
      <c r="H205" s="338"/>
      <c r="I205" s="338"/>
      <c r="J205" s="338"/>
      <c r="K205" s="338"/>
      <c r="L205" s="338"/>
      <c r="M205" s="338"/>
      <c r="N205" s="338"/>
      <c r="O205" s="338"/>
      <c r="P205" s="338"/>
      <c r="Q205" s="338"/>
      <c r="R205" s="338"/>
      <c r="S205" s="338"/>
      <c r="T205" s="338"/>
      <c r="U205" s="338"/>
      <c r="V205" s="338"/>
      <c r="W205" s="338"/>
      <c r="X205" s="338"/>
      <c r="Y205" s="338"/>
      <c r="Z205" s="338"/>
      <c r="AA205" s="338"/>
    </row>
    <row r="206" ht="13.5" customHeight="1">
      <c r="A206" s="338"/>
      <c r="B206" s="338"/>
      <c r="C206" s="338"/>
      <c r="D206" s="338"/>
      <c r="E206" s="338"/>
      <c r="F206" s="338"/>
      <c r="G206" s="338"/>
      <c r="H206" s="338"/>
      <c r="I206" s="338"/>
      <c r="J206" s="338"/>
      <c r="K206" s="338"/>
      <c r="L206" s="338"/>
      <c r="M206" s="338"/>
      <c r="N206" s="338"/>
      <c r="O206" s="338"/>
      <c r="P206" s="338"/>
      <c r="Q206" s="338"/>
      <c r="R206" s="338"/>
      <c r="S206" s="338"/>
      <c r="T206" s="338"/>
      <c r="U206" s="338"/>
      <c r="V206" s="338"/>
      <c r="W206" s="338"/>
      <c r="X206" s="338"/>
      <c r="Y206" s="338"/>
      <c r="Z206" s="338"/>
      <c r="AA206" s="338"/>
    </row>
    <row r="207" ht="13.5" customHeight="1">
      <c r="A207" s="338"/>
      <c r="B207" s="338"/>
      <c r="C207" s="338"/>
      <c r="D207" s="338"/>
      <c r="E207" s="338"/>
      <c r="F207" s="338"/>
      <c r="G207" s="338"/>
      <c r="H207" s="338"/>
      <c r="I207" s="338"/>
      <c r="J207" s="338"/>
      <c r="K207" s="338"/>
      <c r="L207" s="338"/>
      <c r="M207" s="338"/>
      <c r="N207" s="338"/>
      <c r="O207" s="338"/>
      <c r="P207" s="338"/>
      <c r="Q207" s="338"/>
      <c r="R207" s="338"/>
      <c r="S207" s="338"/>
      <c r="T207" s="338"/>
      <c r="U207" s="338"/>
      <c r="V207" s="338"/>
      <c r="W207" s="338"/>
      <c r="X207" s="338"/>
      <c r="Y207" s="338"/>
      <c r="Z207" s="338"/>
      <c r="AA207" s="338"/>
    </row>
    <row r="208" ht="13.5" customHeight="1">
      <c r="A208" s="338"/>
      <c r="B208" s="338"/>
      <c r="C208" s="338"/>
      <c r="D208" s="338"/>
      <c r="E208" s="338"/>
      <c r="F208" s="338"/>
      <c r="G208" s="338"/>
      <c r="H208" s="338"/>
      <c r="I208" s="338"/>
      <c r="J208" s="338"/>
      <c r="K208" s="338"/>
      <c r="L208" s="338"/>
      <c r="M208" s="338"/>
      <c r="N208" s="338"/>
      <c r="O208" s="338"/>
      <c r="P208" s="338"/>
      <c r="Q208" s="338"/>
      <c r="R208" s="338"/>
      <c r="S208" s="338"/>
      <c r="T208" s="338"/>
      <c r="U208" s="338"/>
      <c r="V208" s="338"/>
      <c r="W208" s="338"/>
      <c r="X208" s="338"/>
      <c r="Y208" s="338"/>
      <c r="Z208" s="338"/>
      <c r="AA208" s="338"/>
    </row>
    <row r="209" ht="13.5" customHeight="1">
      <c r="A209" s="338"/>
      <c r="B209" s="338"/>
      <c r="C209" s="338"/>
      <c r="D209" s="338"/>
      <c r="E209" s="338"/>
      <c r="F209" s="338"/>
      <c r="G209" s="338"/>
      <c r="H209" s="338"/>
      <c r="I209" s="338"/>
      <c r="J209" s="338"/>
      <c r="K209" s="338"/>
      <c r="L209" s="338"/>
      <c r="M209" s="338"/>
      <c r="N209" s="338"/>
      <c r="O209" s="338"/>
      <c r="P209" s="338"/>
      <c r="Q209" s="338"/>
      <c r="R209" s="338"/>
      <c r="S209" s="338"/>
      <c r="T209" s="338"/>
      <c r="U209" s="338"/>
      <c r="V209" s="338"/>
      <c r="W209" s="338"/>
      <c r="X209" s="338"/>
      <c r="Y209" s="338"/>
      <c r="Z209" s="338"/>
      <c r="AA209" s="338"/>
    </row>
    <row r="210" ht="13.5" customHeight="1">
      <c r="A210" s="338"/>
      <c r="B210" s="338"/>
      <c r="C210" s="338"/>
      <c r="D210" s="338"/>
      <c r="E210" s="338"/>
      <c r="F210" s="338"/>
      <c r="G210" s="338"/>
      <c r="H210" s="338"/>
      <c r="I210" s="338"/>
      <c r="J210" s="338"/>
      <c r="K210" s="338"/>
      <c r="L210" s="338"/>
      <c r="M210" s="338"/>
      <c r="N210" s="338"/>
      <c r="O210" s="338"/>
      <c r="P210" s="338"/>
      <c r="Q210" s="338"/>
      <c r="R210" s="338"/>
      <c r="S210" s="338"/>
      <c r="T210" s="338"/>
      <c r="U210" s="338"/>
      <c r="V210" s="338"/>
      <c r="W210" s="338"/>
      <c r="X210" s="338"/>
      <c r="Y210" s="338"/>
      <c r="Z210" s="338"/>
      <c r="AA210" s="338"/>
    </row>
    <row r="211" ht="13.5" customHeight="1">
      <c r="A211" s="338"/>
      <c r="B211" s="338"/>
      <c r="C211" s="338"/>
      <c r="D211" s="338"/>
      <c r="E211" s="338"/>
      <c r="F211" s="338"/>
      <c r="G211" s="338"/>
      <c r="H211" s="338"/>
      <c r="I211" s="338"/>
      <c r="J211" s="338"/>
      <c r="K211" s="338"/>
      <c r="L211" s="338"/>
      <c r="M211" s="338"/>
      <c r="N211" s="338"/>
      <c r="O211" s="338"/>
      <c r="P211" s="338"/>
      <c r="Q211" s="338"/>
      <c r="R211" s="338"/>
      <c r="S211" s="338"/>
      <c r="T211" s="338"/>
      <c r="U211" s="338"/>
      <c r="V211" s="338"/>
      <c r="W211" s="338"/>
      <c r="X211" s="338"/>
      <c r="Y211" s="338"/>
      <c r="Z211" s="338"/>
      <c r="AA211" s="338"/>
    </row>
    <row r="212" ht="13.5" customHeight="1">
      <c r="A212" s="338"/>
      <c r="B212" s="338"/>
      <c r="C212" s="338"/>
      <c r="D212" s="338"/>
      <c r="E212" s="338"/>
      <c r="F212" s="338"/>
      <c r="G212" s="338"/>
      <c r="H212" s="338"/>
      <c r="I212" s="338"/>
      <c r="J212" s="338"/>
      <c r="K212" s="338"/>
      <c r="L212" s="338"/>
      <c r="M212" s="338"/>
      <c r="N212" s="338"/>
      <c r="O212" s="338"/>
      <c r="P212" s="338"/>
      <c r="Q212" s="338"/>
      <c r="R212" s="338"/>
      <c r="S212" s="338"/>
      <c r="T212" s="338"/>
      <c r="U212" s="338"/>
      <c r="V212" s="338"/>
      <c r="W212" s="338"/>
      <c r="X212" s="338"/>
      <c r="Y212" s="338"/>
      <c r="Z212" s="338"/>
      <c r="AA212" s="338"/>
    </row>
    <row r="213" ht="13.5" customHeight="1">
      <c r="A213" s="338"/>
      <c r="B213" s="338"/>
      <c r="C213" s="338"/>
      <c r="D213" s="338"/>
      <c r="E213" s="338"/>
      <c r="F213" s="338"/>
      <c r="G213" s="338"/>
      <c r="H213" s="338"/>
      <c r="I213" s="338"/>
      <c r="J213" s="338"/>
      <c r="K213" s="338"/>
      <c r="L213" s="338"/>
      <c r="M213" s="338"/>
      <c r="N213" s="338"/>
      <c r="O213" s="338"/>
      <c r="P213" s="338"/>
      <c r="Q213" s="338"/>
      <c r="R213" s="338"/>
      <c r="S213" s="338"/>
      <c r="T213" s="338"/>
      <c r="U213" s="338"/>
      <c r="V213" s="338"/>
      <c r="W213" s="338"/>
      <c r="X213" s="338"/>
      <c r="Y213" s="338"/>
      <c r="Z213" s="338"/>
      <c r="AA213" s="338"/>
    </row>
    <row r="214" ht="13.5" customHeight="1">
      <c r="A214" s="338"/>
      <c r="B214" s="338"/>
      <c r="C214" s="338"/>
      <c r="D214" s="338"/>
      <c r="E214" s="338"/>
      <c r="F214" s="338"/>
      <c r="G214" s="338"/>
      <c r="H214" s="338"/>
      <c r="I214" s="338"/>
      <c r="J214" s="338"/>
      <c r="K214" s="338"/>
      <c r="L214" s="338"/>
      <c r="M214" s="338"/>
      <c r="N214" s="338"/>
      <c r="O214" s="338"/>
      <c r="P214" s="338"/>
      <c r="Q214" s="338"/>
      <c r="R214" s="338"/>
      <c r="S214" s="338"/>
      <c r="T214" s="338"/>
      <c r="U214" s="338"/>
      <c r="V214" s="338"/>
      <c r="W214" s="338"/>
      <c r="X214" s="338"/>
      <c r="Y214" s="338"/>
      <c r="Z214" s="338"/>
      <c r="AA214" s="338"/>
    </row>
    <row r="215" ht="13.5" customHeight="1">
      <c r="A215" s="338"/>
      <c r="B215" s="338"/>
      <c r="C215" s="338"/>
      <c r="D215" s="338"/>
      <c r="E215" s="338"/>
      <c r="F215" s="338"/>
      <c r="G215" s="338"/>
      <c r="H215" s="338"/>
      <c r="I215" s="338"/>
      <c r="J215" s="338"/>
      <c r="K215" s="338"/>
      <c r="L215" s="338"/>
      <c r="M215" s="338"/>
      <c r="N215" s="338"/>
      <c r="O215" s="338"/>
      <c r="P215" s="338"/>
      <c r="Q215" s="338"/>
      <c r="R215" s="338"/>
      <c r="S215" s="338"/>
      <c r="T215" s="338"/>
      <c r="U215" s="338"/>
      <c r="V215" s="338"/>
      <c r="W215" s="338"/>
      <c r="X215" s="338"/>
      <c r="Y215" s="338"/>
      <c r="Z215" s="338"/>
      <c r="AA215" s="338"/>
    </row>
    <row r="216" ht="13.5" customHeight="1">
      <c r="A216" s="338"/>
      <c r="B216" s="338"/>
      <c r="C216" s="338"/>
      <c r="D216" s="338"/>
      <c r="E216" s="338"/>
      <c r="F216" s="338"/>
      <c r="G216" s="338"/>
      <c r="H216" s="338"/>
      <c r="I216" s="338"/>
      <c r="J216" s="338"/>
      <c r="K216" s="338"/>
      <c r="L216" s="338"/>
      <c r="M216" s="338"/>
      <c r="N216" s="338"/>
      <c r="O216" s="338"/>
      <c r="P216" s="338"/>
      <c r="Q216" s="338"/>
      <c r="R216" s="338"/>
      <c r="S216" s="338"/>
      <c r="T216" s="338"/>
      <c r="U216" s="338"/>
      <c r="V216" s="338"/>
      <c r="W216" s="338"/>
      <c r="X216" s="338"/>
      <c r="Y216" s="338"/>
      <c r="Z216" s="338"/>
      <c r="AA216" s="338"/>
    </row>
    <row r="217" ht="13.5" customHeight="1">
      <c r="A217" s="338"/>
      <c r="B217" s="338"/>
      <c r="C217" s="338"/>
      <c r="D217" s="338"/>
      <c r="E217" s="338"/>
      <c r="F217" s="338"/>
      <c r="G217" s="338"/>
      <c r="H217" s="338"/>
      <c r="I217" s="338"/>
      <c r="J217" s="338"/>
      <c r="K217" s="338"/>
      <c r="L217" s="338"/>
      <c r="M217" s="338"/>
      <c r="N217" s="338"/>
      <c r="O217" s="338"/>
      <c r="P217" s="338"/>
      <c r="Q217" s="338"/>
      <c r="R217" s="338"/>
      <c r="S217" s="338"/>
      <c r="T217" s="338"/>
      <c r="U217" s="338"/>
      <c r="V217" s="338"/>
      <c r="W217" s="338"/>
      <c r="X217" s="338"/>
      <c r="Y217" s="338"/>
      <c r="Z217" s="338"/>
      <c r="AA217" s="338"/>
    </row>
    <row r="218" ht="13.5" customHeight="1">
      <c r="A218" s="338"/>
      <c r="B218" s="338"/>
      <c r="C218" s="338"/>
      <c r="D218" s="338"/>
      <c r="E218" s="338"/>
      <c r="F218" s="338"/>
      <c r="G218" s="338"/>
      <c r="H218" s="338"/>
      <c r="I218" s="338"/>
      <c r="J218" s="338"/>
      <c r="K218" s="338"/>
      <c r="L218" s="338"/>
      <c r="M218" s="338"/>
      <c r="N218" s="338"/>
      <c r="O218" s="338"/>
      <c r="P218" s="338"/>
      <c r="Q218" s="338"/>
      <c r="R218" s="338"/>
      <c r="S218" s="338"/>
      <c r="T218" s="338"/>
      <c r="U218" s="338"/>
      <c r="V218" s="338"/>
      <c r="W218" s="338"/>
      <c r="X218" s="338"/>
      <c r="Y218" s="338"/>
      <c r="Z218" s="338"/>
      <c r="AA218" s="338"/>
    </row>
    <row r="219" ht="13.5" customHeight="1">
      <c r="A219" s="338"/>
      <c r="B219" s="338"/>
      <c r="C219" s="338"/>
      <c r="D219" s="338"/>
      <c r="E219" s="338"/>
      <c r="F219" s="338"/>
      <c r="G219" s="338"/>
      <c r="H219" s="338"/>
      <c r="I219" s="338"/>
      <c r="J219" s="338"/>
      <c r="K219" s="338"/>
      <c r="L219" s="338"/>
      <c r="M219" s="338"/>
      <c r="N219" s="338"/>
      <c r="O219" s="338"/>
      <c r="P219" s="338"/>
      <c r="Q219" s="338"/>
      <c r="R219" s="338"/>
      <c r="S219" s="338"/>
      <c r="T219" s="338"/>
      <c r="U219" s="338"/>
      <c r="V219" s="338"/>
      <c r="W219" s="338"/>
      <c r="X219" s="338"/>
      <c r="Y219" s="338"/>
      <c r="Z219" s="338"/>
      <c r="AA219" s="338"/>
    </row>
    <row r="220" ht="13.5" customHeight="1">
      <c r="A220" s="338"/>
      <c r="B220" s="338"/>
      <c r="C220" s="338"/>
      <c r="D220" s="338"/>
      <c r="E220" s="338"/>
      <c r="F220" s="338"/>
      <c r="G220" s="338"/>
      <c r="H220" s="338"/>
      <c r="I220" s="338"/>
      <c r="J220" s="338"/>
      <c r="K220" s="338"/>
      <c r="L220" s="338"/>
      <c r="M220" s="338"/>
      <c r="N220" s="338"/>
      <c r="O220" s="338"/>
      <c r="P220" s="338"/>
      <c r="Q220" s="338"/>
      <c r="R220" s="338"/>
      <c r="S220" s="338"/>
      <c r="T220" s="338"/>
      <c r="U220" s="338"/>
      <c r="V220" s="338"/>
      <c r="W220" s="338"/>
      <c r="X220" s="338"/>
      <c r="Y220" s="338"/>
      <c r="Z220" s="338"/>
      <c r="AA220" s="338"/>
    </row>
    <row r="221" ht="13.5" customHeight="1">
      <c r="A221" s="338"/>
      <c r="B221" s="338"/>
      <c r="C221" s="338"/>
      <c r="D221" s="338"/>
      <c r="E221" s="338"/>
      <c r="F221" s="338"/>
      <c r="G221" s="338"/>
      <c r="H221" s="338"/>
      <c r="I221" s="338"/>
      <c r="J221" s="338"/>
      <c r="K221" s="338"/>
      <c r="L221" s="338"/>
      <c r="M221" s="338"/>
      <c r="N221" s="338"/>
      <c r="O221" s="338"/>
      <c r="P221" s="338"/>
      <c r="Q221" s="338"/>
      <c r="R221" s="338"/>
      <c r="S221" s="338"/>
      <c r="T221" s="338"/>
      <c r="U221" s="338"/>
      <c r="V221" s="338"/>
      <c r="W221" s="338"/>
      <c r="X221" s="338"/>
      <c r="Y221" s="338"/>
      <c r="Z221" s="338"/>
      <c r="AA221" s="338"/>
    </row>
    <row r="222" ht="13.5" customHeight="1">
      <c r="A222" s="338"/>
      <c r="B222" s="338"/>
      <c r="C222" s="338"/>
      <c r="D222" s="338"/>
      <c r="E222" s="338"/>
      <c r="F222" s="338"/>
      <c r="G222" s="338"/>
      <c r="H222" s="338"/>
      <c r="I222" s="338"/>
      <c r="J222" s="338"/>
      <c r="K222" s="338"/>
      <c r="L222" s="338"/>
      <c r="M222" s="338"/>
      <c r="N222" s="338"/>
      <c r="O222" s="338"/>
      <c r="P222" s="338"/>
      <c r="Q222" s="338"/>
      <c r="R222" s="338"/>
      <c r="S222" s="338"/>
      <c r="T222" s="338"/>
      <c r="U222" s="338"/>
      <c r="V222" s="338"/>
      <c r="W222" s="338"/>
      <c r="X222" s="338"/>
      <c r="Y222" s="338"/>
      <c r="Z222" s="338"/>
      <c r="AA222" s="338"/>
    </row>
    <row r="223" ht="13.5" customHeight="1">
      <c r="A223" s="338"/>
      <c r="B223" s="338"/>
      <c r="C223" s="338"/>
      <c r="D223" s="338"/>
      <c r="E223" s="338"/>
      <c r="F223" s="338"/>
      <c r="G223" s="338"/>
      <c r="H223" s="338"/>
      <c r="I223" s="338"/>
      <c r="J223" s="338"/>
      <c r="K223" s="338"/>
      <c r="L223" s="338"/>
      <c r="M223" s="338"/>
      <c r="N223" s="338"/>
      <c r="O223" s="338"/>
      <c r="P223" s="338"/>
      <c r="Q223" s="338"/>
      <c r="R223" s="338"/>
      <c r="S223" s="338"/>
      <c r="T223" s="338"/>
      <c r="U223" s="338"/>
      <c r="V223" s="338"/>
      <c r="W223" s="338"/>
      <c r="X223" s="338"/>
      <c r="Y223" s="338"/>
      <c r="Z223" s="338"/>
      <c r="AA223" s="338"/>
    </row>
    <row r="224" ht="13.5" customHeight="1">
      <c r="A224" s="338"/>
      <c r="B224" s="338"/>
      <c r="C224" s="338"/>
      <c r="D224" s="338"/>
      <c r="E224" s="338"/>
      <c r="F224" s="338"/>
      <c r="G224" s="338"/>
      <c r="H224" s="338"/>
      <c r="I224" s="338"/>
      <c r="J224" s="338"/>
      <c r="K224" s="338"/>
      <c r="L224" s="338"/>
      <c r="M224" s="338"/>
      <c r="N224" s="338"/>
      <c r="O224" s="338"/>
      <c r="P224" s="338"/>
      <c r="Q224" s="338"/>
      <c r="R224" s="338"/>
      <c r="S224" s="338"/>
      <c r="T224" s="338"/>
      <c r="U224" s="338"/>
      <c r="V224" s="338"/>
      <c r="W224" s="338"/>
      <c r="X224" s="338"/>
      <c r="Y224" s="338"/>
      <c r="Z224" s="338"/>
      <c r="AA224" s="338"/>
    </row>
    <row r="225" ht="13.5" customHeight="1">
      <c r="A225" s="338"/>
      <c r="B225" s="338"/>
      <c r="C225" s="338"/>
      <c r="D225" s="338"/>
      <c r="E225" s="338"/>
      <c r="F225" s="338"/>
      <c r="G225" s="338"/>
      <c r="H225" s="338"/>
      <c r="I225" s="338"/>
      <c r="J225" s="338"/>
      <c r="K225" s="338"/>
      <c r="L225" s="338"/>
      <c r="M225" s="338"/>
      <c r="N225" s="338"/>
      <c r="O225" s="338"/>
      <c r="P225" s="338"/>
      <c r="Q225" s="338"/>
      <c r="R225" s="338"/>
      <c r="S225" s="338"/>
      <c r="T225" s="338"/>
      <c r="U225" s="338"/>
      <c r="V225" s="338"/>
      <c r="W225" s="338"/>
      <c r="X225" s="338"/>
      <c r="Y225" s="338"/>
      <c r="Z225" s="338"/>
      <c r="AA225" s="338"/>
    </row>
    <row r="226" ht="13.5" customHeight="1">
      <c r="A226" s="338"/>
      <c r="B226" s="338"/>
      <c r="C226" s="338"/>
      <c r="D226" s="338"/>
      <c r="E226" s="338"/>
      <c r="F226" s="338"/>
      <c r="G226" s="338"/>
      <c r="H226" s="338"/>
      <c r="I226" s="338"/>
      <c r="J226" s="338"/>
      <c r="K226" s="338"/>
      <c r="L226" s="338"/>
      <c r="M226" s="338"/>
      <c r="N226" s="338"/>
      <c r="O226" s="338"/>
      <c r="P226" s="338"/>
      <c r="Q226" s="338"/>
      <c r="R226" s="338"/>
      <c r="S226" s="338"/>
      <c r="T226" s="338"/>
      <c r="U226" s="338"/>
      <c r="V226" s="338"/>
      <c r="W226" s="338"/>
      <c r="X226" s="338"/>
      <c r="Y226" s="338"/>
      <c r="Z226" s="338"/>
      <c r="AA226" s="338"/>
    </row>
    <row r="227" ht="13.5" customHeight="1">
      <c r="A227" s="338"/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38"/>
      <c r="N227" s="338"/>
      <c r="O227" s="338"/>
      <c r="P227" s="338"/>
      <c r="Q227" s="338"/>
      <c r="R227" s="338"/>
      <c r="S227" s="338"/>
      <c r="T227" s="338"/>
      <c r="U227" s="338"/>
      <c r="V227" s="338"/>
      <c r="W227" s="338"/>
      <c r="X227" s="338"/>
      <c r="Y227" s="338"/>
      <c r="Z227" s="338"/>
      <c r="AA227" s="338"/>
    </row>
    <row r="228" ht="13.5" customHeight="1">
      <c r="A228" s="338"/>
      <c r="B228" s="338"/>
      <c r="C228" s="338"/>
      <c r="D228" s="338"/>
      <c r="E228" s="338"/>
      <c r="F228" s="338"/>
      <c r="G228" s="338"/>
      <c r="H228" s="338"/>
      <c r="I228" s="338"/>
      <c r="J228" s="338"/>
      <c r="K228" s="338"/>
      <c r="L228" s="338"/>
      <c r="M228" s="338"/>
      <c r="N228" s="338"/>
      <c r="O228" s="338"/>
      <c r="P228" s="338"/>
      <c r="Q228" s="338"/>
      <c r="R228" s="338"/>
      <c r="S228" s="338"/>
      <c r="T228" s="338"/>
      <c r="U228" s="338"/>
      <c r="V228" s="338"/>
      <c r="W228" s="338"/>
      <c r="X228" s="338"/>
      <c r="Y228" s="338"/>
      <c r="Z228" s="338"/>
      <c r="AA228" s="338"/>
    </row>
    <row r="229" ht="13.5" customHeight="1">
      <c r="A229" s="338"/>
      <c r="B229" s="338"/>
      <c r="C229" s="338"/>
      <c r="D229" s="338"/>
      <c r="E229" s="338"/>
      <c r="F229" s="338"/>
      <c r="G229" s="338"/>
      <c r="H229" s="338"/>
      <c r="I229" s="338"/>
      <c r="J229" s="338"/>
      <c r="K229" s="338"/>
      <c r="L229" s="338"/>
      <c r="M229" s="338"/>
      <c r="N229" s="338"/>
      <c r="O229" s="338"/>
      <c r="P229" s="338"/>
      <c r="Q229" s="338"/>
      <c r="R229" s="338"/>
      <c r="S229" s="338"/>
      <c r="T229" s="338"/>
      <c r="U229" s="338"/>
      <c r="V229" s="338"/>
      <c r="W229" s="338"/>
      <c r="X229" s="338"/>
      <c r="Y229" s="338"/>
      <c r="Z229" s="338"/>
      <c r="AA229" s="338"/>
    </row>
    <row r="230" ht="13.5" customHeight="1">
      <c r="A230" s="338"/>
      <c r="B230" s="338"/>
      <c r="C230" s="338"/>
      <c r="D230" s="338"/>
      <c r="E230" s="338"/>
      <c r="F230" s="338"/>
      <c r="G230" s="338"/>
      <c r="H230" s="338"/>
      <c r="I230" s="338"/>
      <c r="J230" s="338"/>
      <c r="K230" s="338"/>
      <c r="L230" s="338"/>
      <c r="M230" s="338"/>
      <c r="N230" s="338"/>
      <c r="O230" s="338"/>
      <c r="P230" s="338"/>
      <c r="Q230" s="338"/>
      <c r="R230" s="338"/>
      <c r="S230" s="338"/>
      <c r="T230" s="338"/>
      <c r="U230" s="338"/>
      <c r="V230" s="338"/>
      <c r="W230" s="338"/>
      <c r="X230" s="338"/>
      <c r="Y230" s="338"/>
      <c r="Z230" s="338"/>
      <c r="AA230" s="338"/>
    </row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5">
    <mergeCell ref="X2:X3"/>
    <mergeCell ref="Y2:Y3"/>
    <mergeCell ref="Z2:Z3"/>
    <mergeCell ref="AA2:AA3"/>
    <mergeCell ref="A16:C16"/>
    <mergeCell ref="B17:C17"/>
    <mergeCell ref="A29:C29"/>
    <mergeCell ref="A30:C30"/>
    <mergeCell ref="A2:A3"/>
    <mergeCell ref="B2:B3"/>
    <mergeCell ref="C2:C3"/>
    <mergeCell ref="D2:H2"/>
    <mergeCell ref="J2:J3"/>
    <mergeCell ref="K2:V2"/>
    <mergeCell ref="W2:W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 fitToPage="1"/>
  </sheetPr>
  <sheetViews>
    <sheetView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2.63" defaultRowHeight="15.0"/>
  <cols>
    <col customWidth="1" min="1" max="1" width="2.88"/>
    <col customWidth="1" min="2" max="2" width="3.25"/>
    <col customWidth="1" min="3" max="3" width="25.38"/>
    <col customWidth="1" min="4" max="4" width="12.88"/>
    <col customWidth="1" min="5" max="5" width="8.25"/>
    <col customWidth="1" min="6" max="7" width="11.25"/>
    <col customWidth="1" min="8" max="8" width="10.75"/>
    <col customWidth="1" min="9" max="9" width="11.25"/>
    <col customWidth="1" min="10" max="10" width="8.75"/>
    <col customWidth="1" min="11" max="12" width="11.88"/>
    <col customWidth="1" min="13" max="13" width="10.5"/>
    <col customWidth="1" min="14" max="15" width="11.25"/>
    <col customWidth="1" min="16" max="16" width="13.75"/>
    <col customWidth="1" min="17" max="20" width="11.25"/>
    <col customWidth="1" min="21" max="22" width="13.75"/>
    <col customWidth="1" min="23" max="25" width="11.25"/>
    <col customWidth="1" min="26" max="27" width="12.88"/>
    <col customWidth="1" min="28" max="28" width="12.0"/>
    <col customWidth="1" min="29" max="30" width="11.25"/>
    <col customWidth="1" min="31" max="32" width="13.38"/>
    <col customWidth="1" min="33" max="35" width="12.5"/>
    <col customWidth="1" min="36" max="37" width="12.75"/>
    <col customWidth="1" min="38" max="38" width="10.88"/>
    <col customWidth="1" min="39" max="43" width="12.5"/>
    <col customWidth="1" min="44" max="45" width="11.25"/>
    <col customWidth="1" min="46" max="46" width="11.75"/>
    <col customWidth="1" min="47" max="48" width="11.25"/>
    <col customWidth="1" min="49" max="53" width="13.75"/>
    <col customWidth="1" min="54" max="58" width="12.5"/>
    <col customWidth="1" min="59" max="60" width="10.75"/>
    <col customWidth="1" min="61" max="61" width="13.38"/>
    <col customWidth="1" min="62" max="63" width="11.0"/>
    <col customWidth="1" min="64" max="64" width="13.5"/>
    <col customWidth="1" min="65" max="65" width="13.25"/>
    <col customWidth="1" min="66" max="66" width="6.38"/>
    <col customWidth="1" min="67" max="68" width="8.25"/>
    <col customWidth="1" min="69" max="69" width="12.0"/>
  </cols>
  <sheetData>
    <row r="1" ht="21.0" customHeight="1">
      <c r="A1" s="109" t="s">
        <v>414</v>
      </c>
      <c r="B1" s="408" t="s">
        <v>415</v>
      </c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409"/>
      <c r="U1" s="409"/>
      <c r="V1" s="409"/>
      <c r="W1" s="409"/>
      <c r="X1" s="409"/>
      <c r="Y1" s="409"/>
      <c r="Z1" s="409"/>
      <c r="AA1" s="409"/>
      <c r="AB1" s="409"/>
      <c r="AC1" s="409"/>
      <c r="AD1" s="409"/>
      <c r="AE1" s="409"/>
      <c r="AF1" s="409"/>
      <c r="AG1" s="409"/>
      <c r="AH1" s="409"/>
      <c r="AI1" s="409"/>
      <c r="AJ1" s="409"/>
      <c r="AK1" s="409"/>
      <c r="AL1" s="409"/>
      <c r="AM1" s="409"/>
      <c r="AN1" s="409"/>
      <c r="AO1" s="409"/>
      <c r="AP1" s="409"/>
      <c r="AQ1" s="409"/>
      <c r="AR1" s="409"/>
      <c r="AS1" s="409"/>
      <c r="AT1" s="409"/>
      <c r="AU1" s="409"/>
      <c r="AV1" s="409"/>
      <c r="AW1" s="409"/>
      <c r="AX1" s="409"/>
      <c r="AY1" s="409"/>
      <c r="AZ1" s="409"/>
      <c r="BA1" s="409"/>
      <c r="BB1" s="409"/>
      <c r="BC1" s="409"/>
      <c r="BD1" s="409"/>
      <c r="BE1" s="409"/>
      <c r="BF1" s="409"/>
      <c r="BG1" s="409"/>
      <c r="BH1" s="409"/>
      <c r="BI1" s="409"/>
      <c r="BJ1" s="409"/>
      <c r="BK1" s="409"/>
      <c r="BL1" s="410"/>
      <c r="BM1" s="411"/>
      <c r="BN1" s="106"/>
      <c r="BO1" s="106"/>
      <c r="BP1" s="106"/>
      <c r="BQ1" s="411"/>
    </row>
    <row r="2" ht="7.5" customHeight="1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06"/>
      <c r="BK2" s="106"/>
      <c r="BL2" s="410"/>
      <c r="BM2" s="411"/>
      <c r="BN2" s="106"/>
      <c r="BO2" s="106"/>
      <c r="BP2" s="106"/>
      <c r="BQ2" s="411"/>
    </row>
    <row r="3" ht="14.25" customHeight="1">
      <c r="A3" s="106"/>
      <c r="B3" s="412" t="s">
        <v>2</v>
      </c>
      <c r="C3" s="413" t="s">
        <v>416</v>
      </c>
      <c r="D3" s="414" t="s">
        <v>417</v>
      </c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5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5"/>
      <c r="AF3" s="415"/>
      <c r="AG3" s="415"/>
      <c r="AH3" s="415"/>
      <c r="AI3" s="415"/>
      <c r="AJ3" s="415"/>
      <c r="AK3" s="415"/>
      <c r="AL3" s="415"/>
      <c r="AM3" s="415"/>
      <c r="AN3" s="415"/>
      <c r="AO3" s="415"/>
      <c r="AP3" s="415"/>
      <c r="AQ3" s="415"/>
      <c r="AR3" s="415"/>
      <c r="AS3" s="415"/>
      <c r="AT3" s="415"/>
      <c r="AU3" s="415"/>
      <c r="AV3" s="415"/>
      <c r="AW3" s="415"/>
      <c r="AX3" s="415"/>
      <c r="AY3" s="415"/>
      <c r="AZ3" s="415"/>
      <c r="BA3" s="415"/>
      <c r="BB3" s="415"/>
      <c r="BC3" s="415"/>
      <c r="BD3" s="415"/>
      <c r="BE3" s="415"/>
      <c r="BF3" s="415"/>
      <c r="BG3" s="415"/>
      <c r="BH3" s="415"/>
      <c r="BI3" s="415"/>
      <c r="BJ3" s="415"/>
      <c r="BK3" s="416"/>
      <c r="BL3" s="417" t="s">
        <v>317</v>
      </c>
      <c r="BM3" s="418" t="s">
        <v>367</v>
      </c>
      <c r="BN3" s="419" t="s">
        <v>369</v>
      </c>
      <c r="BO3" s="106"/>
      <c r="BP3" s="106"/>
      <c r="BQ3" s="411"/>
    </row>
    <row r="4" ht="18.75" customHeight="1">
      <c r="A4" s="106"/>
      <c r="B4" s="420"/>
      <c r="C4" s="121"/>
      <c r="D4" s="421" t="s">
        <v>316</v>
      </c>
      <c r="E4" s="118"/>
      <c r="F4" s="118"/>
      <c r="G4" s="118"/>
      <c r="H4" s="119"/>
      <c r="I4" s="421" t="s">
        <v>64</v>
      </c>
      <c r="J4" s="118"/>
      <c r="K4" s="118"/>
      <c r="L4" s="118"/>
      <c r="M4" s="119"/>
      <c r="N4" s="421" t="s">
        <v>147</v>
      </c>
      <c r="O4" s="118"/>
      <c r="P4" s="118"/>
      <c r="Q4" s="118"/>
      <c r="R4" s="119"/>
      <c r="S4" s="421" t="s">
        <v>254</v>
      </c>
      <c r="T4" s="118"/>
      <c r="U4" s="118"/>
      <c r="V4" s="118"/>
      <c r="W4" s="119"/>
      <c r="X4" s="421" t="s">
        <v>257</v>
      </c>
      <c r="Y4" s="118"/>
      <c r="Z4" s="118"/>
      <c r="AA4" s="118"/>
      <c r="AB4" s="119"/>
      <c r="AC4" s="421" t="s">
        <v>260</v>
      </c>
      <c r="AD4" s="118"/>
      <c r="AE4" s="118"/>
      <c r="AF4" s="118"/>
      <c r="AG4" s="119"/>
      <c r="AH4" s="421" t="s">
        <v>318</v>
      </c>
      <c r="AI4" s="118"/>
      <c r="AJ4" s="118"/>
      <c r="AK4" s="118"/>
      <c r="AL4" s="119"/>
      <c r="AM4" s="421" t="s">
        <v>265</v>
      </c>
      <c r="AN4" s="118"/>
      <c r="AO4" s="118"/>
      <c r="AP4" s="118"/>
      <c r="AQ4" s="119"/>
      <c r="AR4" s="421" t="s">
        <v>268</v>
      </c>
      <c r="AS4" s="118"/>
      <c r="AT4" s="118"/>
      <c r="AU4" s="118"/>
      <c r="AV4" s="119"/>
      <c r="AW4" s="421" t="s">
        <v>270</v>
      </c>
      <c r="AX4" s="118"/>
      <c r="AY4" s="118"/>
      <c r="AZ4" s="118"/>
      <c r="BA4" s="119"/>
      <c r="BB4" s="421" t="s">
        <v>273</v>
      </c>
      <c r="BC4" s="118"/>
      <c r="BD4" s="118"/>
      <c r="BE4" s="118"/>
      <c r="BF4" s="119"/>
      <c r="BG4" s="422" t="s">
        <v>275</v>
      </c>
      <c r="BH4" s="118"/>
      <c r="BI4" s="118"/>
      <c r="BJ4" s="118"/>
      <c r="BK4" s="119"/>
      <c r="BL4" s="121"/>
      <c r="BM4" s="121"/>
      <c r="BN4" s="423"/>
      <c r="BO4" s="106"/>
      <c r="BP4" s="106"/>
      <c r="BQ4" s="411"/>
    </row>
    <row r="5" ht="18.75" customHeight="1">
      <c r="A5" s="106"/>
      <c r="B5" s="424"/>
      <c r="C5" s="425"/>
      <c r="D5" s="426" t="s">
        <v>418</v>
      </c>
      <c r="E5" s="426" t="s">
        <v>419</v>
      </c>
      <c r="F5" s="426" t="s">
        <v>420</v>
      </c>
      <c r="G5" s="426" t="s">
        <v>419</v>
      </c>
      <c r="H5" s="426" t="s">
        <v>317</v>
      </c>
      <c r="I5" s="426" t="s">
        <v>418</v>
      </c>
      <c r="J5" s="426" t="s">
        <v>419</v>
      </c>
      <c r="K5" s="426" t="s">
        <v>420</v>
      </c>
      <c r="L5" s="426" t="s">
        <v>419</v>
      </c>
      <c r="M5" s="426" t="s">
        <v>317</v>
      </c>
      <c r="N5" s="426" t="s">
        <v>418</v>
      </c>
      <c r="O5" s="426" t="s">
        <v>419</v>
      </c>
      <c r="P5" s="426" t="s">
        <v>420</v>
      </c>
      <c r="Q5" s="426" t="s">
        <v>419</v>
      </c>
      <c r="R5" s="426" t="s">
        <v>317</v>
      </c>
      <c r="S5" s="426" t="s">
        <v>418</v>
      </c>
      <c r="T5" s="426" t="s">
        <v>419</v>
      </c>
      <c r="U5" s="426" t="s">
        <v>420</v>
      </c>
      <c r="V5" s="426" t="s">
        <v>419</v>
      </c>
      <c r="W5" s="426" t="s">
        <v>317</v>
      </c>
      <c r="X5" s="426" t="s">
        <v>418</v>
      </c>
      <c r="Y5" s="426" t="s">
        <v>419</v>
      </c>
      <c r="Z5" s="426" t="s">
        <v>420</v>
      </c>
      <c r="AA5" s="426" t="s">
        <v>419</v>
      </c>
      <c r="AB5" s="426" t="s">
        <v>317</v>
      </c>
      <c r="AC5" s="426" t="s">
        <v>418</v>
      </c>
      <c r="AD5" s="426" t="s">
        <v>419</v>
      </c>
      <c r="AE5" s="426" t="s">
        <v>420</v>
      </c>
      <c r="AF5" s="426" t="s">
        <v>421</v>
      </c>
      <c r="AG5" s="426" t="s">
        <v>317</v>
      </c>
      <c r="AH5" s="426" t="s">
        <v>418</v>
      </c>
      <c r="AI5" s="426" t="s">
        <v>419</v>
      </c>
      <c r="AJ5" s="426" t="s">
        <v>420</v>
      </c>
      <c r="AK5" s="426" t="s">
        <v>419</v>
      </c>
      <c r="AL5" s="426" t="s">
        <v>317</v>
      </c>
      <c r="AM5" s="426" t="s">
        <v>418</v>
      </c>
      <c r="AN5" s="426" t="s">
        <v>419</v>
      </c>
      <c r="AO5" s="426" t="s">
        <v>420</v>
      </c>
      <c r="AP5" s="426" t="s">
        <v>419</v>
      </c>
      <c r="AQ5" s="426" t="s">
        <v>317</v>
      </c>
      <c r="AR5" s="426" t="s">
        <v>418</v>
      </c>
      <c r="AS5" s="426" t="s">
        <v>419</v>
      </c>
      <c r="AT5" s="426" t="s">
        <v>420</v>
      </c>
      <c r="AU5" s="426" t="s">
        <v>419</v>
      </c>
      <c r="AV5" s="426" t="s">
        <v>317</v>
      </c>
      <c r="AW5" s="426" t="s">
        <v>418</v>
      </c>
      <c r="AX5" s="426" t="s">
        <v>419</v>
      </c>
      <c r="AY5" s="426" t="s">
        <v>420</v>
      </c>
      <c r="AZ5" s="426" t="s">
        <v>419</v>
      </c>
      <c r="BA5" s="426" t="s">
        <v>317</v>
      </c>
      <c r="BB5" s="426" t="s">
        <v>418</v>
      </c>
      <c r="BC5" s="426" t="s">
        <v>419</v>
      </c>
      <c r="BD5" s="426" t="s">
        <v>420</v>
      </c>
      <c r="BE5" s="426" t="s">
        <v>419</v>
      </c>
      <c r="BF5" s="426" t="s">
        <v>317</v>
      </c>
      <c r="BG5" s="426" t="s">
        <v>418</v>
      </c>
      <c r="BH5" s="426" t="s">
        <v>419</v>
      </c>
      <c r="BI5" s="426" t="s">
        <v>420</v>
      </c>
      <c r="BJ5" s="426" t="s">
        <v>419</v>
      </c>
      <c r="BK5" s="426" t="s">
        <v>317</v>
      </c>
      <c r="BL5" s="425"/>
      <c r="BM5" s="425"/>
      <c r="BN5" s="427"/>
      <c r="BO5" s="106"/>
      <c r="BP5" s="106"/>
      <c r="BQ5" s="411"/>
    </row>
    <row r="6" ht="14.25" customHeight="1">
      <c r="A6" s="106"/>
      <c r="B6" s="428">
        <v>1.0</v>
      </c>
      <c r="C6" s="429" t="s">
        <v>422</v>
      </c>
      <c r="D6" s="430">
        <v>4.2459481E7</v>
      </c>
      <c r="E6" s="430">
        <v>3475.0</v>
      </c>
      <c r="F6" s="431">
        <v>4123000.0</v>
      </c>
      <c r="G6" s="432">
        <v>63.0</v>
      </c>
      <c r="H6" s="433">
        <f t="shared" ref="H6:H18" si="1">D6+F6</f>
        <v>46582481</v>
      </c>
      <c r="I6" s="430">
        <v>4.27105E7</v>
      </c>
      <c r="J6" s="430">
        <v>3500.0</v>
      </c>
      <c r="K6" s="431">
        <v>2256000.0</v>
      </c>
      <c r="L6" s="432">
        <v>44.0</v>
      </c>
      <c r="M6" s="433">
        <f t="shared" ref="M6:M18" si="2">I6+K6</f>
        <v>44966500</v>
      </c>
      <c r="N6" s="430">
        <v>4.3074396E7</v>
      </c>
      <c r="O6" s="430">
        <v>3530.0</v>
      </c>
      <c r="P6" s="431">
        <v>1546000.0</v>
      </c>
      <c r="Q6" s="432">
        <v>30.0</v>
      </c>
      <c r="R6" s="433">
        <f t="shared" ref="R6:R18" si="3">N6+P6</f>
        <v>44620396</v>
      </c>
      <c r="S6" s="433"/>
      <c r="T6" s="433"/>
      <c r="U6" s="431">
        <v>1728000.0</v>
      </c>
      <c r="V6" s="432">
        <v>31.0</v>
      </c>
      <c r="W6" s="434">
        <f t="shared" ref="W6:W18" si="4">S6+U6</f>
        <v>1728000</v>
      </c>
      <c r="X6" s="433"/>
      <c r="Y6" s="433"/>
      <c r="Z6" s="435"/>
      <c r="AA6" s="436"/>
      <c r="AB6" s="433">
        <f t="shared" ref="AB6:AB18" si="5">X6+Z6</f>
        <v>0</v>
      </c>
      <c r="AC6" s="433"/>
      <c r="AD6" s="433"/>
      <c r="AE6" s="435"/>
      <c r="AF6" s="436"/>
      <c r="AG6" s="433">
        <f t="shared" ref="AG6:AG18" si="6">AC6+AE6</f>
        <v>0</v>
      </c>
      <c r="AH6" s="433"/>
      <c r="AI6" s="433"/>
      <c r="AJ6" s="435"/>
      <c r="AK6" s="436"/>
      <c r="AL6" s="433">
        <f t="shared" ref="AL6:AL18" si="7">AH6+AJ6</f>
        <v>0</v>
      </c>
      <c r="AM6" s="433"/>
      <c r="AN6" s="433"/>
      <c r="AO6" s="435"/>
      <c r="AP6" s="436"/>
      <c r="AQ6" s="433">
        <f t="shared" ref="AQ6:AQ18" si="8">AM6+AO6</f>
        <v>0</v>
      </c>
      <c r="AR6" s="433"/>
      <c r="AS6" s="433"/>
      <c r="AT6" s="435"/>
      <c r="AU6" s="436"/>
      <c r="AV6" s="433">
        <f t="shared" ref="AV6:AV18" si="9">AR6+AT6</f>
        <v>0</v>
      </c>
      <c r="AW6" s="433"/>
      <c r="AX6" s="433"/>
      <c r="AY6" s="435"/>
      <c r="AZ6" s="436"/>
      <c r="BA6" s="433">
        <f t="shared" ref="BA6:BA18" si="10">AW6+AY6</f>
        <v>0</v>
      </c>
      <c r="BB6" s="433"/>
      <c r="BC6" s="433"/>
      <c r="BD6" s="435"/>
      <c r="BE6" s="436"/>
      <c r="BF6" s="437">
        <f t="shared" ref="BF6:BF12" si="11">SUM(BB6:BE6)</f>
        <v>0</v>
      </c>
      <c r="BG6" s="433"/>
      <c r="BH6" s="433"/>
      <c r="BI6" s="435"/>
      <c r="BJ6" s="436"/>
      <c r="BK6" s="433">
        <f t="shared" ref="BK6:BK10" si="12">BG6+BI6</f>
        <v>0</v>
      </c>
      <c r="BL6" s="438">
        <f t="shared" ref="BL6:BL18" si="13">H6+M6+R6+W6+AB6+AG6+AL6+AQ6+AV6+BA6+BF6+BK6</f>
        <v>137897377</v>
      </c>
      <c r="BM6" s="439"/>
      <c r="BN6" s="440" t="str">
        <f t="shared" ref="BN6:BN19" si="14">IFERROR(BL6/BM6*100," ")</f>
        <v> </v>
      </c>
      <c r="BO6" s="106"/>
      <c r="BP6" s="106"/>
      <c r="BQ6" s="411"/>
    </row>
    <row r="7" ht="14.25" customHeight="1">
      <c r="A7" s="106"/>
      <c r="B7" s="441">
        <v>2.0</v>
      </c>
      <c r="C7" s="442" t="s">
        <v>423</v>
      </c>
      <c r="D7" s="430">
        <v>7301664.0</v>
      </c>
      <c r="E7" s="430">
        <v>729.0</v>
      </c>
      <c r="F7" s="431">
        <v>1781000.0</v>
      </c>
      <c r="G7" s="432">
        <v>30.0</v>
      </c>
      <c r="H7" s="443">
        <f t="shared" si="1"/>
        <v>9082664</v>
      </c>
      <c r="I7" s="430">
        <v>7301664.0</v>
      </c>
      <c r="J7" s="430">
        <v>729.0</v>
      </c>
      <c r="K7" s="431">
        <v>2533000.0</v>
      </c>
      <c r="L7" s="432">
        <v>48.0</v>
      </c>
      <c r="M7" s="443">
        <f t="shared" si="2"/>
        <v>9834664</v>
      </c>
      <c r="N7" s="430">
        <v>7090471.0</v>
      </c>
      <c r="O7" s="430">
        <v>705.0</v>
      </c>
      <c r="P7" s="431">
        <v>612000.0</v>
      </c>
      <c r="Q7" s="432">
        <v>9.0</v>
      </c>
      <c r="R7" s="443">
        <f t="shared" si="3"/>
        <v>7702471</v>
      </c>
      <c r="S7" s="433"/>
      <c r="T7" s="433"/>
      <c r="U7" s="431">
        <v>679000.0</v>
      </c>
      <c r="V7" s="432">
        <v>11.0</v>
      </c>
      <c r="W7" s="434">
        <f t="shared" si="4"/>
        <v>679000</v>
      </c>
      <c r="X7" s="433"/>
      <c r="Y7" s="433"/>
      <c r="Z7" s="435"/>
      <c r="AA7" s="436"/>
      <c r="AB7" s="443">
        <f t="shared" si="5"/>
        <v>0</v>
      </c>
      <c r="AC7" s="433"/>
      <c r="AD7" s="433"/>
      <c r="AE7" s="435"/>
      <c r="AF7" s="436"/>
      <c r="AG7" s="433">
        <f t="shared" si="6"/>
        <v>0</v>
      </c>
      <c r="AH7" s="433"/>
      <c r="AI7" s="433"/>
      <c r="AJ7" s="435"/>
      <c r="AK7" s="436"/>
      <c r="AL7" s="443">
        <f t="shared" si="7"/>
        <v>0</v>
      </c>
      <c r="AM7" s="433"/>
      <c r="AN7" s="433"/>
      <c r="AO7" s="435"/>
      <c r="AP7" s="436"/>
      <c r="AQ7" s="443">
        <f t="shared" si="8"/>
        <v>0</v>
      </c>
      <c r="AR7" s="433"/>
      <c r="AS7" s="433"/>
      <c r="AT7" s="435"/>
      <c r="AU7" s="436"/>
      <c r="AV7" s="433">
        <f t="shared" si="9"/>
        <v>0</v>
      </c>
      <c r="AW7" s="433"/>
      <c r="AX7" s="433"/>
      <c r="AY7" s="435"/>
      <c r="AZ7" s="436"/>
      <c r="BA7" s="443">
        <f t="shared" si="10"/>
        <v>0</v>
      </c>
      <c r="BB7" s="433"/>
      <c r="BC7" s="433"/>
      <c r="BD7" s="435"/>
      <c r="BE7" s="436"/>
      <c r="BF7" s="437">
        <f t="shared" si="11"/>
        <v>0</v>
      </c>
      <c r="BG7" s="433"/>
      <c r="BH7" s="433"/>
      <c r="BI7" s="435"/>
      <c r="BJ7" s="436"/>
      <c r="BK7" s="443">
        <f t="shared" si="12"/>
        <v>0</v>
      </c>
      <c r="BL7" s="444">
        <f t="shared" si="13"/>
        <v>27298799</v>
      </c>
      <c r="BM7" s="445"/>
      <c r="BN7" s="440" t="str">
        <f t="shared" si="14"/>
        <v> </v>
      </c>
      <c r="BO7" s="106"/>
      <c r="BP7" s="106"/>
      <c r="BQ7" s="411"/>
    </row>
    <row r="8" ht="14.25" customHeight="1">
      <c r="A8" s="106"/>
      <c r="B8" s="441">
        <v>3.0</v>
      </c>
      <c r="C8" s="442" t="s">
        <v>424</v>
      </c>
      <c r="D8" s="430">
        <v>7318880.0</v>
      </c>
      <c r="E8" s="430">
        <v>614.0</v>
      </c>
      <c r="F8" s="431">
        <v>823000.0</v>
      </c>
      <c r="G8" s="432">
        <v>15.0</v>
      </c>
      <c r="H8" s="435">
        <f t="shared" si="1"/>
        <v>8141880</v>
      </c>
      <c r="I8" s="430">
        <v>7318880.0</v>
      </c>
      <c r="J8" s="430">
        <v>614.0</v>
      </c>
      <c r="K8" s="431">
        <v>1216000.0</v>
      </c>
      <c r="L8" s="432">
        <v>23.0</v>
      </c>
      <c r="M8" s="443">
        <f t="shared" si="2"/>
        <v>8534880</v>
      </c>
      <c r="N8" s="430">
        <v>7673160.0</v>
      </c>
      <c r="O8" s="430">
        <v>644.0</v>
      </c>
      <c r="P8" s="431">
        <v>436000.0</v>
      </c>
      <c r="Q8" s="432">
        <v>8.0</v>
      </c>
      <c r="R8" s="443">
        <f t="shared" si="3"/>
        <v>8109160</v>
      </c>
      <c r="S8" s="433"/>
      <c r="T8" s="433"/>
      <c r="U8" s="431">
        <v>796000.0</v>
      </c>
      <c r="V8" s="432">
        <v>12.0</v>
      </c>
      <c r="W8" s="434">
        <f t="shared" si="4"/>
        <v>796000</v>
      </c>
      <c r="X8" s="433"/>
      <c r="Y8" s="433"/>
      <c r="Z8" s="435"/>
      <c r="AA8" s="436"/>
      <c r="AB8" s="443">
        <f t="shared" si="5"/>
        <v>0</v>
      </c>
      <c r="AC8" s="433"/>
      <c r="AD8" s="433"/>
      <c r="AE8" s="435"/>
      <c r="AF8" s="436"/>
      <c r="AG8" s="433">
        <f t="shared" si="6"/>
        <v>0</v>
      </c>
      <c r="AH8" s="433"/>
      <c r="AI8" s="433"/>
      <c r="AJ8" s="435"/>
      <c r="AK8" s="436"/>
      <c r="AL8" s="443">
        <f t="shared" si="7"/>
        <v>0</v>
      </c>
      <c r="AM8" s="433"/>
      <c r="AN8" s="433"/>
      <c r="AO8" s="435"/>
      <c r="AP8" s="436"/>
      <c r="AQ8" s="443">
        <f t="shared" si="8"/>
        <v>0</v>
      </c>
      <c r="AR8" s="433"/>
      <c r="AS8" s="433"/>
      <c r="AT8" s="435"/>
      <c r="AU8" s="436"/>
      <c r="AV8" s="433">
        <f t="shared" si="9"/>
        <v>0</v>
      </c>
      <c r="AW8" s="433"/>
      <c r="AX8" s="433"/>
      <c r="AY8" s="435"/>
      <c r="AZ8" s="436"/>
      <c r="BA8" s="443">
        <f t="shared" si="10"/>
        <v>0</v>
      </c>
      <c r="BB8" s="433"/>
      <c r="BC8" s="433"/>
      <c r="BD8" s="435"/>
      <c r="BE8" s="436"/>
      <c r="BF8" s="437">
        <f t="shared" si="11"/>
        <v>0</v>
      </c>
      <c r="BG8" s="433"/>
      <c r="BH8" s="433"/>
      <c r="BI8" s="435"/>
      <c r="BJ8" s="436"/>
      <c r="BK8" s="443">
        <f t="shared" si="12"/>
        <v>0</v>
      </c>
      <c r="BL8" s="444">
        <f t="shared" si="13"/>
        <v>25581920</v>
      </c>
      <c r="BM8" s="445"/>
      <c r="BN8" s="440" t="str">
        <f t="shared" si="14"/>
        <v> </v>
      </c>
      <c r="BO8" s="106"/>
      <c r="BP8" s="106"/>
      <c r="BQ8" s="411"/>
    </row>
    <row r="9" ht="14.25" customHeight="1">
      <c r="A9" s="106"/>
      <c r="B9" s="441">
        <v>4.0</v>
      </c>
      <c r="C9" s="442" t="s">
        <v>425</v>
      </c>
      <c r="D9" s="430">
        <v>1.0999872E7</v>
      </c>
      <c r="E9" s="430">
        <v>904.0</v>
      </c>
      <c r="F9" s="431">
        <v>3308000.0</v>
      </c>
      <c r="G9" s="432">
        <v>66.0</v>
      </c>
      <c r="H9" s="435">
        <f t="shared" si="1"/>
        <v>14307872</v>
      </c>
      <c r="I9" s="430">
        <v>1.0999872E7</v>
      </c>
      <c r="J9" s="430">
        <v>904.0</v>
      </c>
      <c r="K9" s="431">
        <v>1600000.0</v>
      </c>
      <c r="L9" s="432">
        <v>32.0</v>
      </c>
      <c r="M9" s="435">
        <f t="shared" si="2"/>
        <v>12599872</v>
      </c>
      <c r="N9" s="430">
        <v>1.1269539E7</v>
      </c>
      <c r="O9" s="430">
        <v>927.0</v>
      </c>
      <c r="P9" s="431">
        <v>450000.0</v>
      </c>
      <c r="Q9" s="432">
        <v>9.0</v>
      </c>
      <c r="R9" s="435">
        <f t="shared" si="3"/>
        <v>11719539</v>
      </c>
      <c r="S9" s="433"/>
      <c r="T9" s="433"/>
      <c r="U9" s="431">
        <v>163000.0</v>
      </c>
      <c r="V9" s="432">
        <v>2.0</v>
      </c>
      <c r="W9" s="434">
        <f t="shared" si="4"/>
        <v>163000</v>
      </c>
      <c r="X9" s="433"/>
      <c r="Y9" s="433"/>
      <c r="Z9" s="435"/>
      <c r="AA9" s="436"/>
      <c r="AB9" s="435">
        <f t="shared" si="5"/>
        <v>0</v>
      </c>
      <c r="AC9" s="433"/>
      <c r="AD9" s="433"/>
      <c r="AE9" s="435"/>
      <c r="AF9" s="436"/>
      <c r="AG9" s="433">
        <f t="shared" si="6"/>
        <v>0</v>
      </c>
      <c r="AH9" s="433"/>
      <c r="AI9" s="433"/>
      <c r="AJ9" s="435"/>
      <c r="AK9" s="436"/>
      <c r="AL9" s="435">
        <f t="shared" si="7"/>
        <v>0</v>
      </c>
      <c r="AM9" s="433"/>
      <c r="AN9" s="433"/>
      <c r="AO9" s="435"/>
      <c r="AP9" s="436"/>
      <c r="AQ9" s="435">
        <f t="shared" si="8"/>
        <v>0</v>
      </c>
      <c r="AR9" s="433"/>
      <c r="AS9" s="433"/>
      <c r="AT9" s="435"/>
      <c r="AU9" s="436"/>
      <c r="AV9" s="433">
        <f t="shared" si="9"/>
        <v>0</v>
      </c>
      <c r="AW9" s="433"/>
      <c r="AX9" s="433"/>
      <c r="AY9" s="435"/>
      <c r="AZ9" s="436"/>
      <c r="BA9" s="435">
        <f t="shared" si="10"/>
        <v>0</v>
      </c>
      <c r="BB9" s="433"/>
      <c r="BC9" s="433"/>
      <c r="BD9" s="435"/>
      <c r="BE9" s="436"/>
      <c r="BF9" s="437">
        <f t="shared" si="11"/>
        <v>0</v>
      </c>
      <c r="BG9" s="433"/>
      <c r="BH9" s="433"/>
      <c r="BI9" s="435"/>
      <c r="BJ9" s="436"/>
      <c r="BK9" s="435">
        <f t="shared" si="12"/>
        <v>0</v>
      </c>
      <c r="BL9" s="444">
        <f t="shared" si="13"/>
        <v>38790283</v>
      </c>
      <c r="BM9" s="445"/>
      <c r="BN9" s="440" t="str">
        <f t="shared" si="14"/>
        <v> </v>
      </c>
      <c r="BO9" s="106"/>
      <c r="BP9" s="106"/>
      <c r="BQ9" s="411"/>
    </row>
    <row r="10" ht="14.25" customHeight="1">
      <c r="A10" s="106"/>
      <c r="B10" s="441">
        <v>5.0</v>
      </c>
      <c r="C10" s="429"/>
      <c r="D10" s="433"/>
      <c r="E10" s="433"/>
      <c r="F10" s="435"/>
      <c r="G10" s="436"/>
      <c r="H10" s="435">
        <f t="shared" si="1"/>
        <v>0</v>
      </c>
      <c r="I10" s="433"/>
      <c r="J10" s="433"/>
      <c r="K10" s="435"/>
      <c r="L10" s="436"/>
      <c r="M10" s="435">
        <f t="shared" si="2"/>
        <v>0</v>
      </c>
      <c r="N10" s="433"/>
      <c r="O10" s="433"/>
      <c r="P10" s="435"/>
      <c r="Q10" s="436"/>
      <c r="R10" s="435">
        <f t="shared" si="3"/>
        <v>0</v>
      </c>
      <c r="S10" s="433"/>
      <c r="T10" s="433"/>
      <c r="U10" s="435"/>
      <c r="V10" s="436"/>
      <c r="W10" s="434">
        <f t="shared" si="4"/>
        <v>0</v>
      </c>
      <c r="X10" s="433"/>
      <c r="Y10" s="433"/>
      <c r="Z10" s="435"/>
      <c r="AA10" s="436"/>
      <c r="AB10" s="435">
        <f t="shared" si="5"/>
        <v>0</v>
      </c>
      <c r="AC10" s="433"/>
      <c r="AD10" s="433"/>
      <c r="AE10" s="435"/>
      <c r="AF10" s="436"/>
      <c r="AG10" s="433">
        <f t="shared" si="6"/>
        <v>0</v>
      </c>
      <c r="AH10" s="433"/>
      <c r="AI10" s="433"/>
      <c r="AJ10" s="435"/>
      <c r="AK10" s="436"/>
      <c r="AL10" s="435">
        <f t="shared" si="7"/>
        <v>0</v>
      </c>
      <c r="AM10" s="433"/>
      <c r="AN10" s="433"/>
      <c r="AO10" s="435"/>
      <c r="AP10" s="436"/>
      <c r="AQ10" s="435">
        <f t="shared" si="8"/>
        <v>0</v>
      </c>
      <c r="AR10" s="433"/>
      <c r="AS10" s="433"/>
      <c r="AT10" s="435"/>
      <c r="AU10" s="436"/>
      <c r="AV10" s="433">
        <f t="shared" si="9"/>
        <v>0</v>
      </c>
      <c r="AW10" s="433"/>
      <c r="AX10" s="433"/>
      <c r="AY10" s="435"/>
      <c r="AZ10" s="436"/>
      <c r="BA10" s="435">
        <f t="shared" si="10"/>
        <v>0</v>
      </c>
      <c r="BB10" s="433"/>
      <c r="BC10" s="433"/>
      <c r="BD10" s="435"/>
      <c r="BE10" s="436"/>
      <c r="BF10" s="437">
        <f t="shared" si="11"/>
        <v>0</v>
      </c>
      <c r="BG10" s="433"/>
      <c r="BH10" s="433"/>
      <c r="BI10" s="435"/>
      <c r="BJ10" s="436"/>
      <c r="BK10" s="435">
        <f t="shared" si="12"/>
        <v>0</v>
      </c>
      <c r="BL10" s="444">
        <f t="shared" si="13"/>
        <v>0</v>
      </c>
      <c r="BM10" s="445"/>
      <c r="BN10" s="440" t="str">
        <f t="shared" si="14"/>
        <v> </v>
      </c>
      <c r="BO10" s="106"/>
      <c r="BP10" s="106"/>
      <c r="BQ10" s="411"/>
    </row>
    <row r="11" ht="14.25" customHeight="1">
      <c r="A11" s="106"/>
      <c r="B11" s="441">
        <v>6.0</v>
      </c>
      <c r="C11" s="442"/>
      <c r="D11" s="433"/>
      <c r="E11" s="433"/>
      <c r="F11" s="435"/>
      <c r="G11" s="436"/>
      <c r="H11" s="435">
        <f t="shared" si="1"/>
        <v>0</v>
      </c>
      <c r="I11" s="433"/>
      <c r="J11" s="433"/>
      <c r="K11" s="435"/>
      <c r="L11" s="436"/>
      <c r="M11" s="443">
        <f t="shared" si="2"/>
        <v>0</v>
      </c>
      <c r="N11" s="433"/>
      <c r="O11" s="433"/>
      <c r="P11" s="435"/>
      <c r="Q11" s="436"/>
      <c r="R11" s="443">
        <f t="shared" si="3"/>
        <v>0</v>
      </c>
      <c r="S11" s="433"/>
      <c r="T11" s="433"/>
      <c r="U11" s="435"/>
      <c r="V11" s="436"/>
      <c r="W11" s="434">
        <f t="shared" si="4"/>
        <v>0</v>
      </c>
      <c r="X11" s="433"/>
      <c r="Y11" s="433"/>
      <c r="Z11" s="435"/>
      <c r="AA11" s="436"/>
      <c r="AB11" s="443">
        <f t="shared" si="5"/>
        <v>0</v>
      </c>
      <c r="AC11" s="433"/>
      <c r="AD11" s="433"/>
      <c r="AE11" s="435"/>
      <c r="AF11" s="436"/>
      <c r="AG11" s="433">
        <f t="shared" si="6"/>
        <v>0</v>
      </c>
      <c r="AH11" s="433"/>
      <c r="AI11" s="433"/>
      <c r="AJ11" s="435"/>
      <c r="AK11" s="436"/>
      <c r="AL11" s="443">
        <f t="shared" si="7"/>
        <v>0</v>
      </c>
      <c r="AM11" s="433"/>
      <c r="AN11" s="433"/>
      <c r="AO11" s="435"/>
      <c r="AP11" s="436"/>
      <c r="AQ11" s="443">
        <f t="shared" si="8"/>
        <v>0</v>
      </c>
      <c r="AR11" s="433"/>
      <c r="AS11" s="433"/>
      <c r="AT11" s="435"/>
      <c r="AU11" s="436"/>
      <c r="AV11" s="433">
        <f t="shared" si="9"/>
        <v>0</v>
      </c>
      <c r="AW11" s="433"/>
      <c r="AX11" s="433"/>
      <c r="AY11" s="435"/>
      <c r="AZ11" s="436"/>
      <c r="BA11" s="443">
        <f t="shared" si="10"/>
        <v>0</v>
      </c>
      <c r="BB11" s="433"/>
      <c r="BC11" s="433"/>
      <c r="BD11" s="435"/>
      <c r="BE11" s="436"/>
      <c r="BF11" s="437">
        <f t="shared" si="11"/>
        <v>0</v>
      </c>
      <c r="BG11" s="433"/>
      <c r="BH11" s="433"/>
      <c r="BI11" s="435"/>
      <c r="BJ11" s="436"/>
      <c r="BK11" s="443">
        <v>0.0</v>
      </c>
      <c r="BL11" s="444">
        <f t="shared" si="13"/>
        <v>0</v>
      </c>
      <c r="BM11" s="445"/>
      <c r="BN11" s="440" t="str">
        <f t="shared" si="14"/>
        <v> </v>
      </c>
      <c r="BO11" s="106"/>
      <c r="BP11" s="106"/>
      <c r="BQ11" s="446"/>
    </row>
    <row r="12" ht="14.25" customHeight="1">
      <c r="A12" s="106"/>
      <c r="B12" s="441">
        <v>7.0</v>
      </c>
      <c r="C12" s="442"/>
      <c r="D12" s="433"/>
      <c r="E12" s="433"/>
      <c r="F12" s="435"/>
      <c r="G12" s="436"/>
      <c r="H12" s="435">
        <f t="shared" si="1"/>
        <v>0</v>
      </c>
      <c r="I12" s="433"/>
      <c r="J12" s="433"/>
      <c r="K12" s="435"/>
      <c r="L12" s="436"/>
      <c r="M12" s="443">
        <f t="shared" si="2"/>
        <v>0</v>
      </c>
      <c r="N12" s="433"/>
      <c r="O12" s="433"/>
      <c r="P12" s="435"/>
      <c r="Q12" s="436"/>
      <c r="R12" s="443">
        <f t="shared" si="3"/>
        <v>0</v>
      </c>
      <c r="S12" s="433"/>
      <c r="T12" s="433"/>
      <c r="U12" s="435"/>
      <c r="V12" s="436"/>
      <c r="W12" s="434">
        <f t="shared" si="4"/>
        <v>0</v>
      </c>
      <c r="X12" s="433"/>
      <c r="Y12" s="433"/>
      <c r="Z12" s="435"/>
      <c r="AA12" s="436"/>
      <c r="AB12" s="443">
        <f t="shared" si="5"/>
        <v>0</v>
      </c>
      <c r="AC12" s="433"/>
      <c r="AD12" s="433"/>
      <c r="AE12" s="435"/>
      <c r="AF12" s="436"/>
      <c r="AG12" s="433">
        <f t="shared" si="6"/>
        <v>0</v>
      </c>
      <c r="AH12" s="433"/>
      <c r="AI12" s="433"/>
      <c r="AJ12" s="435"/>
      <c r="AK12" s="436"/>
      <c r="AL12" s="443">
        <f t="shared" si="7"/>
        <v>0</v>
      </c>
      <c r="AM12" s="433"/>
      <c r="AN12" s="433"/>
      <c r="AO12" s="435"/>
      <c r="AP12" s="436"/>
      <c r="AQ12" s="443">
        <f t="shared" si="8"/>
        <v>0</v>
      </c>
      <c r="AR12" s="433"/>
      <c r="AS12" s="433"/>
      <c r="AT12" s="435"/>
      <c r="AU12" s="436"/>
      <c r="AV12" s="433">
        <f t="shared" si="9"/>
        <v>0</v>
      </c>
      <c r="AW12" s="433"/>
      <c r="AX12" s="433"/>
      <c r="AY12" s="435"/>
      <c r="AZ12" s="436"/>
      <c r="BA12" s="443">
        <f t="shared" si="10"/>
        <v>0</v>
      </c>
      <c r="BB12" s="433"/>
      <c r="BC12" s="433"/>
      <c r="BD12" s="435"/>
      <c r="BE12" s="436"/>
      <c r="BF12" s="437">
        <f t="shared" si="11"/>
        <v>0</v>
      </c>
      <c r="BG12" s="433"/>
      <c r="BH12" s="433"/>
      <c r="BI12" s="435"/>
      <c r="BJ12" s="436"/>
      <c r="BK12" s="443">
        <v>0.0</v>
      </c>
      <c r="BL12" s="444">
        <f t="shared" si="13"/>
        <v>0</v>
      </c>
      <c r="BM12" s="445"/>
      <c r="BN12" s="440" t="str">
        <f t="shared" si="14"/>
        <v> </v>
      </c>
      <c r="BO12" s="106"/>
      <c r="BP12" s="106"/>
      <c r="BQ12" s="411"/>
    </row>
    <row r="13" ht="14.25" customHeight="1">
      <c r="A13" s="106"/>
      <c r="B13" s="441">
        <v>8.0</v>
      </c>
      <c r="C13" s="442"/>
      <c r="D13" s="433"/>
      <c r="E13" s="433"/>
      <c r="F13" s="435"/>
      <c r="G13" s="436"/>
      <c r="H13" s="435">
        <f t="shared" si="1"/>
        <v>0</v>
      </c>
      <c r="I13" s="433"/>
      <c r="J13" s="433"/>
      <c r="K13" s="435"/>
      <c r="L13" s="436"/>
      <c r="M13" s="443">
        <f t="shared" si="2"/>
        <v>0</v>
      </c>
      <c r="N13" s="433"/>
      <c r="O13" s="433"/>
      <c r="P13" s="435"/>
      <c r="Q13" s="436"/>
      <c r="R13" s="443">
        <f t="shared" si="3"/>
        <v>0</v>
      </c>
      <c r="S13" s="433"/>
      <c r="T13" s="433"/>
      <c r="U13" s="435"/>
      <c r="V13" s="436"/>
      <c r="W13" s="434">
        <f t="shared" si="4"/>
        <v>0</v>
      </c>
      <c r="X13" s="433"/>
      <c r="Y13" s="433"/>
      <c r="Z13" s="435"/>
      <c r="AA13" s="436"/>
      <c r="AB13" s="443">
        <f t="shared" si="5"/>
        <v>0</v>
      </c>
      <c r="AC13" s="433"/>
      <c r="AD13" s="433"/>
      <c r="AE13" s="435"/>
      <c r="AF13" s="436"/>
      <c r="AG13" s="433">
        <f t="shared" si="6"/>
        <v>0</v>
      </c>
      <c r="AH13" s="433"/>
      <c r="AI13" s="433"/>
      <c r="AJ13" s="435"/>
      <c r="AK13" s="436"/>
      <c r="AL13" s="443">
        <f t="shared" si="7"/>
        <v>0</v>
      </c>
      <c r="AM13" s="433"/>
      <c r="AN13" s="433"/>
      <c r="AO13" s="435"/>
      <c r="AP13" s="436"/>
      <c r="AQ13" s="443">
        <f t="shared" si="8"/>
        <v>0</v>
      </c>
      <c r="AR13" s="433"/>
      <c r="AS13" s="433"/>
      <c r="AT13" s="435"/>
      <c r="AU13" s="436"/>
      <c r="AV13" s="433">
        <f t="shared" si="9"/>
        <v>0</v>
      </c>
      <c r="AW13" s="433"/>
      <c r="AX13" s="433"/>
      <c r="AY13" s="435"/>
      <c r="AZ13" s="436"/>
      <c r="BA13" s="443">
        <f t="shared" si="10"/>
        <v>0</v>
      </c>
      <c r="BB13" s="433"/>
      <c r="BC13" s="433"/>
      <c r="BD13" s="435"/>
      <c r="BE13" s="436"/>
      <c r="BF13" s="437">
        <f t="shared" ref="BF13:BF18" si="15">SUM(BB13:BD13)</f>
        <v>0</v>
      </c>
      <c r="BG13" s="433"/>
      <c r="BH13" s="433"/>
      <c r="BI13" s="435"/>
      <c r="BJ13" s="436"/>
      <c r="BK13" s="443">
        <f t="shared" ref="BK13:BK18" si="16">BG13+BI13</f>
        <v>0</v>
      </c>
      <c r="BL13" s="444">
        <f t="shared" si="13"/>
        <v>0</v>
      </c>
      <c r="BM13" s="445"/>
      <c r="BN13" s="440" t="str">
        <f t="shared" si="14"/>
        <v> </v>
      </c>
      <c r="BO13" s="106"/>
      <c r="BP13" s="106"/>
      <c r="BQ13" s="411"/>
    </row>
    <row r="14" ht="14.25" customHeight="1">
      <c r="A14" s="106"/>
      <c r="B14" s="441">
        <v>9.0</v>
      </c>
      <c r="C14" s="429"/>
      <c r="D14" s="433"/>
      <c r="E14" s="433"/>
      <c r="F14" s="435"/>
      <c r="G14" s="436"/>
      <c r="H14" s="435">
        <f t="shared" si="1"/>
        <v>0</v>
      </c>
      <c r="I14" s="433"/>
      <c r="J14" s="433"/>
      <c r="K14" s="435"/>
      <c r="L14" s="436"/>
      <c r="M14" s="443">
        <f t="shared" si="2"/>
        <v>0</v>
      </c>
      <c r="N14" s="433"/>
      <c r="O14" s="433"/>
      <c r="P14" s="435"/>
      <c r="Q14" s="436"/>
      <c r="R14" s="443">
        <f t="shared" si="3"/>
        <v>0</v>
      </c>
      <c r="S14" s="433"/>
      <c r="T14" s="433"/>
      <c r="U14" s="435"/>
      <c r="V14" s="436"/>
      <c r="W14" s="434">
        <f t="shared" si="4"/>
        <v>0</v>
      </c>
      <c r="X14" s="433"/>
      <c r="Y14" s="433"/>
      <c r="Z14" s="435"/>
      <c r="AA14" s="436"/>
      <c r="AB14" s="443">
        <f t="shared" si="5"/>
        <v>0</v>
      </c>
      <c r="AC14" s="433"/>
      <c r="AD14" s="433"/>
      <c r="AE14" s="435"/>
      <c r="AF14" s="436"/>
      <c r="AG14" s="433">
        <f t="shared" si="6"/>
        <v>0</v>
      </c>
      <c r="AH14" s="433"/>
      <c r="AI14" s="433"/>
      <c r="AJ14" s="435"/>
      <c r="AK14" s="436"/>
      <c r="AL14" s="443">
        <f t="shared" si="7"/>
        <v>0</v>
      </c>
      <c r="AM14" s="433"/>
      <c r="AN14" s="433"/>
      <c r="AO14" s="435"/>
      <c r="AP14" s="436"/>
      <c r="AQ14" s="443">
        <f t="shared" si="8"/>
        <v>0</v>
      </c>
      <c r="AR14" s="433"/>
      <c r="AS14" s="433"/>
      <c r="AT14" s="435"/>
      <c r="AU14" s="436"/>
      <c r="AV14" s="433">
        <f t="shared" si="9"/>
        <v>0</v>
      </c>
      <c r="AW14" s="433"/>
      <c r="AX14" s="433"/>
      <c r="AY14" s="435"/>
      <c r="AZ14" s="436"/>
      <c r="BA14" s="443">
        <f t="shared" si="10"/>
        <v>0</v>
      </c>
      <c r="BB14" s="433"/>
      <c r="BC14" s="433"/>
      <c r="BD14" s="435"/>
      <c r="BE14" s="436"/>
      <c r="BF14" s="437">
        <f t="shared" si="15"/>
        <v>0</v>
      </c>
      <c r="BG14" s="433"/>
      <c r="BH14" s="433"/>
      <c r="BI14" s="435"/>
      <c r="BJ14" s="436"/>
      <c r="BK14" s="443">
        <f t="shared" si="16"/>
        <v>0</v>
      </c>
      <c r="BL14" s="444">
        <f t="shared" si="13"/>
        <v>0</v>
      </c>
      <c r="BM14" s="445"/>
      <c r="BN14" s="440" t="str">
        <f t="shared" si="14"/>
        <v> </v>
      </c>
      <c r="BO14" s="106"/>
      <c r="BP14" s="106"/>
      <c r="BQ14" s="411"/>
    </row>
    <row r="15" ht="14.25" customHeight="1">
      <c r="A15" s="106"/>
      <c r="B15" s="441">
        <v>10.0</v>
      </c>
      <c r="C15" s="442"/>
      <c r="D15" s="433"/>
      <c r="E15" s="433"/>
      <c r="F15" s="435"/>
      <c r="G15" s="436"/>
      <c r="H15" s="435">
        <f t="shared" si="1"/>
        <v>0</v>
      </c>
      <c r="I15" s="433"/>
      <c r="J15" s="433"/>
      <c r="K15" s="435"/>
      <c r="L15" s="436"/>
      <c r="M15" s="443">
        <f t="shared" si="2"/>
        <v>0</v>
      </c>
      <c r="N15" s="433"/>
      <c r="O15" s="433"/>
      <c r="P15" s="435"/>
      <c r="Q15" s="436"/>
      <c r="R15" s="443">
        <f t="shared" si="3"/>
        <v>0</v>
      </c>
      <c r="S15" s="433"/>
      <c r="T15" s="433"/>
      <c r="U15" s="435"/>
      <c r="V15" s="436"/>
      <c r="W15" s="434">
        <f t="shared" si="4"/>
        <v>0</v>
      </c>
      <c r="X15" s="433"/>
      <c r="Y15" s="433"/>
      <c r="Z15" s="435"/>
      <c r="AA15" s="436"/>
      <c r="AB15" s="443">
        <f t="shared" si="5"/>
        <v>0</v>
      </c>
      <c r="AC15" s="433"/>
      <c r="AD15" s="433"/>
      <c r="AE15" s="435"/>
      <c r="AF15" s="436"/>
      <c r="AG15" s="433">
        <f t="shared" si="6"/>
        <v>0</v>
      </c>
      <c r="AH15" s="433"/>
      <c r="AI15" s="433"/>
      <c r="AJ15" s="435"/>
      <c r="AK15" s="436"/>
      <c r="AL15" s="443">
        <f t="shared" si="7"/>
        <v>0</v>
      </c>
      <c r="AM15" s="433"/>
      <c r="AN15" s="433"/>
      <c r="AO15" s="435"/>
      <c r="AP15" s="436"/>
      <c r="AQ15" s="443">
        <f t="shared" si="8"/>
        <v>0</v>
      </c>
      <c r="AR15" s="433"/>
      <c r="AS15" s="433"/>
      <c r="AT15" s="435"/>
      <c r="AU15" s="436"/>
      <c r="AV15" s="433">
        <f t="shared" si="9"/>
        <v>0</v>
      </c>
      <c r="AW15" s="433"/>
      <c r="AX15" s="433"/>
      <c r="AY15" s="435"/>
      <c r="AZ15" s="436"/>
      <c r="BA15" s="443">
        <f t="shared" si="10"/>
        <v>0</v>
      </c>
      <c r="BB15" s="433"/>
      <c r="BC15" s="433"/>
      <c r="BD15" s="435"/>
      <c r="BE15" s="436"/>
      <c r="BF15" s="437">
        <f t="shared" si="15"/>
        <v>0</v>
      </c>
      <c r="BG15" s="433"/>
      <c r="BH15" s="433"/>
      <c r="BI15" s="435"/>
      <c r="BJ15" s="436"/>
      <c r="BK15" s="443">
        <f t="shared" si="16"/>
        <v>0</v>
      </c>
      <c r="BL15" s="444">
        <f t="shared" si="13"/>
        <v>0</v>
      </c>
      <c r="BM15" s="445"/>
      <c r="BN15" s="440" t="str">
        <f t="shared" si="14"/>
        <v> </v>
      </c>
      <c r="BO15" s="106"/>
      <c r="BP15" s="106"/>
      <c r="BQ15" s="411"/>
    </row>
    <row r="16" ht="14.25" customHeight="1">
      <c r="A16" s="106"/>
      <c r="B16" s="441">
        <v>11.0</v>
      </c>
      <c r="C16" s="442"/>
      <c r="D16" s="433"/>
      <c r="E16" s="433"/>
      <c r="F16" s="435"/>
      <c r="G16" s="436"/>
      <c r="H16" s="435">
        <f t="shared" si="1"/>
        <v>0</v>
      </c>
      <c r="I16" s="433"/>
      <c r="J16" s="433"/>
      <c r="K16" s="435"/>
      <c r="L16" s="436"/>
      <c r="M16" s="443">
        <f t="shared" si="2"/>
        <v>0</v>
      </c>
      <c r="N16" s="433"/>
      <c r="O16" s="433"/>
      <c r="P16" s="435"/>
      <c r="Q16" s="436"/>
      <c r="R16" s="443">
        <f t="shared" si="3"/>
        <v>0</v>
      </c>
      <c r="S16" s="433"/>
      <c r="T16" s="433"/>
      <c r="U16" s="435"/>
      <c r="V16" s="436"/>
      <c r="W16" s="434">
        <f t="shared" si="4"/>
        <v>0</v>
      </c>
      <c r="X16" s="433"/>
      <c r="Y16" s="433"/>
      <c r="Z16" s="435"/>
      <c r="AA16" s="436"/>
      <c r="AB16" s="443">
        <f t="shared" si="5"/>
        <v>0</v>
      </c>
      <c r="AC16" s="433"/>
      <c r="AD16" s="433"/>
      <c r="AE16" s="435"/>
      <c r="AF16" s="436"/>
      <c r="AG16" s="433">
        <f t="shared" si="6"/>
        <v>0</v>
      </c>
      <c r="AH16" s="433"/>
      <c r="AI16" s="433"/>
      <c r="AJ16" s="435"/>
      <c r="AK16" s="436"/>
      <c r="AL16" s="443">
        <f t="shared" si="7"/>
        <v>0</v>
      </c>
      <c r="AM16" s="433"/>
      <c r="AN16" s="433"/>
      <c r="AO16" s="435"/>
      <c r="AP16" s="436"/>
      <c r="AQ16" s="443">
        <f t="shared" si="8"/>
        <v>0</v>
      </c>
      <c r="AR16" s="433"/>
      <c r="AS16" s="433"/>
      <c r="AT16" s="435"/>
      <c r="AU16" s="436"/>
      <c r="AV16" s="433">
        <f t="shared" si="9"/>
        <v>0</v>
      </c>
      <c r="AW16" s="433"/>
      <c r="AX16" s="433"/>
      <c r="AY16" s="435"/>
      <c r="AZ16" s="436"/>
      <c r="BA16" s="443">
        <f t="shared" si="10"/>
        <v>0</v>
      </c>
      <c r="BB16" s="433"/>
      <c r="BC16" s="433"/>
      <c r="BD16" s="435"/>
      <c r="BE16" s="436"/>
      <c r="BF16" s="437">
        <f t="shared" si="15"/>
        <v>0</v>
      </c>
      <c r="BG16" s="433"/>
      <c r="BH16" s="433"/>
      <c r="BI16" s="435"/>
      <c r="BJ16" s="436"/>
      <c r="BK16" s="443">
        <f t="shared" si="16"/>
        <v>0</v>
      </c>
      <c r="BL16" s="444">
        <f t="shared" si="13"/>
        <v>0</v>
      </c>
      <c r="BM16" s="445"/>
      <c r="BN16" s="440" t="str">
        <f t="shared" si="14"/>
        <v> </v>
      </c>
      <c r="BO16" s="106"/>
      <c r="BP16" s="106"/>
      <c r="BQ16" s="411"/>
    </row>
    <row r="17" ht="14.25" customHeight="1">
      <c r="A17" s="106"/>
      <c r="B17" s="441">
        <v>12.0</v>
      </c>
      <c r="C17" s="442"/>
      <c r="D17" s="433"/>
      <c r="E17" s="433"/>
      <c r="F17" s="435"/>
      <c r="G17" s="436"/>
      <c r="H17" s="443">
        <f t="shared" si="1"/>
        <v>0</v>
      </c>
      <c r="I17" s="433"/>
      <c r="J17" s="433"/>
      <c r="K17" s="435"/>
      <c r="L17" s="436"/>
      <c r="M17" s="443">
        <f t="shared" si="2"/>
        <v>0</v>
      </c>
      <c r="N17" s="433"/>
      <c r="O17" s="433"/>
      <c r="P17" s="435"/>
      <c r="Q17" s="436"/>
      <c r="R17" s="443">
        <f t="shared" si="3"/>
        <v>0</v>
      </c>
      <c r="S17" s="433"/>
      <c r="T17" s="433"/>
      <c r="U17" s="435"/>
      <c r="V17" s="436"/>
      <c r="W17" s="434">
        <f t="shared" si="4"/>
        <v>0</v>
      </c>
      <c r="X17" s="433"/>
      <c r="Y17" s="433"/>
      <c r="Z17" s="435"/>
      <c r="AA17" s="436"/>
      <c r="AB17" s="443">
        <f t="shared" si="5"/>
        <v>0</v>
      </c>
      <c r="AC17" s="433"/>
      <c r="AD17" s="433"/>
      <c r="AE17" s="435"/>
      <c r="AF17" s="436"/>
      <c r="AG17" s="433">
        <f t="shared" si="6"/>
        <v>0</v>
      </c>
      <c r="AH17" s="433"/>
      <c r="AI17" s="433"/>
      <c r="AJ17" s="435"/>
      <c r="AK17" s="436"/>
      <c r="AL17" s="443">
        <f t="shared" si="7"/>
        <v>0</v>
      </c>
      <c r="AM17" s="433"/>
      <c r="AN17" s="433"/>
      <c r="AO17" s="435"/>
      <c r="AP17" s="436"/>
      <c r="AQ17" s="443">
        <f t="shared" si="8"/>
        <v>0</v>
      </c>
      <c r="AR17" s="433"/>
      <c r="AS17" s="433"/>
      <c r="AT17" s="435"/>
      <c r="AU17" s="436"/>
      <c r="AV17" s="433">
        <f t="shared" si="9"/>
        <v>0</v>
      </c>
      <c r="AW17" s="433"/>
      <c r="AX17" s="433"/>
      <c r="AY17" s="435"/>
      <c r="AZ17" s="436"/>
      <c r="BA17" s="443">
        <f t="shared" si="10"/>
        <v>0</v>
      </c>
      <c r="BB17" s="433"/>
      <c r="BC17" s="433"/>
      <c r="BD17" s="435"/>
      <c r="BE17" s="436"/>
      <c r="BF17" s="437">
        <f t="shared" si="15"/>
        <v>0</v>
      </c>
      <c r="BG17" s="433"/>
      <c r="BH17" s="433"/>
      <c r="BI17" s="435"/>
      <c r="BJ17" s="436"/>
      <c r="BK17" s="443">
        <f t="shared" si="16"/>
        <v>0</v>
      </c>
      <c r="BL17" s="444">
        <f t="shared" si="13"/>
        <v>0</v>
      </c>
      <c r="BM17" s="445"/>
      <c r="BN17" s="440" t="str">
        <f t="shared" si="14"/>
        <v> </v>
      </c>
      <c r="BO17" s="106"/>
      <c r="BP17" s="106"/>
      <c r="BQ17" s="411"/>
    </row>
    <row r="18" ht="14.25" customHeight="1">
      <c r="A18" s="106"/>
      <c r="B18" s="441">
        <v>13.0</v>
      </c>
      <c r="C18" s="429"/>
      <c r="D18" s="433"/>
      <c r="E18" s="433"/>
      <c r="F18" s="435"/>
      <c r="G18" s="436"/>
      <c r="H18" s="443">
        <f t="shared" si="1"/>
        <v>0</v>
      </c>
      <c r="I18" s="433"/>
      <c r="J18" s="433"/>
      <c r="K18" s="435"/>
      <c r="L18" s="436"/>
      <c r="M18" s="443">
        <f t="shared" si="2"/>
        <v>0</v>
      </c>
      <c r="N18" s="433"/>
      <c r="O18" s="433"/>
      <c r="P18" s="435"/>
      <c r="Q18" s="436"/>
      <c r="R18" s="443">
        <f t="shared" si="3"/>
        <v>0</v>
      </c>
      <c r="S18" s="433"/>
      <c r="T18" s="433"/>
      <c r="U18" s="435"/>
      <c r="V18" s="436"/>
      <c r="W18" s="434">
        <f t="shared" si="4"/>
        <v>0</v>
      </c>
      <c r="X18" s="433"/>
      <c r="Y18" s="433"/>
      <c r="Z18" s="435"/>
      <c r="AA18" s="436"/>
      <c r="AB18" s="443">
        <f t="shared" si="5"/>
        <v>0</v>
      </c>
      <c r="AC18" s="433"/>
      <c r="AD18" s="433"/>
      <c r="AE18" s="435"/>
      <c r="AF18" s="436"/>
      <c r="AG18" s="433">
        <f t="shared" si="6"/>
        <v>0</v>
      </c>
      <c r="AH18" s="433"/>
      <c r="AI18" s="433"/>
      <c r="AJ18" s="435"/>
      <c r="AK18" s="436"/>
      <c r="AL18" s="443">
        <f t="shared" si="7"/>
        <v>0</v>
      </c>
      <c r="AM18" s="433"/>
      <c r="AN18" s="433"/>
      <c r="AO18" s="435"/>
      <c r="AP18" s="436"/>
      <c r="AQ18" s="443">
        <f t="shared" si="8"/>
        <v>0</v>
      </c>
      <c r="AR18" s="433"/>
      <c r="AS18" s="433"/>
      <c r="AT18" s="435"/>
      <c r="AU18" s="436"/>
      <c r="AV18" s="433">
        <f t="shared" si="9"/>
        <v>0</v>
      </c>
      <c r="AW18" s="433"/>
      <c r="AX18" s="433"/>
      <c r="AY18" s="435"/>
      <c r="AZ18" s="436"/>
      <c r="BA18" s="443">
        <f t="shared" si="10"/>
        <v>0</v>
      </c>
      <c r="BB18" s="433"/>
      <c r="BC18" s="433"/>
      <c r="BD18" s="435"/>
      <c r="BE18" s="436"/>
      <c r="BF18" s="437">
        <f t="shared" si="15"/>
        <v>0</v>
      </c>
      <c r="BG18" s="433"/>
      <c r="BH18" s="433"/>
      <c r="BI18" s="435"/>
      <c r="BJ18" s="436"/>
      <c r="BK18" s="443">
        <f t="shared" si="16"/>
        <v>0</v>
      </c>
      <c r="BL18" s="444">
        <f t="shared" si="13"/>
        <v>0</v>
      </c>
      <c r="BM18" s="445"/>
      <c r="BN18" s="440" t="str">
        <f t="shared" si="14"/>
        <v> </v>
      </c>
      <c r="BO18" s="106"/>
      <c r="BP18" s="106"/>
      <c r="BQ18" s="411"/>
    </row>
    <row r="19" ht="14.25" customHeight="1">
      <c r="A19" s="447"/>
      <c r="B19" s="448" t="s">
        <v>317</v>
      </c>
      <c r="C19" s="449"/>
      <c r="D19" s="450">
        <f t="shared" ref="D19:BL19" si="17">SUM(D6:D18)</f>
        <v>68079897</v>
      </c>
      <c r="E19" s="450">
        <f t="shared" si="17"/>
        <v>5722</v>
      </c>
      <c r="F19" s="450">
        <f t="shared" si="17"/>
        <v>10035000</v>
      </c>
      <c r="G19" s="451">
        <f t="shared" si="17"/>
        <v>174</v>
      </c>
      <c r="H19" s="450">
        <f t="shared" si="17"/>
        <v>78114897</v>
      </c>
      <c r="I19" s="450">
        <f t="shared" si="17"/>
        <v>68330916</v>
      </c>
      <c r="J19" s="450">
        <f t="shared" si="17"/>
        <v>5747</v>
      </c>
      <c r="K19" s="450">
        <f t="shared" si="17"/>
        <v>7605000</v>
      </c>
      <c r="L19" s="450">
        <f t="shared" si="17"/>
        <v>147</v>
      </c>
      <c r="M19" s="450">
        <f t="shared" si="17"/>
        <v>75935916</v>
      </c>
      <c r="N19" s="450">
        <f t="shared" si="17"/>
        <v>69107566</v>
      </c>
      <c r="O19" s="450">
        <f t="shared" si="17"/>
        <v>5806</v>
      </c>
      <c r="P19" s="450">
        <f t="shared" si="17"/>
        <v>3044000</v>
      </c>
      <c r="Q19" s="450">
        <f t="shared" si="17"/>
        <v>56</v>
      </c>
      <c r="R19" s="450">
        <f t="shared" si="17"/>
        <v>72151566</v>
      </c>
      <c r="S19" s="450">
        <f t="shared" si="17"/>
        <v>0</v>
      </c>
      <c r="T19" s="450">
        <f t="shared" si="17"/>
        <v>0</v>
      </c>
      <c r="U19" s="450">
        <f t="shared" si="17"/>
        <v>3366000</v>
      </c>
      <c r="V19" s="450">
        <f t="shared" si="17"/>
        <v>56</v>
      </c>
      <c r="W19" s="450">
        <f t="shared" si="17"/>
        <v>3366000</v>
      </c>
      <c r="X19" s="450">
        <f t="shared" si="17"/>
        <v>0</v>
      </c>
      <c r="Y19" s="450">
        <f t="shared" si="17"/>
        <v>0</v>
      </c>
      <c r="Z19" s="450">
        <f t="shared" si="17"/>
        <v>0</v>
      </c>
      <c r="AA19" s="450">
        <f t="shared" si="17"/>
        <v>0</v>
      </c>
      <c r="AB19" s="450">
        <f t="shared" si="17"/>
        <v>0</v>
      </c>
      <c r="AC19" s="450">
        <f t="shared" si="17"/>
        <v>0</v>
      </c>
      <c r="AD19" s="450">
        <f t="shared" si="17"/>
        <v>0</v>
      </c>
      <c r="AE19" s="450">
        <f t="shared" si="17"/>
        <v>0</v>
      </c>
      <c r="AF19" s="450">
        <f t="shared" si="17"/>
        <v>0</v>
      </c>
      <c r="AG19" s="450">
        <f t="shared" si="17"/>
        <v>0</v>
      </c>
      <c r="AH19" s="450">
        <f t="shared" si="17"/>
        <v>0</v>
      </c>
      <c r="AI19" s="450">
        <f t="shared" si="17"/>
        <v>0</v>
      </c>
      <c r="AJ19" s="450">
        <f t="shared" si="17"/>
        <v>0</v>
      </c>
      <c r="AK19" s="450">
        <f t="shared" si="17"/>
        <v>0</v>
      </c>
      <c r="AL19" s="450">
        <f t="shared" si="17"/>
        <v>0</v>
      </c>
      <c r="AM19" s="450">
        <f t="shared" si="17"/>
        <v>0</v>
      </c>
      <c r="AN19" s="450">
        <f t="shared" si="17"/>
        <v>0</v>
      </c>
      <c r="AO19" s="450">
        <f t="shared" si="17"/>
        <v>0</v>
      </c>
      <c r="AP19" s="450">
        <f t="shared" si="17"/>
        <v>0</v>
      </c>
      <c r="AQ19" s="450">
        <f t="shared" si="17"/>
        <v>0</v>
      </c>
      <c r="AR19" s="450">
        <f t="shared" si="17"/>
        <v>0</v>
      </c>
      <c r="AS19" s="450">
        <f t="shared" si="17"/>
        <v>0</v>
      </c>
      <c r="AT19" s="450">
        <f t="shared" si="17"/>
        <v>0</v>
      </c>
      <c r="AU19" s="450">
        <f t="shared" si="17"/>
        <v>0</v>
      </c>
      <c r="AV19" s="450">
        <f t="shared" si="17"/>
        <v>0</v>
      </c>
      <c r="AW19" s="450">
        <f t="shared" si="17"/>
        <v>0</v>
      </c>
      <c r="AX19" s="450">
        <f t="shared" si="17"/>
        <v>0</v>
      </c>
      <c r="AY19" s="450">
        <f t="shared" si="17"/>
        <v>0</v>
      </c>
      <c r="AZ19" s="450">
        <f t="shared" si="17"/>
        <v>0</v>
      </c>
      <c r="BA19" s="450">
        <f t="shared" si="17"/>
        <v>0</v>
      </c>
      <c r="BB19" s="450">
        <f t="shared" si="17"/>
        <v>0</v>
      </c>
      <c r="BC19" s="450">
        <f t="shared" si="17"/>
        <v>0</v>
      </c>
      <c r="BD19" s="450">
        <f t="shared" si="17"/>
        <v>0</v>
      </c>
      <c r="BE19" s="450">
        <f t="shared" si="17"/>
        <v>0</v>
      </c>
      <c r="BF19" s="450">
        <f t="shared" si="17"/>
        <v>0</v>
      </c>
      <c r="BG19" s="450">
        <f t="shared" si="17"/>
        <v>0</v>
      </c>
      <c r="BH19" s="450">
        <f t="shared" si="17"/>
        <v>0</v>
      </c>
      <c r="BI19" s="450">
        <f t="shared" si="17"/>
        <v>0</v>
      </c>
      <c r="BJ19" s="450">
        <f t="shared" si="17"/>
        <v>0</v>
      </c>
      <c r="BK19" s="450">
        <f t="shared" si="17"/>
        <v>0</v>
      </c>
      <c r="BL19" s="450">
        <f t="shared" si="17"/>
        <v>229568379</v>
      </c>
      <c r="BM19" s="450" t="str">
        <f>Breakdown!E73</f>
        <v/>
      </c>
      <c r="BN19" s="452" t="str">
        <f t="shared" si="14"/>
        <v> </v>
      </c>
      <c r="BO19" s="447"/>
      <c r="BP19" s="447"/>
      <c r="BQ19" s="446"/>
    </row>
    <row r="20" ht="14.25" customHeight="1">
      <c r="A20" s="106"/>
      <c r="B20" s="453"/>
      <c r="C20" s="453"/>
      <c r="D20" s="454"/>
      <c r="E20" s="454"/>
      <c r="F20" s="454"/>
      <c r="G20" s="454"/>
      <c r="H20" s="454"/>
      <c r="I20" s="454"/>
      <c r="J20" s="454"/>
      <c r="K20" s="454"/>
      <c r="L20" s="454"/>
      <c r="M20" s="454"/>
      <c r="N20" s="454"/>
      <c r="O20" s="454"/>
      <c r="P20" s="454"/>
      <c r="Q20" s="454"/>
      <c r="R20" s="454"/>
      <c r="S20" s="454"/>
      <c r="T20" s="454"/>
      <c r="U20" s="454"/>
      <c r="V20" s="454"/>
      <c r="W20" s="454"/>
      <c r="X20" s="454"/>
      <c r="Y20" s="454"/>
      <c r="Z20" s="454"/>
      <c r="AA20" s="454"/>
      <c r="AB20" s="454"/>
      <c r="AC20" s="454"/>
      <c r="AD20" s="454"/>
      <c r="AE20" s="454"/>
      <c r="AF20" s="454"/>
      <c r="AG20" s="454"/>
      <c r="AH20" s="454"/>
      <c r="AI20" s="454"/>
      <c r="AJ20" s="454"/>
      <c r="AK20" s="454"/>
      <c r="AL20" s="454"/>
      <c r="AM20" s="454"/>
      <c r="AN20" s="454"/>
      <c r="AO20" s="454"/>
      <c r="AP20" s="454"/>
      <c r="AQ20" s="454"/>
      <c r="AR20" s="454"/>
      <c r="AS20" s="454"/>
      <c r="AT20" s="454"/>
      <c r="AU20" s="454"/>
      <c r="AV20" s="454"/>
      <c r="AW20" s="454"/>
      <c r="AX20" s="454"/>
      <c r="AY20" s="454"/>
      <c r="AZ20" s="454"/>
      <c r="BA20" s="454"/>
      <c r="BB20" s="454"/>
      <c r="BC20" s="454"/>
      <c r="BD20" s="454"/>
      <c r="BE20" s="454"/>
      <c r="BF20" s="454"/>
      <c r="BG20" s="454"/>
      <c r="BH20" s="454"/>
      <c r="BI20" s="454"/>
      <c r="BJ20" s="454"/>
      <c r="BK20" s="454"/>
      <c r="BL20" s="455"/>
      <c r="BM20" s="411"/>
      <c r="BN20" s="106"/>
      <c r="BO20" s="106"/>
      <c r="BP20" s="106"/>
      <c r="BQ20" s="411"/>
    </row>
    <row r="21" ht="14.25" customHeight="1">
      <c r="A21" s="106"/>
      <c r="B21" s="453"/>
      <c r="C21" s="453"/>
      <c r="D21" s="454"/>
      <c r="E21" s="454"/>
      <c r="F21" s="454"/>
      <c r="G21" s="454"/>
      <c r="H21" s="454"/>
      <c r="I21" s="454"/>
      <c r="J21" s="454"/>
      <c r="K21" s="454"/>
      <c r="L21" s="454"/>
      <c r="M21" s="454"/>
      <c r="N21" s="454"/>
      <c r="O21" s="454"/>
      <c r="P21" s="454"/>
      <c r="Q21" s="454"/>
      <c r="R21" s="454" t="str">
        <f>R20</f>
        <v/>
      </c>
      <c r="S21" s="454"/>
      <c r="T21" s="454"/>
      <c r="U21" s="454"/>
      <c r="V21" s="454"/>
      <c r="W21" s="454"/>
      <c r="X21" s="454"/>
      <c r="Y21" s="454"/>
      <c r="Z21" s="454"/>
      <c r="AA21" s="454"/>
      <c r="AB21" s="454"/>
      <c r="AC21" s="454"/>
      <c r="AD21" s="454"/>
      <c r="AE21" s="454"/>
      <c r="AF21" s="454"/>
      <c r="AG21" s="454"/>
      <c r="AH21" s="454"/>
      <c r="AI21" s="454"/>
      <c r="AJ21" s="454"/>
      <c r="AK21" s="454"/>
      <c r="AL21" s="454"/>
      <c r="AM21" s="454"/>
      <c r="AN21" s="454"/>
      <c r="AO21" s="454"/>
      <c r="AP21" s="454"/>
      <c r="AQ21" s="454"/>
      <c r="AR21" s="454"/>
      <c r="AS21" s="454"/>
      <c r="AT21" s="454"/>
      <c r="AU21" s="454"/>
      <c r="AV21" s="454"/>
      <c r="AW21" s="454"/>
      <c r="AX21" s="454"/>
      <c r="AY21" s="454"/>
      <c r="AZ21" s="454"/>
      <c r="BA21" s="454"/>
      <c r="BB21" s="454"/>
      <c r="BC21" s="454"/>
      <c r="BD21" s="454"/>
      <c r="BE21" s="454"/>
      <c r="BF21" s="454"/>
      <c r="BG21" s="454"/>
      <c r="BH21" s="454"/>
      <c r="BI21" s="454"/>
      <c r="BJ21" s="454"/>
      <c r="BK21" s="454"/>
      <c r="BL21" s="455"/>
      <c r="BM21" s="411"/>
      <c r="BN21" s="106"/>
      <c r="BO21" s="106"/>
      <c r="BP21" s="106"/>
      <c r="BQ21" s="411"/>
    </row>
    <row r="22" ht="14.25" customHeight="1">
      <c r="A22" s="106"/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456"/>
      <c r="O22" s="456"/>
      <c r="P22" s="106"/>
      <c r="Q22" s="45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454"/>
      <c r="AI22" s="454"/>
      <c r="AJ22" s="454"/>
      <c r="AK22" s="454"/>
      <c r="AL22" s="454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454"/>
      <c r="AX22" s="454"/>
      <c r="AY22" s="454"/>
      <c r="AZ22" s="454"/>
      <c r="BA22" s="454"/>
      <c r="BB22" s="106"/>
      <c r="BC22" s="106"/>
      <c r="BD22" s="106"/>
      <c r="BE22" s="106"/>
      <c r="BF22" s="106"/>
      <c r="BG22" s="106"/>
      <c r="BH22" s="106"/>
      <c r="BI22" s="106"/>
      <c r="BJ22" s="106"/>
      <c r="BK22" s="106"/>
      <c r="BL22" s="410"/>
      <c r="BM22" s="411"/>
      <c r="BN22" s="106"/>
      <c r="BO22" s="106"/>
      <c r="BP22" s="106"/>
      <c r="BQ22" s="411"/>
    </row>
    <row r="23" ht="14.25" customHeight="1">
      <c r="A23" s="106"/>
      <c r="B23" s="457" t="s">
        <v>426</v>
      </c>
      <c r="E23" s="457"/>
      <c r="F23" s="457"/>
      <c r="G23" s="457"/>
      <c r="H23" s="457"/>
      <c r="I23" s="106"/>
      <c r="J23" s="106"/>
      <c r="K23" s="106"/>
      <c r="L23" s="106"/>
      <c r="M23" s="106"/>
      <c r="N23" s="456"/>
      <c r="O23" s="456"/>
      <c r="P23" s="106"/>
      <c r="Q23" s="45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454"/>
      <c r="AX23" s="454"/>
      <c r="AY23" s="454"/>
      <c r="AZ23" s="454"/>
      <c r="BA23" s="454"/>
      <c r="BB23" s="458"/>
      <c r="BC23" s="458"/>
      <c r="BD23" s="458"/>
      <c r="BE23" s="458"/>
      <c r="BF23" s="458"/>
      <c r="BG23" s="106"/>
      <c r="BH23" s="106"/>
      <c r="BI23" s="106"/>
      <c r="BJ23" s="106"/>
      <c r="BK23" s="106"/>
      <c r="BL23" s="455"/>
      <c r="BM23" s="411"/>
      <c r="BN23" s="106"/>
      <c r="BO23" s="106"/>
      <c r="BP23" s="106"/>
      <c r="BQ23" s="411"/>
    </row>
    <row r="24" ht="14.25" customHeight="1">
      <c r="A24" s="106"/>
      <c r="B24" s="459"/>
      <c r="C24" s="459"/>
      <c r="D24" s="459"/>
      <c r="E24" s="459"/>
      <c r="F24" s="459"/>
      <c r="G24" s="459"/>
      <c r="H24" s="459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06"/>
      <c r="BK24" s="106"/>
      <c r="BL24" s="410"/>
      <c r="BM24" s="411"/>
      <c r="BN24" s="106"/>
      <c r="BO24" s="106"/>
      <c r="BP24" s="106"/>
      <c r="BQ24" s="411"/>
    </row>
    <row r="25" ht="14.25" customHeight="1">
      <c r="A25" s="106"/>
      <c r="B25" s="460" t="s">
        <v>2</v>
      </c>
      <c r="C25" s="461" t="s">
        <v>417</v>
      </c>
      <c r="D25" s="462" t="s">
        <v>317</v>
      </c>
      <c r="E25" s="463"/>
      <c r="F25" s="463"/>
      <c r="G25" s="463"/>
      <c r="H25" s="463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06"/>
      <c r="BK25" s="106"/>
      <c r="BL25" s="410"/>
      <c r="BM25" s="411"/>
      <c r="BN25" s="106"/>
      <c r="BO25" s="106"/>
      <c r="BP25" s="106"/>
      <c r="BQ25" s="411"/>
    </row>
    <row r="26" ht="14.25" customHeight="1">
      <c r="A26" s="106"/>
      <c r="B26" s="464">
        <v>1.0</v>
      </c>
      <c r="C26" s="465" t="s">
        <v>316</v>
      </c>
      <c r="D26" s="466">
        <f>H19</f>
        <v>78114897</v>
      </c>
      <c r="E26" s="467"/>
      <c r="F26" s="467"/>
      <c r="G26" s="467"/>
      <c r="H26" s="467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06"/>
      <c r="BK26" s="106"/>
      <c r="BL26" s="410"/>
      <c r="BM26" s="411"/>
      <c r="BN26" s="106"/>
      <c r="BO26" s="106"/>
      <c r="BP26" s="106"/>
      <c r="BQ26" s="411"/>
    </row>
    <row r="27" ht="14.25" customHeight="1">
      <c r="A27" s="106"/>
      <c r="B27" s="468">
        <v>2.0</v>
      </c>
      <c r="C27" s="469" t="s">
        <v>64</v>
      </c>
      <c r="D27" s="470">
        <f>M19</f>
        <v>75935916</v>
      </c>
      <c r="E27" s="467"/>
      <c r="F27" s="467"/>
      <c r="G27" s="467"/>
      <c r="H27" s="467"/>
      <c r="I27" s="454"/>
      <c r="J27" s="454"/>
      <c r="K27" s="454"/>
      <c r="L27" s="454"/>
      <c r="M27" s="454"/>
      <c r="N27" s="454"/>
      <c r="O27" s="454"/>
      <c r="P27" s="454"/>
      <c r="Q27" s="454"/>
      <c r="R27" s="454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06"/>
      <c r="BK27" s="106"/>
      <c r="BL27" s="410"/>
      <c r="BM27" s="411"/>
      <c r="BN27" s="106"/>
      <c r="BO27" s="106"/>
      <c r="BP27" s="106"/>
      <c r="BQ27" s="411"/>
    </row>
    <row r="28" ht="14.25" customHeight="1">
      <c r="A28" s="106"/>
      <c r="B28" s="468">
        <v>3.0</v>
      </c>
      <c r="C28" s="469" t="s">
        <v>147</v>
      </c>
      <c r="D28" s="470">
        <f>R19</f>
        <v>72151566</v>
      </c>
      <c r="E28" s="467"/>
      <c r="F28" s="467"/>
      <c r="G28" s="467"/>
      <c r="H28" s="467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06"/>
      <c r="BK28" s="106"/>
      <c r="BL28" s="410"/>
      <c r="BM28" s="411"/>
      <c r="BN28" s="106"/>
      <c r="BO28" s="106"/>
      <c r="BP28" s="106"/>
      <c r="BQ28" s="411"/>
    </row>
    <row r="29" ht="14.25" customHeight="1">
      <c r="A29" s="106"/>
      <c r="B29" s="468">
        <v>4.0</v>
      </c>
      <c r="C29" s="471" t="s">
        <v>254</v>
      </c>
      <c r="D29" s="470">
        <f>W19</f>
        <v>3366000</v>
      </c>
      <c r="E29" s="467"/>
      <c r="F29" s="467"/>
      <c r="G29" s="467"/>
      <c r="H29" s="467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06"/>
      <c r="BK29" s="106"/>
      <c r="BL29" s="410"/>
      <c r="BM29" s="411"/>
      <c r="BN29" s="106"/>
      <c r="BO29" s="106"/>
      <c r="BP29" s="106"/>
      <c r="BQ29" s="411"/>
    </row>
    <row r="30" ht="14.25" customHeight="1">
      <c r="A30" s="106"/>
      <c r="B30" s="468">
        <v>5.0</v>
      </c>
      <c r="C30" s="469" t="s">
        <v>257</v>
      </c>
      <c r="D30" s="470">
        <f>AB19</f>
        <v>0</v>
      </c>
      <c r="E30" s="467"/>
      <c r="F30" s="467"/>
      <c r="G30" s="467"/>
      <c r="H30" s="467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06"/>
      <c r="BK30" s="106"/>
      <c r="BL30" s="410"/>
      <c r="BM30" s="411"/>
      <c r="BN30" s="106"/>
      <c r="BO30" s="106"/>
      <c r="BP30" s="106"/>
      <c r="BQ30" s="411"/>
    </row>
    <row r="31" ht="14.25" customHeight="1">
      <c r="A31" s="106"/>
      <c r="B31" s="468">
        <v>6.0</v>
      </c>
      <c r="C31" s="469" t="s">
        <v>260</v>
      </c>
      <c r="D31" s="470">
        <f>AG19</f>
        <v>0</v>
      </c>
      <c r="E31" s="467"/>
      <c r="F31" s="467"/>
      <c r="G31" s="467"/>
      <c r="H31" s="467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06"/>
      <c r="BK31" s="106"/>
      <c r="BL31" s="410"/>
      <c r="BM31" s="411"/>
      <c r="BN31" s="106"/>
      <c r="BO31" s="106"/>
      <c r="BP31" s="106"/>
      <c r="BQ31" s="411"/>
    </row>
    <row r="32" ht="14.25" customHeight="1">
      <c r="A32" s="106"/>
      <c r="B32" s="468">
        <v>7.0</v>
      </c>
      <c r="C32" s="469" t="s">
        <v>318</v>
      </c>
      <c r="D32" s="470">
        <f>AL19</f>
        <v>0</v>
      </c>
      <c r="E32" s="467"/>
      <c r="F32" s="467"/>
      <c r="G32" s="467"/>
      <c r="H32" s="467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06"/>
      <c r="BK32" s="106"/>
      <c r="BL32" s="410"/>
      <c r="BM32" s="411"/>
      <c r="BN32" s="106"/>
      <c r="BO32" s="106"/>
      <c r="BP32" s="106"/>
      <c r="BQ32" s="411"/>
    </row>
    <row r="33" ht="14.25" customHeight="1">
      <c r="A33" s="106"/>
      <c r="B33" s="468">
        <v>8.0</v>
      </c>
      <c r="C33" s="469" t="s">
        <v>265</v>
      </c>
      <c r="D33" s="470">
        <f>AQ19</f>
        <v>0</v>
      </c>
      <c r="E33" s="467"/>
      <c r="F33" s="467"/>
      <c r="G33" s="467"/>
      <c r="H33" s="467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06"/>
      <c r="BK33" s="106"/>
      <c r="BL33" s="410"/>
      <c r="BM33" s="411"/>
      <c r="BN33" s="106"/>
      <c r="BO33" s="106"/>
      <c r="BP33" s="106"/>
      <c r="BQ33" s="411"/>
    </row>
    <row r="34" ht="14.25" customHeight="1">
      <c r="A34" s="106"/>
      <c r="B34" s="468">
        <v>9.0</v>
      </c>
      <c r="C34" s="469" t="s">
        <v>268</v>
      </c>
      <c r="D34" s="470">
        <f>AV19</f>
        <v>0</v>
      </c>
      <c r="E34" s="467"/>
      <c r="F34" s="467"/>
      <c r="G34" s="467"/>
      <c r="H34" s="467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06"/>
      <c r="BK34" s="106"/>
      <c r="BL34" s="410"/>
      <c r="BM34" s="411"/>
      <c r="BN34" s="106"/>
      <c r="BO34" s="106"/>
      <c r="BP34" s="106"/>
      <c r="BQ34" s="411"/>
    </row>
    <row r="35" ht="14.25" customHeight="1">
      <c r="A35" s="106"/>
      <c r="B35" s="468">
        <v>10.0</v>
      </c>
      <c r="C35" s="469" t="s">
        <v>270</v>
      </c>
      <c r="D35" s="470">
        <f>BA19</f>
        <v>0</v>
      </c>
      <c r="E35" s="467"/>
      <c r="F35" s="467"/>
      <c r="G35" s="467"/>
      <c r="H35" s="467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06"/>
      <c r="BK35" s="106"/>
      <c r="BL35" s="410"/>
      <c r="BM35" s="411"/>
      <c r="BN35" s="106"/>
      <c r="BO35" s="106"/>
      <c r="BP35" s="106"/>
      <c r="BQ35" s="411"/>
    </row>
    <row r="36" ht="14.25" customHeight="1">
      <c r="A36" s="106"/>
      <c r="B36" s="468">
        <v>11.0</v>
      </c>
      <c r="C36" s="469" t="s">
        <v>273</v>
      </c>
      <c r="D36" s="470">
        <f>BF19</f>
        <v>0</v>
      </c>
      <c r="E36" s="467"/>
      <c r="F36" s="467"/>
      <c r="G36" s="467"/>
      <c r="H36" s="467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06"/>
      <c r="BK36" s="106"/>
      <c r="BL36" s="410"/>
      <c r="BM36" s="411"/>
      <c r="BN36" s="106"/>
      <c r="BO36" s="106"/>
      <c r="BP36" s="106"/>
      <c r="BQ36" s="411"/>
    </row>
    <row r="37" ht="14.25" customHeight="1">
      <c r="A37" s="106"/>
      <c r="B37" s="468">
        <v>12.0</v>
      </c>
      <c r="C37" s="469" t="s">
        <v>275</v>
      </c>
      <c r="D37" s="470">
        <f>BK19</f>
        <v>0</v>
      </c>
      <c r="E37" s="467"/>
      <c r="F37" s="467"/>
      <c r="G37" s="467"/>
      <c r="H37" s="467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06"/>
      <c r="BK37" s="106"/>
      <c r="BL37" s="410"/>
      <c r="BM37" s="411"/>
      <c r="BN37" s="106"/>
      <c r="BO37" s="106"/>
      <c r="BP37" s="106"/>
      <c r="BQ37" s="411"/>
    </row>
    <row r="38" ht="14.25" customHeight="1">
      <c r="A38" s="106"/>
      <c r="B38" s="472" t="s">
        <v>317</v>
      </c>
      <c r="C38" s="473"/>
      <c r="D38" s="474">
        <f>SUM(D26:D37)</f>
        <v>229568379</v>
      </c>
      <c r="E38" s="475"/>
      <c r="F38" s="475"/>
      <c r="G38" s="475"/>
      <c r="H38" s="47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410"/>
      <c r="BM38" s="411"/>
      <c r="BN38" s="106"/>
      <c r="BO38" s="106"/>
      <c r="BP38" s="106"/>
      <c r="BQ38" s="411"/>
    </row>
    <row r="39" ht="14.25" customHeight="1">
      <c r="A39" s="106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06"/>
      <c r="BK39" s="106"/>
      <c r="BL39" s="410"/>
      <c r="BM39" s="411"/>
      <c r="BN39" s="106"/>
      <c r="BO39" s="106"/>
      <c r="BP39" s="106"/>
      <c r="BQ39" s="411"/>
    </row>
    <row r="40" ht="14.25" customHeight="1">
      <c r="A40" s="106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06"/>
      <c r="BK40" s="106"/>
      <c r="BL40" s="410"/>
      <c r="BM40" s="411"/>
      <c r="BN40" s="106"/>
      <c r="BO40" s="106"/>
      <c r="BP40" s="106"/>
      <c r="BQ40" s="411"/>
    </row>
    <row r="41" ht="19.5" customHeight="1">
      <c r="A41" s="106"/>
      <c r="B41" s="412" t="s">
        <v>2</v>
      </c>
      <c r="C41" s="413" t="s">
        <v>416</v>
      </c>
      <c r="D41" s="419" t="s">
        <v>359</v>
      </c>
      <c r="E41" s="476"/>
      <c r="F41" s="476"/>
      <c r="G41" s="476"/>
      <c r="H41" s="47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06"/>
      <c r="BK41" s="106"/>
      <c r="BL41" s="410"/>
      <c r="BM41" s="411"/>
      <c r="BN41" s="106"/>
      <c r="BO41" s="106"/>
      <c r="BP41" s="106"/>
      <c r="BQ41" s="411"/>
    </row>
    <row r="42" ht="19.5" customHeight="1">
      <c r="A42" s="106"/>
      <c r="B42" s="477"/>
      <c r="C42" s="125"/>
      <c r="D42" s="478"/>
      <c r="E42" s="476"/>
      <c r="F42" s="476"/>
      <c r="G42" s="476"/>
      <c r="H42" s="47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06"/>
      <c r="BK42" s="106"/>
      <c r="BL42" s="410"/>
      <c r="BM42" s="411"/>
      <c r="BN42" s="106"/>
      <c r="BO42" s="106"/>
      <c r="BP42" s="106"/>
      <c r="BQ42" s="411"/>
    </row>
    <row r="43" ht="19.5" customHeight="1">
      <c r="A43" s="106"/>
      <c r="B43" s="479">
        <v>1.0</v>
      </c>
      <c r="C43" s="480" t="str">
        <f t="shared" ref="C43:C55" si="18">C6</f>
        <v>KLINIK MEDISKA MADIUN</v>
      </c>
      <c r="D43" s="481">
        <f t="shared" ref="D43:D55" si="19">BL6</f>
        <v>137897377</v>
      </c>
      <c r="E43" s="454"/>
      <c r="F43" s="454"/>
      <c r="G43" s="454"/>
      <c r="H43" s="454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06"/>
      <c r="BK43" s="106"/>
      <c r="BL43" s="410"/>
      <c r="BM43" s="411"/>
      <c r="BN43" s="106"/>
      <c r="BO43" s="106"/>
      <c r="BP43" s="106"/>
      <c r="BQ43" s="411"/>
    </row>
    <row r="44" ht="19.5" customHeight="1">
      <c r="A44" s="106"/>
      <c r="B44" s="479">
        <v>2.0</v>
      </c>
      <c r="C44" s="480" t="str">
        <f t="shared" si="18"/>
        <v>KLINIK MEDISKA KERTOSONO</v>
      </c>
      <c r="D44" s="481">
        <f t="shared" si="19"/>
        <v>27298799</v>
      </c>
      <c r="E44" s="454"/>
      <c r="F44" s="454"/>
      <c r="G44" s="454"/>
      <c r="H44" s="454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06"/>
      <c r="BK44" s="106"/>
      <c r="BL44" s="410"/>
      <c r="BM44" s="411"/>
      <c r="BN44" s="106"/>
      <c r="BO44" s="106"/>
      <c r="BP44" s="106"/>
      <c r="BQ44" s="411"/>
    </row>
    <row r="45" ht="19.5" customHeight="1">
      <c r="A45" s="106"/>
      <c r="B45" s="479">
        <v>3.0</v>
      </c>
      <c r="C45" s="480" t="str">
        <f t="shared" si="18"/>
        <v>KLINIK MEDISKA KEDIRI</v>
      </c>
      <c r="D45" s="481">
        <f t="shared" si="19"/>
        <v>25581920</v>
      </c>
      <c r="E45" s="454"/>
      <c r="F45" s="454"/>
      <c r="G45" s="454"/>
      <c r="H45" s="454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06"/>
      <c r="BK45" s="106"/>
      <c r="BL45" s="410"/>
      <c r="BM45" s="411"/>
      <c r="BN45" s="106"/>
      <c r="BO45" s="106"/>
      <c r="BP45" s="106"/>
      <c r="BQ45" s="411"/>
    </row>
    <row r="46" ht="14.25" customHeight="1">
      <c r="A46" s="106"/>
      <c r="B46" s="479">
        <v>4.0</v>
      </c>
      <c r="C46" s="480" t="str">
        <f t="shared" si="18"/>
        <v>KLINIK MEDISKA BLITAR</v>
      </c>
      <c r="D46" s="481">
        <f t="shared" si="19"/>
        <v>38790283</v>
      </c>
      <c r="E46" s="454"/>
      <c r="F46" s="454"/>
      <c r="G46" s="454"/>
      <c r="H46" s="454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06"/>
      <c r="BK46" s="106"/>
      <c r="BL46" s="410"/>
      <c r="BM46" s="411"/>
      <c r="BN46" s="106"/>
      <c r="BO46" s="106"/>
      <c r="BP46" s="106"/>
      <c r="BQ46" s="411"/>
    </row>
    <row r="47" ht="14.25" customHeight="1">
      <c r="A47" s="106"/>
      <c r="B47" s="479">
        <v>5.0</v>
      </c>
      <c r="C47" s="480" t="str">
        <f t="shared" si="18"/>
        <v/>
      </c>
      <c r="D47" s="481">
        <f t="shared" si="19"/>
        <v>0</v>
      </c>
      <c r="E47" s="454"/>
      <c r="F47" s="454"/>
      <c r="G47" s="454"/>
      <c r="H47" s="454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06"/>
      <c r="BK47" s="106"/>
      <c r="BL47" s="410"/>
      <c r="BM47" s="411"/>
      <c r="BN47" s="106"/>
      <c r="BO47" s="106"/>
      <c r="BP47" s="106"/>
      <c r="BQ47" s="411"/>
    </row>
    <row r="48" ht="14.25" customHeight="1">
      <c r="A48" s="106"/>
      <c r="B48" s="441">
        <v>6.0</v>
      </c>
      <c r="C48" s="429" t="str">
        <f t="shared" si="18"/>
        <v/>
      </c>
      <c r="D48" s="481">
        <f t="shared" si="19"/>
        <v>0</v>
      </c>
      <c r="E48" s="454"/>
      <c r="F48" s="454"/>
      <c r="G48" s="454"/>
      <c r="H48" s="454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06"/>
      <c r="BK48" s="106"/>
      <c r="BL48" s="410"/>
      <c r="BM48" s="411"/>
      <c r="BN48" s="106"/>
      <c r="BO48" s="106"/>
      <c r="BP48" s="106"/>
      <c r="BQ48" s="411"/>
    </row>
    <row r="49" ht="14.25" customHeight="1">
      <c r="A49" s="106"/>
      <c r="B49" s="441">
        <v>7.0</v>
      </c>
      <c r="C49" s="429" t="str">
        <f t="shared" si="18"/>
        <v/>
      </c>
      <c r="D49" s="481">
        <f t="shared" si="19"/>
        <v>0</v>
      </c>
      <c r="E49" s="454"/>
      <c r="F49" s="454"/>
      <c r="G49" s="454"/>
      <c r="H49" s="454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06"/>
      <c r="BK49" s="106"/>
      <c r="BL49" s="410"/>
      <c r="BM49" s="411"/>
      <c r="BN49" s="106"/>
      <c r="BO49" s="106"/>
      <c r="BP49" s="106"/>
      <c r="BQ49" s="411"/>
    </row>
    <row r="50" ht="14.25" customHeight="1">
      <c r="A50" s="106"/>
      <c r="B50" s="441">
        <v>8.0</v>
      </c>
      <c r="C50" s="429" t="str">
        <f t="shared" si="18"/>
        <v/>
      </c>
      <c r="D50" s="481">
        <f t="shared" si="19"/>
        <v>0</v>
      </c>
      <c r="E50" s="454"/>
      <c r="F50" s="454"/>
      <c r="G50" s="454"/>
      <c r="H50" s="454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06"/>
      <c r="BK50" s="106"/>
      <c r="BL50" s="410"/>
      <c r="BM50" s="411"/>
      <c r="BN50" s="106"/>
      <c r="BO50" s="106"/>
      <c r="BP50" s="106"/>
      <c r="BQ50" s="411"/>
    </row>
    <row r="51" ht="14.25" customHeight="1">
      <c r="A51" s="106"/>
      <c r="B51" s="441">
        <v>9.0</v>
      </c>
      <c r="C51" s="429" t="str">
        <f t="shared" si="18"/>
        <v/>
      </c>
      <c r="D51" s="481">
        <f t="shared" si="19"/>
        <v>0</v>
      </c>
      <c r="E51" s="454"/>
      <c r="F51" s="454"/>
      <c r="G51" s="454"/>
      <c r="H51" s="454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06"/>
      <c r="BK51" s="106"/>
      <c r="BL51" s="410"/>
      <c r="BM51" s="411"/>
      <c r="BN51" s="106"/>
      <c r="BO51" s="106"/>
      <c r="BP51" s="106"/>
      <c r="BQ51" s="411"/>
    </row>
    <row r="52" ht="14.25" customHeight="1">
      <c r="A52" s="106"/>
      <c r="B52" s="441">
        <v>10.0</v>
      </c>
      <c r="C52" s="429" t="str">
        <f t="shared" si="18"/>
        <v/>
      </c>
      <c r="D52" s="481">
        <f t="shared" si="19"/>
        <v>0</v>
      </c>
      <c r="E52" s="454"/>
      <c r="F52" s="454"/>
      <c r="G52" s="454"/>
      <c r="H52" s="454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06"/>
      <c r="BK52" s="106"/>
      <c r="BL52" s="410"/>
      <c r="BM52" s="411"/>
      <c r="BN52" s="106"/>
      <c r="BO52" s="106"/>
      <c r="BP52" s="106"/>
      <c r="BQ52" s="411"/>
    </row>
    <row r="53" ht="14.25" customHeight="1">
      <c r="A53" s="106"/>
      <c r="B53" s="441">
        <v>11.0</v>
      </c>
      <c r="C53" s="429" t="str">
        <f t="shared" si="18"/>
        <v/>
      </c>
      <c r="D53" s="481">
        <f t="shared" si="19"/>
        <v>0</v>
      </c>
      <c r="E53" s="454"/>
      <c r="F53" s="454"/>
      <c r="G53" s="454"/>
      <c r="H53" s="454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06"/>
      <c r="BK53" s="106"/>
      <c r="BL53" s="410"/>
      <c r="BM53" s="411"/>
      <c r="BN53" s="106"/>
      <c r="BO53" s="106"/>
      <c r="BP53" s="106"/>
      <c r="BQ53" s="411"/>
    </row>
    <row r="54" ht="14.25" customHeight="1">
      <c r="A54" s="106"/>
      <c r="B54" s="441">
        <v>12.0</v>
      </c>
      <c r="C54" s="429" t="str">
        <f t="shared" si="18"/>
        <v/>
      </c>
      <c r="D54" s="481">
        <f t="shared" si="19"/>
        <v>0</v>
      </c>
      <c r="E54" s="454"/>
      <c r="F54" s="454"/>
      <c r="G54" s="454"/>
      <c r="H54" s="454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06"/>
      <c r="BK54" s="106"/>
      <c r="BL54" s="410"/>
      <c r="BM54" s="411"/>
      <c r="BN54" s="106"/>
      <c r="BO54" s="106"/>
      <c r="BP54" s="106"/>
      <c r="BQ54" s="411"/>
    </row>
    <row r="55" ht="14.25" customHeight="1">
      <c r="A55" s="106"/>
      <c r="B55" s="441">
        <v>13.0</v>
      </c>
      <c r="C55" s="429" t="str">
        <f t="shared" si="18"/>
        <v/>
      </c>
      <c r="D55" s="481">
        <f t="shared" si="19"/>
        <v>0</v>
      </c>
      <c r="E55" s="454"/>
      <c r="F55" s="454"/>
      <c r="G55" s="454"/>
      <c r="H55" s="454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06"/>
      <c r="BK55" s="106"/>
      <c r="BL55" s="410"/>
      <c r="BM55" s="411"/>
      <c r="BN55" s="106"/>
      <c r="BO55" s="106"/>
      <c r="BP55" s="106"/>
      <c r="BQ55" s="411"/>
    </row>
    <row r="56" ht="14.25" customHeight="1">
      <c r="A56" s="106"/>
      <c r="B56" s="482" t="s">
        <v>317</v>
      </c>
      <c r="C56" s="449"/>
      <c r="D56" s="483">
        <f>SUM(D43:D55)</f>
        <v>229568379</v>
      </c>
      <c r="E56" s="484"/>
      <c r="F56" s="484"/>
      <c r="G56" s="484"/>
      <c r="H56" s="484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06"/>
      <c r="BK56" s="106"/>
      <c r="BL56" s="410"/>
      <c r="BM56" s="411"/>
      <c r="BN56" s="106"/>
      <c r="BO56" s="106"/>
      <c r="BP56" s="106"/>
      <c r="BQ56" s="411"/>
    </row>
    <row r="57" ht="14.25" customHeight="1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06"/>
      <c r="BK57" s="106"/>
      <c r="BL57" s="410"/>
      <c r="BM57" s="411"/>
      <c r="BN57" s="106"/>
      <c r="BO57" s="106"/>
      <c r="BP57" s="106"/>
      <c r="BQ57" s="411"/>
    </row>
    <row r="58" ht="14.25" customHeight="1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06"/>
      <c r="BK58" s="106"/>
      <c r="BL58" s="410"/>
      <c r="BM58" s="411"/>
      <c r="BN58" s="106"/>
      <c r="BO58" s="106"/>
      <c r="BP58" s="106"/>
      <c r="BQ58" s="411"/>
    </row>
    <row r="59" ht="14.25" customHeight="1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06"/>
      <c r="BK59" s="106"/>
      <c r="BL59" s="410"/>
      <c r="BM59" s="411"/>
      <c r="BN59" s="106"/>
      <c r="BO59" s="106"/>
      <c r="BP59" s="106"/>
      <c r="BQ59" s="411"/>
    </row>
    <row r="60" ht="14.25" customHeight="1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06"/>
      <c r="BK60" s="106"/>
      <c r="BL60" s="410"/>
      <c r="BM60" s="411"/>
      <c r="BN60" s="106"/>
      <c r="BO60" s="106"/>
      <c r="BP60" s="106"/>
      <c r="BQ60" s="411"/>
    </row>
    <row r="61" ht="14.25" customHeight="1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06"/>
      <c r="BK61" s="106"/>
      <c r="BL61" s="410"/>
      <c r="BM61" s="411"/>
      <c r="BN61" s="106"/>
      <c r="BO61" s="106"/>
      <c r="BP61" s="106"/>
      <c r="BQ61" s="411"/>
    </row>
    <row r="62" ht="14.25" customHeight="1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06"/>
      <c r="BK62" s="106"/>
      <c r="BL62" s="410"/>
      <c r="BM62" s="411"/>
      <c r="BN62" s="106"/>
      <c r="BO62" s="106"/>
      <c r="BP62" s="106"/>
      <c r="BQ62" s="411"/>
    </row>
    <row r="63" ht="14.25" customHeight="1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06"/>
      <c r="BK63" s="106"/>
      <c r="BL63" s="410"/>
      <c r="BM63" s="411"/>
      <c r="BN63" s="106"/>
      <c r="BO63" s="106"/>
      <c r="BP63" s="106"/>
      <c r="BQ63" s="411"/>
    </row>
    <row r="64" ht="14.25" customHeight="1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06"/>
      <c r="BK64" s="106"/>
      <c r="BL64" s="410"/>
      <c r="BM64" s="411"/>
      <c r="BN64" s="106"/>
      <c r="BO64" s="106"/>
      <c r="BP64" s="106"/>
      <c r="BQ64" s="411"/>
    </row>
    <row r="65" ht="14.25" customHeight="1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06"/>
      <c r="BK65" s="106"/>
      <c r="BL65" s="410"/>
      <c r="BM65" s="411"/>
      <c r="BN65" s="106"/>
      <c r="BO65" s="106"/>
      <c r="BP65" s="106"/>
      <c r="BQ65" s="411"/>
    </row>
    <row r="66" ht="14.25" customHeight="1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06"/>
      <c r="BK66" s="106"/>
      <c r="BL66" s="410"/>
      <c r="BM66" s="411"/>
      <c r="BN66" s="106"/>
      <c r="BO66" s="106"/>
      <c r="BP66" s="106"/>
      <c r="BQ66" s="411"/>
    </row>
    <row r="67" ht="14.25" customHeight="1">
      <c r="A67" s="106"/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06"/>
      <c r="BK67" s="106"/>
      <c r="BL67" s="410"/>
      <c r="BM67" s="411"/>
      <c r="BN67" s="106"/>
      <c r="BO67" s="106"/>
      <c r="BP67" s="106"/>
      <c r="BQ67" s="411"/>
    </row>
    <row r="68" ht="14.25" customHeight="1">
      <c r="A68" s="106"/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06"/>
      <c r="BK68" s="106"/>
      <c r="BL68" s="410"/>
      <c r="BM68" s="411"/>
      <c r="BN68" s="106"/>
      <c r="BO68" s="106"/>
      <c r="BP68" s="106"/>
      <c r="BQ68" s="411"/>
    </row>
    <row r="69" ht="14.25" customHeight="1">
      <c r="A69" s="106"/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06"/>
      <c r="BK69" s="106"/>
      <c r="BL69" s="410"/>
      <c r="BM69" s="411"/>
      <c r="BN69" s="106"/>
      <c r="BO69" s="106"/>
      <c r="BP69" s="106"/>
      <c r="BQ69" s="411"/>
    </row>
    <row r="70" ht="14.25" customHeight="1">
      <c r="A70" s="106"/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06"/>
      <c r="BK70" s="106"/>
      <c r="BL70" s="410"/>
      <c r="BM70" s="411"/>
      <c r="BN70" s="106"/>
      <c r="BO70" s="106"/>
      <c r="BP70" s="106"/>
      <c r="BQ70" s="411"/>
    </row>
    <row r="71" ht="14.25" customHeight="1">
      <c r="A71" s="106"/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06"/>
      <c r="BK71" s="106"/>
      <c r="BL71" s="410"/>
      <c r="BM71" s="411"/>
      <c r="BN71" s="106"/>
      <c r="BO71" s="106"/>
      <c r="BP71" s="106"/>
      <c r="BQ71" s="411"/>
    </row>
    <row r="72" ht="14.25" customHeight="1">
      <c r="A72" s="106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06"/>
      <c r="BK72" s="106"/>
      <c r="BL72" s="410"/>
      <c r="BM72" s="411"/>
      <c r="BN72" s="106"/>
      <c r="BO72" s="106"/>
      <c r="BP72" s="106"/>
      <c r="BQ72" s="411"/>
    </row>
    <row r="73" ht="14.25" customHeight="1">
      <c r="A73" s="106"/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06"/>
      <c r="BK73" s="106"/>
      <c r="BL73" s="410"/>
      <c r="BM73" s="411"/>
      <c r="BN73" s="106"/>
      <c r="BO73" s="106"/>
      <c r="BP73" s="106"/>
      <c r="BQ73" s="411"/>
    </row>
    <row r="74" ht="14.25" customHeight="1">
      <c r="A74" s="106"/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06"/>
      <c r="BK74" s="106"/>
      <c r="BL74" s="410"/>
      <c r="BM74" s="411"/>
      <c r="BN74" s="106"/>
      <c r="BO74" s="106"/>
      <c r="BP74" s="106"/>
      <c r="BQ74" s="411"/>
    </row>
    <row r="75" ht="14.25" customHeight="1">
      <c r="A75" s="106"/>
      <c r="B75" s="106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06"/>
      <c r="BK75" s="106"/>
      <c r="BL75" s="410"/>
      <c r="BM75" s="411"/>
      <c r="BN75" s="106"/>
      <c r="BO75" s="106"/>
      <c r="BP75" s="106"/>
      <c r="BQ75" s="411"/>
    </row>
    <row r="76" ht="14.25" customHeight="1">
      <c r="A76" s="106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06"/>
      <c r="BK76" s="106"/>
      <c r="BL76" s="410"/>
      <c r="BM76" s="411"/>
      <c r="BN76" s="106"/>
      <c r="BO76" s="106"/>
      <c r="BP76" s="106"/>
      <c r="BQ76" s="411"/>
    </row>
    <row r="77" ht="14.25" customHeight="1">
      <c r="A77" s="106"/>
      <c r="B77" s="106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06"/>
      <c r="BK77" s="106"/>
      <c r="BL77" s="410"/>
      <c r="BM77" s="411"/>
      <c r="BN77" s="106"/>
      <c r="BO77" s="106"/>
      <c r="BP77" s="106"/>
      <c r="BQ77" s="411"/>
    </row>
    <row r="78" ht="14.25" customHeight="1">
      <c r="A78" s="106"/>
      <c r="B78" s="106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06"/>
      <c r="BK78" s="106"/>
      <c r="BL78" s="410"/>
      <c r="BM78" s="411"/>
      <c r="BN78" s="106"/>
      <c r="BO78" s="106"/>
      <c r="BP78" s="106"/>
      <c r="BQ78" s="411"/>
    </row>
    <row r="79" ht="14.25" customHeight="1">
      <c r="A79" s="106"/>
      <c r="B79" s="106"/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06"/>
      <c r="BK79" s="106"/>
      <c r="BL79" s="410"/>
      <c r="BM79" s="411"/>
      <c r="BN79" s="106"/>
      <c r="BO79" s="106"/>
      <c r="BP79" s="106"/>
      <c r="BQ79" s="411"/>
    </row>
    <row r="80" ht="14.25" customHeight="1">
      <c r="A80" s="106"/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06"/>
      <c r="BK80" s="106"/>
      <c r="BL80" s="410"/>
      <c r="BM80" s="411"/>
      <c r="BN80" s="106"/>
      <c r="BO80" s="106"/>
      <c r="BP80" s="106"/>
      <c r="BQ80" s="411"/>
    </row>
    <row r="81" ht="14.25" customHeight="1">
      <c r="A81" s="106"/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06"/>
      <c r="BK81" s="106"/>
      <c r="BL81" s="410"/>
      <c r="BM81" s="411"/>
      <c r="BN81" s="106"/>
      <c r="BO81" s="106"/>
      <c r="BP81" s="106"/>
      <c r="BQ81" s="411"/>
    </row>
    <row r="82" ht="14.25" customHeight="1">
      <c r="A82" s="106"/>
      <c r="B82" s="106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06"/>
      <c r="BK82" s="106"/>
      <c r="BL82" s="410"/>
      <c r="BM82" s="411"/>
      <c r="BN82" s="106"/>
      <c r="BO82" s="106"/>
      <c r="BP82" s="106"/>
      <c r="BQ82" s="411"/>
    </row>
    <row r="83" ht="14.25" customHeight="1">
      <c r="A83" s="106"/>
      <c r="B83" s="106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06"/>
      <c r="BK83" s="106"/>
      <c r="BL83" s="410"/>
      <c r="BM83" s="411"/>
      <c r="BN83" s="106"/>
      <c r="BO83" s="106"/>
      <c r="BP83" s="106"/>
      <c r="BQ83" s="411"/>
    </row>
    <row r="84" ht="14.25" customHeight="1">
      <c r="A84" s="106"/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06"/>
      <c r="BK84" s="106"/>
      <c r="BL84" s="410"/>
      <c r="BM84" s="411"/>
      <c r="BN84" s="106"/>
      <c r="BO84" s="106"/>
      <c r="BP84" s="106"/>
      <c r="BQ84" s="411"/>
    </row>
    <row r="85" ht="14.25" customHeight="1">
      <c r="A85" s="106"/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06"/>
      <c r="BK85" s="106"/>
      <c r="BL85" s="410"/>
      <c r="BM85" s="411"/>
      <c r="BN85" s="106"/>
      <c r="BO85" s="106"/>
      <c r="BP85" s="106"/>
      <c r="BQ85" s="411"/>
    </row>
    <row r="86" ht="14.25" customHeight="1">
      <c r="A86" s="106"/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06"/>
      <c r="BK86" s="106"/>
      <c r="BL86" s="410"/>
      <c r="BM86" s="411"/>
      <c r="BN86" s="106"/>
      <c r="BO86" s="106"/>
      <c r="BP86" s="106"/>
      <c r="BQ86" s="411"/>
    </row>
    <row r="87" ht="14.25" customHeight="1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06"/>
      <c r="BK87" s="106"/>
      <c r="BL87" s="410"/>
      <c r="BM87" s="411"/>
      <c r="BN87" s="106"/>
      <c r="BO87" s="106"/>
      <c r="BP87" s="106"/>
      <c r="BQ87" s="411"/>
    </row>
    <row r="88" ht="14.25" customHeight="1">
      <c r="A88" s="106"/>
      <c r="B88" s="10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06"/>
      <c r="BK88" s="106"/>
      <c r="BL88" s="410"/>
      <c r="BM88" s="411"/>
      <c r="BN88" s="106"/>
      <c r="BO88" s="106"/>
      <c r="BP88" s="106"/>
      <c r="BQ88" s="411"/>
    </row>
    <row r="89" ht="14.25" customHeight="1">
      <c r="A89" s="106"/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06"/>
      <c r="BK89" s="106"/>
      <c r="BL89" s="410"/>
      <c r="BM89" s="411"/>
      <c r="BN89" s="106"/>
      <c r="BO89" s="106"/>
      <c r="BP89" s="106"/>
      <c r="BQ89" s="411"/>
    </row>
    <row r="90" ht="14.25" customHeight="1">
      <c r="A90" s="106"/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06"/>
      <c r="BK90" s="106"/>
      <c r="BL90" s="410"/>
      <c r="BM90" s="411"/>
      <c r="BN90" s="106"/>
      <c r="BO90" s="106"/>
      <c r="BP90" s="106"/>
      <c r="BQ90" s="411"/>
    </row>
    <row r="91" ht="14.25" customHeight="1">
      <c r="A91" s="106"/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06"/>
      <c r="BK91" s="106"/>
      <c r="BL91" s="410"/>
      <c r="BM91" s="411"/>
      <c r="BN91" s="106"/>
      <c r="BO91" s="106"/>
      <c r="BP91" s="106"/>
      <c r="BQ91" s="411"/>
    </row>
    <row r="92" ht="14.25" customHeight="1">
      <c r="A92" s="106"/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06"/>
      <c r="BK92" s="106"/>
      <c r="BL92" s="410"/>
      <c r="BM92" s="411"/>
      <c r="BN92" s="106"/>
      <c r="BO92" s="106"/>
      <c r="BP92" s="106"/>
      <c r="BQ92" s="411"/>
    </row>
    <row r="93" ht="14.25" customHeight="1">
      <c r="A93" s="106"/>
      <c r="B93" s="106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06"/>
      <c r="BK93" s="106"/>
      <c r="BL93" s="410"/>
      <c r="BM93" s="411"/>
      <c r="BN93" s="106"/>
      <c r="BO93" s="106"/>
      <c r="BP93" s="106"/>
      <c r="BQ93" s="411"/>
    </row>
    <row r="94" ht="14.25" customHeight="1">
      <c r="A94" s="106"/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06"/>
      <c r="BK94" s="106"/>
      <c r="BL94" s="410"/>
      <c r="BM94" s="411"/>
      <c r="BN94" s="106"/>
      <c r="BO94" s="106"/>
      <c r="BP94" s="106"/>
      <c r="BQ94" s="411"/>
    </row>
    <row r="95" ht="14.25" customHeight="1">
      <c r="A95" s="106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06"/>
      <c r="BK95" s="106"/>
      <c r="BL95" s="410"/>
      <c r="BM95" s="411"/>
      <c r="BN95" s="106"/>
      <c r="BO95" s="106"/>
      <c r="BP95" s="106"/>
      <c r="BQ95" s="411"/>
    </row>
    <row r="96" ht="14.25" customHeight="1">
      <c r="A96" s="106"/>
      <c r="B96" s="106"/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06"/>
      <c r="BK96" s="106"/>
      <c r="BL96" s="410"/>
      <c r="BM96" s="411"/>
      <c r="BN96" s="106"/>
      <c r="BO96" s="106"/>
      <c r="BP96" s="106"/>
      <c r="BQ96" s="411"/>
    </row>
    <row r="97" ht="14.25" customHeight="1">
      <c r="A97" s="106"/>
      <c r="B97" s="106"/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06"/>
      <c r="BK97" s="106"/>
      <c r="BL97" s="410"/>
      <c r="BM97" s="411"/>
      <c r="BN97" s="106"/>
      <c r="BO97" s="106"/>
      <c r="BP97" s="106"/>
      <c r="BQ97" s="411"/>
    </row>
    <row r="98" ht="14.25" customHeight="1">
      <c r="A98" s="106"/>
      <c r="B98" s="106"/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06"/>
      <c r="BK98" s="106"/>
      <c r="BL98" s="410"/>
      <c r="BM98" s="411"/>
      <c r="BN98" s="106"/>
      <c r="BO98" s="106"/>
      <c r="BP98" s="106"/>
      <c r="BQ98" s="411"/>
    </row>
    <row r="99" ht="14.25" customHeight="1">
      <c r="A99" s="106"/>
      <c r="B99" s="106"/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06"/>
      <c r="BK99" s="106"/>
      <c r="BL99" s="410"/>
      <c r="BM99" s="411"/>
      <c r="BN99" s="106"/>
      <c r="BO99" s="106"/>
      <c r="BP99" s="106"/>
      <c r="BQ99" s="411"/>
    </row>
    <row r="100" ht="14.25" customHeight="1">
      <c r="A100" s="106"/>
      <c r="B100" s="106"/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06"/>
      <c r="BK100" s="106"/>
      <c r="BL100" s="410"/>
      <c r="BM100" s="411"/>
      <c r="BN100" s="106"/>
      <c r="BO100" s="106"/>
      <c r="BP100" s="106"/>
      <c r="BQ100" s="411"/>
    </row>
    <row r="101" ht="14.25" customHeight="1">
      <c r="A101" s="106"/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06"/>
      <c r="BK101" s="106"/>
      <c r="BL101" s="410"/>
      <c r="BM101" s="411"/>
      <c r="BN101" s="106"/>
      <c r="BO101" s="106"/>
      <c r="BP101" s="106"/>
      <c r="BQ101" s="411"/>
    </row>
    <row r="102" ht="14.25" customHeight="1">
      <c r="A102" s="106"/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06"/>
      <c r="BK102" s="106"/>
      <c r="BL102" s="410"/>
      <c r="BM102" s="411"/>
      <c r="BN102" s="106"/>
      <c r="BO102" s="106"/>
      <c r="BP102" s="106"/>
      <c r="BQ102" s="411"/>
    </row>
    <row r="103" ht="14.25" customHeight="1">
      <c r="A103" s="106"/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06"/>
      <c r="BK103" s="106"/>
      <c r="BL103" s="410"/>
      <c r="BM103" s="411"/>
      <c r="BN103" s="106"/>
      <c r="BO103" s="106"/>
      <c r="BP103" s="106"/>
      <c r="BQ103" s="411"/>
    </row>
    <row r="104" ht="14.25" customHeight="1">
      <c r="A104" s="106"/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06"/>
      <c r="BK104" s="106"/>
      <c r="BL104" s="410"/>
      <c r="BM104" s="411"/>
      <c r="BN104" s="106"/>
      <c r="BO104" s="106"/>
      <c r="BP104" s="106"/>
      <c r="BQ104" s="411"/>
    </row>
    <row r="105" ht="14.25" customHeight="1">
      <c r="A105" s="106"/>
      <c r="B105" s="106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06"/>
      <c r="BK105" s="106"/>
      <c r="BL105" s="410"/>
      <c r="BM105" s="411"/>
      <c r="BN105" s="106"/>
      <c r="BO105" s="106"/>
      <c r="BP105" s="106"/>
      <c r="BQ105" s="411"/>
    </row>
    <row r="106" ht="14.25" customHeight="1">
      <c r="A106" s="106"/>
      <c r="B106" s="106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06"/>
      <c r="BK106" s="106"/>
      <c r="BL106" s="410"/>
      <c r="BM106" s="411"/>
      <c r="BN106" s="106"/>
      <c r="BO106" s="106"/>
      <c r="BP106" s="106"/>
      <c r="BQ106" s="411"/>
    </row>
    <row r="107" ht="14.25" customHeight="1">
      <c r="A107" s="106"/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06"/>
      <c r="BK107" s="106"/>
      <c r="BL107" s="410"/>
      <c r="BM107" s="411"/>
      <c r="BN107" s="106"/>
      <c r="BO107" s="106"/>
      <c r="BP107" s="106"/>
      <c r="BQ107" s="411"/>
    </row>
    <row r="108" ht="14.25" customHeight="1">
      <c r="A108" s="106"/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06"/>
      <c r="BK108" s="106"/>
      <c r="BL108" s="410"/>
      <c r="BM108" s="411"/>
      <c r="BN108" s="106"/>
      <c r="BO108" s="106"/>
      <c r="BP108" s="106"/>
      <c r="BQ108" s="411"/>
    </row>
    <row r="109" ht="14.25" customHeight="1">
      <c r="A109" s="106"/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06"/>
      <c r="BK109" s="106"/>
      <c r="BL109" s="410"/>
      <c r="BM109" s="411"/>
      <c r="BN109" s="106"/>
      <c r="BO109" s="106"/>
      <c r="BP109" s="106"/>
      <c r="BQ109" s="411"/>
    </row>
    <row r="110" ht="14.25" customHeight="1">
      <c r="A110" s="106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06"/>
      <c r="BK110" s="106"/>
      <c r="BL110" s="410"/>
      <c r="BM110" s="411"/>
      <c r="BN110" s="106"/>
      <c r="BO110" s="106"/>
      <c r="BP110" s="106"/>
      <c r="BQ110" s="411"/>
    </row>
    <row r="111" ht="14.25" customHeight="1">
      <c r="A111" s="106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06"/>
      <c r="BK111" s="106"/>
      <c r="BL111" s="410"/>
      <c r="BM111" s="411"/>
      <c r="BN111" s="106"/>
      <c r="BO111" s="106"/>
      <c r="BP111" s="106"/>
      <c r="BQ111" s="411"/>
    </row>
    <row r="112" ht="14.25" customHeight="1">
      <c r="A112" s="106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06"/>
      <c r="BK112" s="106"/>
      <c r="BL112" s="410"/>
      <c r="BM112" s="411"/>
      <c r="BN112" s="106"/>
      <c r="BO112" s="106"/>
      <c r="BP112" s="106"/>
      <c r="BQ112" s="411"/>
    </row>
    <row r="113" ht="14.25" customHeight="1">
      <c r="A113" s="106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06"/>
      <c r="BK113" s="106"/>
      <c r="BL113" s="410"/>
      <c r="BM113" s="411"/>
      <c r="BN113" s="106"/>
      <c r="BO113" s="106"/>
      <c r="BP113" s="106"/>
      <c r="BQ113" s="411"/>
    </row>
    <row r="114" ht="14.25" customHeight="1">
      <c r="A114" s="106"/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06"/>
      <c r="BK114" s="106"/>
      <c r="BL114" s="410"/>
      <c r="BM114" s="411"/>
      <c r="BN114" s="106"/>
      <c r="BO114" s="106"/>
      <c r="BP114" s="106"/>
      <c r="BQ114" s="411"/>
    </row>
    <row r="115" ht="14.25" customHeight="1">
      <c r="A115" s="106"/>
      <c r="B115" s="106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06"/>
      <c r="BK115" s="106"/>
      <c r="BL115" s="410"/>
      <c r="BM115" s="411"/>
      <c r="BN115" s="106"/>
      <c r="BO115" s="106"/>
      <c r="BP115" s="106"/>
      <c r="BQ115" s="411"/>
    </row>
    <row r="116" ht="14.25" customHeight="1">
      <c r="A116" s="106"/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06"/>
      <c r="BK116" s="106"/>
      <c r="BL116" s="410"/>
      <c r="BM116" s="411"/>
      <c r="BN116" s="106"/>
      <c r="BO116" s="106"/>
      <c r="BP116" s="106"/>
      <c r="BQ116" s="411"/>
    </row>
    <row r="117" ht="14.25" customHeight="1">
      <c r="A117" s="106"/>
      <c r="B117" s="106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06"/>
      <c r="BK117" s="106"/>
      <c r="BL117" s="410"/>
      <c r="BM117" s="411"/>
      <c r="BN117" s="106"/>
      <c r="BO117" s="106"/>
      <c r="BP117" s="106"/>
      <c r="BQ117" s="411"/>
    </row>
    <row r="118" ht="14.25" customHeight="1">
      <c r="A118" s="106"/>
      <c r="B118" s="106"/>
      <c r="C118" s="106"/>
      <c r="D118" s="106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06"/>
      <c r="BK118" s="106"/>
      <c r="BL118" s="410"/>
      <c r="BM118" s="411"/>
      <c r="BN118" s="106"/>
      <c r="BO118" s="106"/>
      <c r="BP118" s="106"/>
      <c r="BQ118" s="411"/>
    </row>
    <row r="119" ht="14.25" customHeight="1">
      <c r="A119" s="106"/>
      <c r="B119" s="106"/>
      <c r="C119" s="106"/>
      <c r="D119" s="106"/>
      <c r="E119" s="106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06"/>
      <c r="BK119" s="106"/>
      <c r="BL119" s="410"/>
      <c r="BM119" s="411"/>
      <c r="BN119" s="106"/>
      <c r="BO119" s="106"/>
      <c r="BP119" s="106"/>
      <c r="BQ119" s="411"/>
    </row>
    <row r="120" ht="14.25" customHeight="1">
      <c r="A120" s="106"/>
      <c r="B120" s="106"/>
      <c r="C120" s="106"/>
      <c r="D120" s="106"/>
      <c r="E120" s="106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06"/>
      <c r="BK120" s="106"/>
      <c r="BL120" s="410"/>
      <c r="BM120" s="411"/>
      <c r="BN120" s="106"/>
      <c r="BO120" s="106"/>
      <c r="BP120" s="106"/>
      <c r="BQ120" s="411"/>
    </row>
    <row r="121" ht="14.25" customHeight="1">
      <c r="A121" s="106"/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06"/>
      <c r="BK121" s="106"/>
      <c r="BL121" s="410"/>
      <c r="BM121" s="411"/>
      <c r="BN121" s="106"/>
      <c r="BO121" s="106"/>
      <c r="BP121" s="106"/>
      <c r="BQ121" s="411"/>
    </row>
    <row r="122" ht="14.25" customHeight="1">
      <c r="A122" s="106"/>
      <c r="B122" s="106"/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06"/>
      <c r="BK122" s="106"/>
      <c r="BL122" s="410"/>
      <c r="BM122" s="411"/>
      <c r="BN122" s="106"/>
      <c r="BO122" s="106"/>
      <c r="BP122" s="106"/>
      <c r="BQ122" s="411"/>
    </row>
    <row r="123" ht="14.25" customHeight="1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410"/>
      <c r="BM123" s="411"/>
      <c r="BN123" s="106"/>
      <c r="BO123" s="106"/>
      <c r="BP123" s="106"/>
      <c r="BQ123" s="411"/>
    </row>
    <row r="124" ht="14.25" customHeight="1">
      <c r="A124" s="106"/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06"/>
      <c r="BK124" s="106"/>
      <c r="BL124" s="410"/>
      <c r="BM124" s="411"/>
      <c r="BN124" s="106"/>
      <c r="BO124" s="106"/>
      <c r="BP124" s="106"/>
      <c r="BQ124" s="411"/>
    </row>
    <row r="125" ht="14.25" customHeight="1">
      <c r="A125" s="106"/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06"/>
      <c r="BK125" s="106"/>
      <c r="BL125" s="410"/>
      <c r="BM125" s="411"/>
      <c r="BN125" s="106"/>
      <c r="BO125" s="106"/>
      <c r="BP125" s="106"/>
      <c r="BQ125" s="411"/>
    </row>
    <row r="126" ht="14.25" customHeight="1">
      <c r="A126" s="106"/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06"/>
      <c r="BK126" s="106"/>
      <c r="BL126" s="410"/>
      <c r="BM126" s="411"/>
      <c r="BN126" s="106"/>
      <c r="BO126" s="106"/>
      <c r="BP126" s="106"/>
      <c r="BQ126" s="411"/>
    </row>
    <row r="127" ht="14.25" customHeight="1">
      <c r="A127" s="106"/>
      <c r="B127" s="106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06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06"/>
      <c r="BK127" s="106"/>
      <c r="BL127" s="410"/>
      <c r="BM127" s="411"/>
      <c r="BN127" s="106"/>
      <c r="BO127" s="106"/>
      <c r="BP127" s="106"/>
      <c r="BQ127" s="411"/>
    </row>
    <row r="128" ht="14.25" customHeight="1">
      <c r="A128" s="106"/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06"/>
      <c r="BK128" s="106"/>
      <c r="BL128" s="410"/>
      <c r="BM128" s="411"/>
      <c r="BN128" s="106"/>
      <c r="BO128" s="106"/>
      <c r="BP128" s="106"/>
      <c r="BQ128" s="411"/>
    </row>
    <row r="129" ht="14.25" customHeight="1">
      <c r="A129" s="106"/>
      <c r="B129" s="106"/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06"/>
      <c r="BK129" s="106"/>
      <c r="BL129" s="410"/>
      <c r="BM129" s="411"/>
      <c r="BN129" s="106"/>
      <c r="BO129" s="106"/>
      <c r="BP129" s="106"/>
      <c r="BQ129" s="411"/>
    </row>
    <row r="130" ht="14.25" customHeight="1">
      <c r="A130" s="106"/>
      <c r="B130" s="106"/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06"/>
      <c r="BK130" s="106"/>
      <c r="BL130" s="410"/>
      <c r="BM130" s="411"/>
      <c r="BN130" s="106"/>
      <c r="BO130" s="106"/>
      <c r="BP130" s="106"/>
      <c r="BQ130" s="411"/>
    </row>
    <row r="131" ht="14.25" customHeight="1">
      <c r="A131" s="106"/>
      <c r="B131" s="106"/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06"/>
      <c r="BK131" s="106"/>
      <c r="BL131" s="410"/>
      <c r="BM131" s="411"/>
      <c r="BN131" s="106"/>
      <c r="BO131" s="106"/>
      <c r="BP131" s="106"/>
      <c r="BQ131" s="411"/>
    </row>
    <row r="132" ht="14.25" customHeight="1">
      <c r="A132" s="106"/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06"/>
      <c r="BK132" s="106"/>
      <c r="BL132" s="410"/>
      <c r="BM132" s="411"/>
      <c r="BN132" s="106"/>
      <c r="BO132" s="106"/>
      <c r="BP132" s="106"/>
      <c r="BQ132" s="411"/>
    </row>
    <row r="133" ht="14.25" customHeight="1">
      <c r="A133" s="106"/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06"/>
      <c r="BK133" s="106"/>
      <c r="BL133" s="410"/>
      <c r="BM133" s="411"/>
      <c r="BN133" s="106"/>
      <c r="BO133" s="106"/>
      <c r="BP133" s="106"/>
      <c r="BQ133" s="411"/>
    </row>
    <row r="134" ht="14.25" customHeight="1">
      <c r="A134" s="106"/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06"/>
      <c r="BK134" s="106"/>
      <c r="BL134" s="410"/>
      <c r="BM134" s="411"/>
      <c r="BN134" s="106"/>
      <c r="BO134" s="106"/>
      <c r="BP134" s="106"/>
      <c r="BQ134" s="411"/>
    </row>
    <row r="135" ht="14.25" customHeight="1">
      <c r="A135" s="106"/>
      <c r="B135" s="106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06"/>
      <c r="BK135" s="106"/>
      <c r="BL135" s="410"/>
      <c r="BM135" s="411"/>
      <c r="BN135" s="106"/>
      <c r="BO135" s="106"/>
      <c r="BP135" s="106"/>
      <c r="BQ135" s="411"/>
    </row>
    <row r="136" ht="14.25" customHeight="1">
      <c r="A136" s="106"/>
      <c r="B136" s="106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06"/>
      <c r="BK136" s="106"/>
      <c r="BL136" s="410"/>
      <c r="BM136" s="411"/>
      <c r="BN136" s="106"/>
      <c r="BO136" s="106"/>
      <c r="BP136" s="106"/>
      <c r="BQ136" s="411"/>
    </row>
    <row r="137" ht="14.25" customHeight="1">
      <c r="A137" s="106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06"/>
      <c r="BK137" s="106"/>
      <c r="BL137" s="410"/>
      <c r="BM137" s="411"/>
      <c r="BN137" s="106"/>
      <c r="BO137" s="106"/>
      <c r="BP137" s="106"/>
      <c r="BQ137" s="411"/>
    </row>
    <row r="138" ht="14.25" customHeight="1">
      <c r="A138" s="106"/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06"/>
      <c r="BK138" s="106"/>
      <c r="BL138" s="410"/>
      <c r="BM138" s="411"/>
      <c r="BN138" s="106"/>
      <c r="BO138" s="106"/>
      <c r="BP138" s="106"/>
      <c r="BQ138" s="411"/>
    </row>
    <row r="139" ht="14.25" customHeight="1">
      <c r="A139" s="106"/>
      <c r="B139" s="106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06"/>
      <c r="BK139" s="106"/>
      <c r="BL139" s="410"/>
      <c r="BM139" s="411"/>
      <c r="BN139" s="106"/>
      <c r="BO139" s="106"/>
      <c r="BP139" s="106"/>
      <c r="BQ139" s="411"/>
    </row>
    <row r="140" ht="14.25" customHeight="1">
      <c r="A140" s="106"/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  <c r="BJ140" s="106"/>
      <c r="BK140" s="106"/>
      <c r="BL140" s="410"/>
      <c r="BM140" s="411"/>
      <c r="BN140" s="106"/>
      <c r="BO140" s="106"/>
      <c r="BP140" s="106"/>
      <c r="BQ140" s="411"/>
    </row>
    <row r="141" ht="14.25" customHeight="1">
      <c r="A141" s="106"/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  <c r="AA141" s="106"/>
      <c r="AB141" s="106"/>
      <c r="AC141" s="106"/>
      <c r="AD141" s="106"/>
      <c r="AE141" s="106"/>
      <c r="AF141" s="106"/>
      <c r="AG141" s="106"/>
      <c r="AH141" s="106"/>
      <c r="AI141" s="106"/>
      <c r="AJ141" s="106"/>
      <c r="AK141" s="106"/>
      <c r="AL141" s="106"/>
      <c r="AM141" s="106"/>
      <c r="AN141" s="106"/>
      <c r="AO141" s="106"/>
      <c r="AP141" s="106"/>
      <c r="AQ141" s="106"/>
      <c r="AR141" s="106"/>
      <c r="AS141" s="106"/>
      <c r="AT141" s="106"/>
      <c r="AU141" s="106"/>
      <c r="AV141" s="106"/>
      <c r="AW141" s="106"/>
      <c r="AX141" s="106"/>
      <c r="AY141" s="106"/>
      <c r="AZ141" s="106"/>
      <c r="BA141" s="106"/>
      <c r="BB141" s="106"/>
      <c r="BC141" s="106"/>
      <c r="BD141" s="106"/>
      <c r="BE141" s="106"/>
      <c r="BF141" s="106"/>
      <c r="BG141" s="106"/>
      <c r="BH141" s="106"/>
      <c r="BI141" s="106"/>
      <c r="BJ141" s="106"/>
      <c r="BK141" s="106"/>
      <c r="BL141" s="410"/>
      <c r="BM141" s="411"/>
      <c r="BN141" s="106"/>
      <c r="BO141" s="106"/>
      <c r="BP141" s="106"/>
      <c r="BQ141" s="411"/>
    </row>
    <row r="142" ht="14.25" customHeight="1">
      <c r="A142" s="106"/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  <c r="AA142" s="106"/>
      <c r="AB142" s="106"/>
      <c r="AC142" s="106"/>
      <c r="AD142" s="106"/>
      <c r="AE142" s="106"/>
      <c r="AF142" s="106"/>
      <c r="AG142" s="106"/>
      <c r="AH142" s="106"/>
      <c r="AI142" s="106"/>
      <c r="AJ142" s="106"/>
      <c r="AK142" s="106"/>
      <c r="AL142" s="106"/>
      <c r="AM142" s="106"/>
      <c r="AN142" s="106"/>
      <c r="AO142" s="106"/>
      <c r="AP142" s="106"/>
      <c r="AQ142" s="106"/>
      <c r="AR142" s="106"/>
      <c r="AS142" s="106"/>
      <c r="AT142" s="106"/>
      <c r="AU142" s="106"/>
      <c r="AV142" s="106"/>
      <c r="AW142" s="106"/>
      <c r="AX142" s="106"/>
      <c r="AY142" s="106"/>
      <c r="AZ142" s="106"/>
      <c r="BA142" s="106"/>
      <c r="BB142" s="106"/>
      <c r="BC142" s="106"/>
      <c r="BD142" s="106"/>
      <c r="BE142" s="106"/>
      <c r="BF142" s="106"/>
      <c r="BG142" s="106"/>
      <c r="BH142" s="106"/>
      <c r="BI142" s="106"/>
      <c r="BJ142" s="106"/>
      <c r="BK142" s="106"/>
      <c r="BL142" s="410"/>
      <c r="BM142" s="411"/>
      <c r="BN142" s="106"/>
      <c r="BO142" s="106"/>
      <c r="BP142" s="106"/>
      <c r="BQ142" s="411"/>
    </row>
    <row r="143" ht="14.25" customHeight="1">
      <c r="A143" s="106"/>
      <c r="B143" s="106"/>
      <c r="C143" s="106"/>
      <c r="D143" s="106"/>
      <c r="E143" s="10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  <c r="AA143" s="106"/>
      <c r="AB143" s="106"/>
      <c r="AC143" s="106"/>
      <c r="AD143" s="106"/>
      <c r="AE143" s="106"/>
      <c r="AF143" s="106"/>
      <c r="AG143" s="106"/>
      <c r="AH143" s="106"/>
      <c r="AI143" s="106"/>
      <c r="AJ143" s="106"/>
      <c r="AK143" s="106"/>
      <c r="AL143" s="106"/>
      <c r="AM143" s="106"/>
      <c r="AN143" s="106"/>
      <c r="AO143" s="106"/>
      <c r="AP143" s="106"/>
      <c r="AQ143" s="106"/>
      <c r="AR143" s="106"/>
      <c r="AS143" s="106"/>
      <c r="AT143" s="106"/>
      <c r="AU143" s="106"/>
      <c r="AV143" s="106"/>
      <c r="AW143" s="106"/>
      <c r="AX143" s="106"/>
      <c r="AY143" s="106"/>
      <c r="AZ143" s="106"/>
      <c r="BA143" s="106"/>
      <c r="BB143" s="106"/>
      <c r="BC143" s="106"/>
      <c r="BD143" s="106"/>
      <c r="BE143" s="106"/>
      <c r="BF143" s="106"/>
      <c r="BG143" s="106"/>
      <c r="BH143" s="106"/>
      <c r="BI143" s="106"/>
      <c r="BJ143" s="106"/>
      <c r="BK143" s="106"/>
      <c r="BL143" s="410"/>
      <c r="BM143" s="411"/>
      <c r="BN143" s="106"/>
      <c r="BO143" s="106"/>
      <c r="BP143" s="106"/>
      <c r="BQ143" s="411"/>
    </row>
    <row r="144" ht="14.25" customHeight="1">
      <c r="A144" s="106"/>
      <c r="B144" s="106"/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  <c r="AA144" s="106"/>
      <c r="AB144" s="106"/>
      <c r="AC144" s="106"/>
      <c r="AD144" s="106"/>
      <c r="AE144" s="106"/>
      <c r="AF144" s="106"/>
      <c r="AG144" s="106"/>
      <c r="AH144" s="106"/>
      <c r="AI144" s="106"/>
      <c r="AJ144" s="106"/>
      <c r="AK144" s="106"/>
      <c r="AL144" s="106"/>
      <c r="AM144" s="106"/>
      <c r="AN144" s="106"/>
      <c r="AO144" s="106"/>
      <c r="AP144" s="106"/>
      <c r="AQ144" s="106"/>
      <c r="AR144" s="106"/>
      <c r="AS144" s="106"/>
      <c r="AT144" s="106"/>
      <c r="AU144" s="106"/>
      <c r="AV144" s="106"/>
      <c r="AW144" s="106"/>
      <c r="AX144" s="106"/>
      <c r="AY144" s="106"/>
      <c r="AZ144" s="106"/>
      <c r="BA144" s="106"/>
      <c r="BB144" s="106"/>
      <c r="BC144" s="106"/>
      <c r="BD144" s="106"/>
      <c r="BE144" s="106"/>
      <c r="BF144" s="106"/>
      <c r="BG144" s="106"/>
      <c r="BH144" s="106"/>
      <c r="BI144" s="106"/>
      <c r="BJ144" s="106"/>
      <c r="BK144" s="106"/>
      <c r="BL144" s="410"/>
      <c r="BM144" s="411"/>
      <c r="BN144" s="106"/>
      <c r="BO144" s="106"/>
      <c r="BP144" s="106"/>
      <c r="BQ144" s="411"/>
    </row>
    <row r="145" ht="14.25" customHeight="1">
      <c r="A145" s="106"/>
      <c r="B145" s="106"/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06"/>
      <c r="AC145" s="106"/>
      <c r="AD145" s="106"/>
      <c r="AE145" s="106"/>
      <c r="AF145" s="106"/>
      <c r="AG145" s="106"/>
      <c r="AH145" s="106"/>
      <c r="AI145" s="106"/>
      <c r="AJ145" s="106"/>
      <c r="AK145" s="106"/>
      <c r="AL145" s="106"/>
      <c r="AM145" s="106"/>
      <c r="AN145" s="106"/>
      <c r="AO145" s="106"/>
      <c r="AP145" s="106"/>
      <c r="AQ145" s="106"/>
      <c r="AR145" s="106"/>
      <c r="AS145" s="106"/>
      <c r="AT145" s="106"/>
      <c r="AU145" s="106"/>
      <c r="AV145" s="106"/>
      <c r="AW145" s="106"/>
      <c r="AX145" s="106"/>
      <c r="AY145" s="106"/>
      <c r="AZ145" s="106"/>
      <c r="BA145" s="106"/>
      <c r="BB145" s="106"/>
      <c r="BC145" s="106"/>
      <c r="BD145" s="106"/>
      <c r="BE145" s="106"/>
      <c r="BF145" s="106"/>
      <c r="BG145" s="106"/>
      <c r="BH145" s="106"/>
      <c r="BI145" s="106"/>
      <c r="BJ145" s="106"/>
      <c r="BK145" s="106"/>
      <c r="BL145" s="410"/>
      <c r="BM145" s="411"/>
      <c r="BN145" s="106"/>
      <c r="BO145" s="106"/>
      <c r="BP145" s="106"/>
      <c r="BQ145" s="411"/>
    </row>
    <row r="146" ht="14.25" customHeight="1">
      <c r="A146" s="106"/>
      <c r="B146" s="106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  <c r="AA146" s="106"/>
      <c r="AB146" s="106"/>
      <c r="AC146" s="106"/>
      <c r="AD146" s="106"/>
      <c r="AE146" s="106"/>
      <c r="AF146" s="106"/>
      <c r="AG146" s="106"/>
      <c r="AH146" s="106"/>
      <c r="AI146" s="106"/>
      <c r="AJ146" s="106"/>
      <c r="AK146" s="106"/>
      <c r="AL146" s="106"/>
      <c r="AM146" s="106"/>
      <c r="AN146" s="106"/>
      <c r="AO146" s="106"/>
      <c r="AP146" s="106"/>
      <c r="AQ146" s="106"/>
      <c r="AR146" s="106"/>
      <c r="AS146" s="106"/>
      <c r="AT146" s="106"/>
      <c r="AU146" s="106"/>
      <c r="AV146" s="106"/>
      <c r="AW146" s="106"/>
      <c r="AX146" s="106"/>
      <c r="AY146" s="106"/>
      <c r="AZ146" s="106"/>
      <c r="BA146" s="106"/>
      <c r="BB146" s="106"/>
      <c r="BC146" s="106"/>
      <c r="BD146" s="106"/>
      <c r="BE146" s="106"/>
      <c r="BF146" s="106"/>
      <c r="BG146" s="106"/>
      <c r="BH146" s="106"/>
      <c r="BI146" s="106"/>
      <c r="BJ146" s="106"/>
      <c r="BK146" s="106"/>
      <c r="BL146" s="410"/>
      <c r="BM146" s="411"/>
      <c r="BN146" s="106"/>
      <c r="BO146" s="106"/>
      <c r="BP146" s="106"/>
      <c r="BQ146" s="411"/>
    </row>
    <row r="147" ht="14.25" customHeight="1">
      <c r="A147" s="106"/>
      <c r="B147" s="106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  <c r="AA147" s="106"/>
      <c r="AB147" s="106"/>
      <c r="AC147" s="106"/>
      <c r="AD147" s="106"/>
      <c r="AE147" s="106"/>
      <c r="AF147" s="106"/>
      <c r="AG147" s="106"/>
      <c r="AH147" s="106"/>
      <c r="AI147" s="106"/>
      <c r="AJ147" s="106"/>
      <c r="AK147" s="106"/>
      <c r="AL147" s="106"/>
      <c r="AM147" s="106"/>
      <c r="AN147" s="106"/>
      <c r="AO147" s="106"/>
      <c r="AP147" s="106"/>
      <c r="AQ147" s="106"/>
      <c r="AR147" s="106"/>
      <c r="AS147" s="106"/>
      <c r="AT147" s="106"/>
      <c r="AU147" s="106"/>
      <c r="AV147" s="106"/>
      <c r="AW147" s="106"/>
      <c r="AX147" s="106"/>
      <c r="AY147" s="106"/>
      <c r="AZ147" s="106"/>
      <c r="BA147" s="106"/>
      <c r="BB147" s="106"/>
      <c r="BC147" s="106"/>
      <c r="BD147" s="106"/>
      <c r="BE147" s="106"/>
      <c r="BF147" s="106"/>
      <c r="BG147" s="106"/>
      <c r="BH147" s="106"/>
      <c r="BI147" s="106"/>
      <c r="BJ147" s="106"/>
      <c r="BK147" s="106"/>
      <c r="BL147" s="410"/>
      <c r="BM147" s="411"/>
      <c r="BN147" s="106"/>
      <c r="BO147" s="106"/>
      <c r="BP147" s="106"/>
      <c r="BQ147" s="411"/>
    </row>
    <row r="148" ht="14.25" customHeight="1">
      <c r="A148" s="106"/>
      <c r="B148" s="106"/>
      <c r="C148" s="106"/>
      <c r="D148" s="106"/>
      <c r="E148" s="106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  <c r="AA148" s="106"/>
      <c r="AB148" s="106"/>
      <c r="AC148" s="106"/>
      <c r="AD148" s="106"/>
      <c r="AE148" s="106"/>
      <c r="AF148" s="106"/>
      <c r="AG148" s="106"/>
      <c r="AH148" s="106"/>
      <c r="AI148" s="106"/>
      <c r="AJ148" s="106"/>
      <c r="AK148" s="106"/>
      <c r="AL148" s="106"/>
      <c r="AM148" s="106"/>
      <c r="AN148" s="106"/>
      <c r="AO148" s="106"/>
      <c r="AP148" s="106"/>
      <c r="AQ148" s="106"/>
      <c r="AR148" s="106"/>
      <c r="AS148" s="106"/>
      <c r="AT148" s="106"/>
      <c r="AU148" s="106"/>
      <c r="AV148" s="106"/>
      <c r="AW148" s="106"/>
      <c r="AX148" s="106"/>
      <c r="AY148" s="106"/>
      <c r="AZ148" s="106"/>
      <c r="BA148" s="106"/>
      <c r="BB148" s="106"/>
      <c r="BC148" s="106"/>
      <c r="BD148" s="106"/>
      <c r="BE148" s="106"/>
      <c r="BF148" s="106"/>
      <c r="BG148" s="106"/>
      <c r="BH148" s="106"/>
      <c r="BI148" s="106"/>
      <c r="BJ148" s="106"/>
      <c r="BK148" s="106"/>
      <c r="BL148" s="410"/>
      <c r="BM148" s="411"/>
      <c r="BN148" s="106"/>
      <c r="BO148" s="106"/>
      <c r="BP148" s="106"/>
      <c r="BQ148" s="411"/>
    </row>
    <row r="149" ht="14.25" customHeight="1">
      <c r="A149" s="106"/>
      <c r="B149" s="106"/>
      <c r="C149" s="106"/>
      <c r="D149" s="106"/>
      <c r="E149" s="106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  <c r="AA149" s="106"/>
      <c r="AB149" s="106"/>
      <c r="AC149" s="106"/>
      <c r="AD149" s="106"/>
      <c r="AE149" s="106"/>
      <c r="AF149" s="106"/>
      <c r="AG149" s="106"/>
      <c r="AH149" s="106"/>
      <c r="AI149" s="106"/>
      <c r="AJ149" s="106"/>
      <c r="AK149" s="106"/>
      <c r="AL149" s="106"/>
      <c r="AM149" s="106"/>
      <c r="AN149" s="106"/>
      <c r="AO149" s="106"/>
      <c r="AP149" s="106"/>
      <c r="AQ149" s="106"/>
      <c r="AR149" s="106"/>
      <c r="AS149" s="106"/>
      <c r="AT149" s="106"/>
      <c r="AU149" s="106"/>
      <c r="AV149" s="106"/>
      <c r="AW149" s="106"/>
      <c r="AX149" s="106"/>
      <c r="AY149" s="106"/>
      <c r="AZ149" s="106"/>
      <c r="BA149" s="106"/>
      <c r="BB149" s="106"/>
      <c r="BC149" s="106"/>
      <c r="BD149" s="106"/>
      <c r="BE149" s="106"/>
      <c r="BF149" s="106"/>
      <c r="BG149" s="106"/>
      <c r="BH149" s="106"/>
      <c r="BI149" s="106"/>
      <c r="BJ149" s="106"/>
      <c r="BK149" s="106"/>
      <c r="BL149" s="410"/>
      <c r="BM149" s="411"/>
      <c r="BN149" s="106"/>
      <c r="BO149" s="106"/>
      <c r="BP149" s="106"/>
      <c r="BQ149" s="411"/>
    </row>
    <row r="150" ht="14.25" customHeight="1">
      <c r="A150" s="106"/>
      <c r="B150" s="106"/>
      <c r="C150" s="106"/>
      <c r="D150" s="106"/>
      <c r="E150" s="106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  <c r="AA150" s="106"/>
      <c r="AB150" s="106"/>
      <c r="AC150" s="106"/>
      <c r="AD150" s="106"/>
      <c r="AE150" s="106"/>
      <c r="AF150" s="106"/>
      <c r="AG150" s="106"/>
      <c r="AH150" s="106"/>
      <c r="AI150" s="106"/>
      <c r="AJ150" s="106"/>
      <c r="AK150" s="106"/>
      <c r="AL150" s="106"/>
      <c r="AM150" s="106"/>
      <c r="AN150" s="106"/>
      <c r="AO150" s="106"/>
      <c r="AP150" s="106"/>
      <c r="AQ150" s="106"/>
      <c r="AR150" s="106"/>
      <c r="AS150" s="106"/>
      <c r="AT150" s="106"/>
      <c r="AU150" s="106"/>
      <c r="AV150" s="106"/>
      <c r="AW150" s="106"/>
      <c r="AX150" s="106"/>
      <c r="AY150" s="106"/>
      <c r="AZ150" s="106"/>
      <c r="BA150" s="106"/>
      <c r="BB150" s="106"/>
      <c r="BC150" s="106"/>
      <c r="BD150" s="106"/>
      <c r="BE150" s="106"/>
      <c r="BF150" s="106"/>
      <c r="BG150" s="106"/>
      <c r="BH150" s="106"/>
      <c r="BI150" s="106"/>
      <c r="BJ150" s="106"/>
      <c r="BK150" s="106"/>
      <c r="BL150" s="410"/>
      <c r="BM150" s="411"/>
      <c r="BN150" s="106"/>
      <c r="BO150" s="106"/>
      <c r="BP150" s="106"/>
      <c r="BQ150" s="411"/>
    </row>
    <row r="151" ht="14.25" customHeight="1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  <c r="AA151" s="106"/>
      <c r="AB151" s="106"/>
      <c r="AC151" s="106"/>
      <c r="AD151" s="106"/>
      <c r="AE151" s="106"/>
      <c r="AF151" s="106"/>
      <c r="AG151" s="106"/>
      <c r="AH151" s="106"/>
      <c r="AI151" s="106"/>
      <c r="AJ151" s="106"/>
      <c r="AK151" s="106"/>
      <c r="AL151" s="106"/>
      <c r="AM151" s="106"/>
      <c r="AN151" s="106"/>
      <c r="AO151" s="106"/>
      <c r="AP151" s="106"/>
      <c r="AQ151" s="106"/>
      <c r="AR151" s="106"/>
      <c r="AS151" s="106"/>
      <c r="AT151" s="106"/>
      <c r="AU151" s="106"/>
      <c r="AV151" s="106"/>
      <c r="AW151" s="106"/>
      <c r="AX151" s="106"/>
      <c r="AY151" s="106"/>
      <c r="AZ151" s="106"/>
      <c r="BA151" s="106"/>
      <c r="BB151" s="106"/>
      <c r="BC151" s="106"/>
      <c r="BD151" s="106"/>
      <c r="BE151" s="106"/>
      <c r="BF151" s="106"/>
      <c r="BG151" s="106"/>
      <c r="BH151" s="106"/>
      <c r="BI151" s="106"/>
      <c r="BJ151" s="106"/>
      <c r="BK151" s="106"/>
      <c r="BL151" s="410"/>
      <c r="BM151" s="411"/>
      <c r="BN151" s="106"/>
      <c r="BO151" s="106"/>
      <c r="BP151" s="106"/>
      <c r="BQ151" s="411"/>
    </row>
    <row r="152" ht="14.25" customHeight="1">
      <c r="A152" s="106"/>
      <c r="B152" s="106"/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  <c r="AA152" s="106"/>
      <c r="AB152" s="106"/>
      <c r="AC152" s="106"/>
      <c r="AD152" s="106"/>
      <c r="AE152" s="106"/>
      <c r="AF152" s="106"/>
      <c r="AG152" s="106"/>
      <c r="AH152" s="106"/>
      <c r="AI152" s="106"/>
      <c r="AJ152" s="106"/>
      <c r="AK152" s="106"/>
      <c r="AL152" s="106"/>
      <c r="AM152" s="106"/>
      <c r="AN152" s="106"/>
      <c r="AO152" s="106"/>
      <c r="AP152" s="106"/>
      <c r="AQ152" s="106"/>
      <c r="AR152" s="106"/>
      <c r="AS152" s="106"/>
      <c r="AT152" s="106"/>
      <c r="AU152" s="106"/>
      <c r="AV152" s="106"/>
      <c r="AW152" s="106"/>
      <c r="AX152" s="106"/>
      <c r="AY152" s="106"/>
      <c r="AZ152" s="106"/>
      <c r="BA152" s="106"/>
      <c r="BB152" s="106"/>
      <c r="BC152" s="106"/>
      <c r="BD152" s="106"/>
      <c r="BE152" s="106"/>
      <c r="BF152" s="106"/>
      <c r="BG152" s="106"/>
      <c r="BH152" s="106"/>
      <c r="BI152" s="106"/>
      <c r="BJ152" s="106"/>
      <c r="BK152" s="106"/>
      <c r="BL152" s="410"/>
      <c r="BM152" s="411"/>
      <c r="BN152" s="106"/>
      <c r="BO152" s="106"/>
      <c r="BP152" s="106"/>
      <c r="BQ152" s="411"/>
    </row>
    <row r="153" ht="14.25" customHeight="1">
      <c r="A153" s="106"/>
      <c r="B153" s="106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  <c r="AA153" s="106"/>
      <c r="AB153" s="106"/>
      <c r="AC153" s="106"/>
      <c r="AD153" s="106"/>
      <c r="AE153" s="106"/>
      <c r="AF153" s="106"/>
      <c r="AG153" s="106"/>
      <c r="AH153" s="106"/>
      <c r="AI153" s="106"/>
      <c r="AJ153" s="106"/>
      <c r="AK153" s="106"/>
      <c r="AL153" s="106"/>
      <c r="AM153" s="106"/>
      <c r="AN153" s="106"/>
      <c r="AO153" s="106"/>
      <c r="AP153" s="106"/>
      <c r="AQ153" s="106"/>
      <c r="AR153" s="106"/>
      <c r="AS153" s="106"/>
      <c r="AT153" s="106"/>
      <c r="AU153" s="106"/>
      <c r="AV153" s="106"/>
      <c r="AW153" s="106"/>
      <c r="AX153" s="106"/>
      <c r="AY153" s="106"/>
      <c r="AZ153" s="106"/>
      <c r="BA153" s="106"/>
      <c r="BB153" s="106"/>
      <c r="BC153" s="106"/>
      <c r="BD153" s="106"/>
      <c r="BE153" s="106"/>
      <c r="BF153" s="106"/>
      <c r="BG153" s="106"/>
      <c r="BH153" s="106"/>
      <c r="BI153" s="106"/>
      <c r="BJ153" s="106"/>
      <c r="BK153" s="106"/>
      <c r="BL153" s="410"/>
      <c r="BM153" s="411"/>
      <c r="BN153" s="106"/>
      <c r="BO153" s="106"/>
      <c r="BP153" s="106"/>
      <c r="BQ153" s="411"/>
    </row>
    <row r="154" ht="14.25" customHeight="1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  <c r="AA154" s="106"/>
      <c r="AB154" s="106"/>
      <c r="AC154" s="106"/>
      <c r="AD154" s="106"/>
      <c r="AE154" s="106"/>
      <c r="AF154" s="106"/>
      <c r="AG154" s="106"/>
      <c r="AH154" s="106"/>
      <c r="AI154" s="106"/>
      <c r="AJ154" s="106"/>
      <c r="AK154" s="106"/>
      <c r="AL154" s="106"/>
      <c r="AM154" s="106"/>
      <c r="AN154" s="106"/>
      <c r="AO154" s="106"/>
      <c r="AP154" s="106"/>
      <c r="AQ154" s="106"/>
      <c r="AR154" s="106"/>
      <c r="AS154" s="106"/>
      <c r="AT154" s="106"/>
      <c r="AU154" s="106"/>
      <c r="AV154" s="106"/>
      <c r="AW154" s="106"/>
      <c r="AX154" s="106"/>
      <c r="AY154" s="106"/>
      <c r="AZ154" s="106"/>
      <c r="BA154" s="106"/>
      <c r="BB154" s="106"/>
      <c r="BC154" s="106"/>
      <c r="BD154" s="106"/>
      <c r="BE154" s="106"/>
      <c r="BF154" s="106"/>
      <c r="BG154" s="106"/>
      <c r="BH154" s="106"/>
      <c r="BI154" s="106"/>
      <c r="BJ154" s="106"/>
      <c r="BK154" s="106"/>
      <c r="BL154" s="410"/>
      <c r="BM154" s="411"/>
      <c r="BN154" s="106"/>
      <c r="BO154" s="106"/>
      <c r="BP154" s="106"/>
      <c r="BQ154" s="411"/>
    </row>
    <row r="155" ht="14.25" customHeight="1">
      <c r="A155" s="106"/>
      <c r="B155" s="106"/>
      <c r="C155" s="106"/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  <c r="AA155" s="106"/>
      <c r="AB155" s="106"/>
      <c r="AC155" s="106"/>
      <c r="AD155" s="106"/>
      <c r="AE155" s="106"/>
      <c r="AF155" s="106"/>
      <c r="AG155" s="106"/>
      <c r="AH155" s="106"/>
      <c r="AI155" s="106"/>
      <c r="AJ155" s="106"/>
      <c r="AK155" s="106"/>
      <c r="AL155" s="106"/>
      <c r="AM155" s="106"/>
      <c r="AN155" s="106"/>
      <c r="AO155" s="106"/>
      <c r="AP155" s="106"/>
      <c r="AQ155" s="106"/>
      <c r="AR155" s="106"/>
      <c r="AS155" s="106"/>
      <c r="AT155" s="106"/>
      <c r="AU155" s="106"/>
      <c r="AV155" s="106"/>
      <c r="AW155" s="106"/>
      <c r="AX155" s="106"/>
      <c r="AY155" s="106"/>
      <c r="AZ155" s="106"/>
      <c r="BA155" s="106"/>
      <c r="BB155" s="106"/>
      <c r="BC155" s="106"/>
      <c r="BD155" s="106"/>
      <c r="BE155" s="106"/>
      <c r="BF155" s="106"/>
      <c r="BG155" s="106"/>
      <c r="BH155" s="106"/>
      <c r="BI155" s="106"/>
      <c r="BJ155" s="106"/>
      <c r="BK155" s="106"/>
      <c r="BL155" s="410"/>
      <c r="BM155" s="411"/>
      <c r="BN155" s="106"/>
      <c r="BO155" s="106"/>
      <c r="BP155" s="106"/>
      <c r="BQ155" s="411"/>
    </row>
    <row r="156" ht="14.25" customHeight="1">
      <c r="A156" s="106"/>
      <c r="B156" s="106"/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  <c r="AA156" s="106"/>
      <c r="AB156" s="106"/>
      <c r="AC156" s="106"/>
      <c r="AD156" s="106"/>
      <c r="AE156" s="106"/>
      <c r="AF156" s="106"/>
      <c r="AG156" s="106"/>
      <c r="AH156" s="106"/>
      <c r="AI156" s="106"/>
      <c r="AJ156" s="106"/>
      <c r="AK156" s="106"/>
      <c r="AL156" s="106"/>
      <c r="AM156" s="106"/>
      <c r="AN156" s="106"/>
      <c r="AO156" s="106"/>
      <c r="AP156" s="106"/>
      <c r="AQ156" s="106"/>
      <c r="AR156" s="106"/>
      <c r="AS156" s="106"/>
      <c r="AT156" s="106"/>
      <c r="AU156" s="106"/>
      <c r="AV156" s="106"/>
      <c r="AW156" s="106"/>
      <c r="AX156" s="106"/>
      <c r="AY156" s="106"/>
      <c r="AZ156" s="106"/>
      <c r="BA156" s="106"/>
      <c r="BB156" s="106"/>
      <c r="BC156" s="106"/>
      <c r="BD156" s="106"/>
      <c r="BE156" s="106"/>
      <c r="BF156" s="106"/>
      <c r="BG156" s="106"/>
      <c r="BH156" s="106"/>
      <c r="BI156" s="106"/>
      <c r="BJ156" s="106"/>
      <c r="BK156" s="106"/>
      <c r="BL156" s="410"/>
      <c r="BM156" s="411"/>
      <c r="BN156" s="106"/>
      <c r="BO156" s="106"/>
      <c r="BP156" s="106"/>
      <c r="BQ156" s="411"/>
    </row>
    <row r="157" ht="14.25" customHeight="1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  <c r="AA157" s="106"/>
      <c r="AB157" s="106"/>
      <c r="AC157" s="106"/>
      <c r="AD157" s="106"/>
      <c r="AE157" s="106"/>
      <c r="AF157" s="106"/>
      <c r="AG157" s="106"/>
      <c r="AH157" s="106"/>
      <c r="AI157" s="106"/>
      <c r="AJ157" s="106"/>
      <c r="AK157" s="106"/>
      <c r="AL157" s="106"/>
      <c r="AM157" s="106"/>
      <c r="AN157" s="106"/>
      <c r="AO157" s="106"/>
      <c r="AP157" s="106"/>
      <c r="AQ157" s="106"/>
      <c r="AR157" s="106"/>
      <c r="AS157" s="106"/>
      <c r="AT157" s="106"/>
      <c r="AU157" s="106"/>
      <c r="AV157" s="106"/>
      <c r="AW157" s="106"/>
      <c r="AX157" s="106"/>
      <c r="AY157" s="106"/>
      <c r="AZ157" s="106"/>
      <c r="BA157" s="106"/>
      <c r="BB157" s="106"/>
      <c r="BC157" s="106"/>
      <c r="BD157" s="106"/>
      <c r="BE157" s="106"/>
      <c r="BF157" s="106"/>
      <c r="BG157" s="106"/>
      <c r="BH157" s="106"/>
      <c r="BI157" s="106"/>
      <c r="BJ157" s="106"/>
      <c r="BK157" s="106"/>
      <c r="BL157" s="410"/>
      <c r="BM157" s="411"/>
      <c r="BN157" s="106"/>
      <c r="BO157" s="106"/>
      <c r="BP157" s="106"/>
      <c r="BQ157" s="411"/>
    </row>
    <row r="158" ht="14.25" customHeight="1">
      <c r="A158" s="106"/>
      <c r="B158" s="106"/>
      <c r="C158" s="106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  <c r="Z158" s="106"/>
      <c r="AA158" s="106"/>
      <c r="AB158" s="106"/>
      <c r="AC158" s="106"/>
      <c r="AD158" s="106"/>
      <c r="AE158" s="106"/>
      <c r="AF158" s="106"/>
      <c r="AG158" s="106"/>
      <c r="AH158" s="106"/>
      <c r="AI158" s="106"/>
      <c r="AJ158" s="106"/>
      <c r="AK158" s="106"/>
      <c r="AL158" s="106"/>
      <c r="AM158" s="106"/>
      <c r="AN158" s="106"/>
      <c r="AO158" s="106"/>
      <c r="AP158" s="106"/>
      <c r="AQ158" s="106"/>
      <c r="AR158" s="106"/>
      <c r="AS158" s="106"/>
      <c r="AT158" s="106"/>
      <c r="AU158" s="106"/>
      <c r="AV158" s="106"/>
      <c r="AW158" s="106"/>
      <c r="AX158" s="106"/>
      <c r="AY158" s="106"/>
      <c r="AZ158" s="106"/>
      <c r="BA158" s="106"/>
      <c r="BB158" s="106"/>
      <c r="BC158" s="106"/>
      <c r="BD158" s="106"/>
      <c r="BE158" s="106"/>
      <c r="BF158" s="106"/>
      <c r="BG158" s="106"/>
      <c r="BH158" s="106"/>
      <c r="BI158" s="106"/>
      <c r="BJ158" s="106"/>
      <c r="BK158" s="106"/>
      <c r="BL158" s="410"/>
      <c r="BM158" s="411"/>
      <c r="BN158" s="106"/>
      <c r="BO158" s="106"/>
      <c r="BP158" s="106"/>
      <c r="BQ158" s="411"/>
    </row>
    <row r="159" ht="14.25" customHeight="1">
      <c r="A159" s="106"/>
      <c r="B159" s="106"/>
      <c r="C159" s="106"/>
      <c r="D159" s="106"/>
      <c r="E159" s="106"/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  <c r="AA159" s="106"/>
      <c r="AB159" s="106"/>
      <c r="AC159" s="106"/>
      <c r="AD159" s="106"/>
      <c r="AE159" s="106"/>
      <c r="AF159" s="106"/>
      <c r="AG159" s="106"/>
      <c r="AH159" s="106"/>
      <c r="AI159" s="106"/>
      <c r="AJ159" s="106"/>
      <c r="AK159" s="106"/>
      <c r="AL159" s="106"/>
      <c r="AM159" s="106"/>
      <c r="AN159" s="106"/>
      <c r="AO159" s="106"/>
      <c r="AP159" s="106"/>
      <c r="AQ159" s="106"/>
      <c r="AR159" s="106"/>
      <c r="AS159" s="106"/>
      <c r="AT159" s="106"/>
      <c r="AU159" s="106"/>
      <c r="AV159" s="106"/>
      <c r="AW159" s="106"/>
      <c r="AX159" s="106"/>
      <c r="AY159" s="106"/>
      <c r="AZ159" s="106"/>
      <c r="BA159" s="106"/>
      <c r="BB159" s="106"/>
      <c r="BC159" s="106"/>
      <c r="BD159" s="106"/>
      <c r="BE159" s="106"/>
      <c r="BF159" s="106"/>
      <c r="BG159" s="106"/>
      <c r="BH159" s="106"/>
      <c r="BI159" s="106"/>
      <c r="BJ159" s="106"/>
      <c r="BK159" s="106"/>
      <c r="BL159" s="410"/>
      <c r="BM159" s="411"/>
      <c r="BN159" s="106"/>
      <c r="BO159" s="106"/>
      <c r="BP159" s="106"/>
      <c r="BQ159" s="411"/>
    </row>
    <row r="160" ht="14.25" customHeight="1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  <c r="AA160" s="106"/>
      <c r="AB160" s="106"/>
      <c r="AC160" s="106"/>
      <c r="AD160" s="106"/>
      <c r="AE160" s="106"/>
      <c r="AF160" s="106"/>
      <c r="AG160" s="106"/>
      <c r="AH160" s="106"/>
      <c r="AI160" s="106"/>
      <c r="AJ160" s="106"/>
      <c r="AK160" s="106"/>
      <c r="AL160" s="106"/>
      <c r="AM160" s="106"/>
      <c r="AN160" s="106"/>
      <c r="AO160" s="106"/>
      <c r="AP160" s="106"/>
      <c r="AQ160" s="106"/>
      <c r="AR160" s="106"/>
      <c r="AS160" s="106"/>
      <c r="AT160" s="106"/>
      <c r="AU160" s="106"/>
      <c r="AV160" s="106"/>
      <c r="AW160" s="106"/>
      <c r="AX160" s="106"/>
      <c r="AY160" s="106"/>
      <c r="AZ160" s="106"/>
      <c r="BA160" s="106"/>
      <c r="BB160" s="106"/>
      <c r="BC160" s="106"/>
      <c r="BD160" s="106"/>
      <c r="BE160" s="106"/>
      <c r="BF160" s="106"/>
      <c r="BG160" s="106"/>
      <c r="BH160" s="106"/>
      <c r="BI160" s="106"/>
      <c r="BJ160" s="106"/>
      <c r="BK160" s="106"/>
      <c r="BL160" s="410"/>
      <c r="BM160" s="411"/>
      <c r="BN160" s="106"/>
      <c r="BO160" s="106"/>
      <c r="BP160" s="106"/>
      <c r="BQ160" s="411"/>
    </row>
    <row r="161" ht="14.25" customHeight="1">
      <c r="A161" s="106"/>
      <c r="B161" s="106"/>
      <c r="C161" s="106"/>
      <c r="D161" s="106"/>
      <c r="E161" s="106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  <c r="AA161" s="106"/>
      <c r="AB161" s="106"/>
      <c r="AC161" s="106"/>
      <c r="AD161" s="106"/>
      <c r="AE161" s="106"/>
      <c r="AF161" s="106"/>
      <c r="AG161" s="106"/>
      <c r="AH161" s="106"/>
      <c r="AI161" s="106"/>
      <c r="AJ161" s="106"/>
      <c r="AK161" s="106"/>
      <c r="AL161" s="106"/>
      <c r="AM161" s="106"/>
      <c r="AN161" s="106"/>
      <c r="AO161" s="106"/>
      <c r="AP161" s="106"/>
      <c r="AQ161" s="106"/>
      <c r="AR161" s="106"/>
      <c r="AS161" s="106"/>
      <c r="AT161" s="106"/>
      <c r="AU161" s="106"/>
      <c r="AV161" s="106"/>
      <c r="AW161" s="106"/>
      <c r="AX161" s="106"/>
      <c r="AY161" s="106"/>
      <c r="AZ161" s="106"/>
      <c r="BA161" s="106"/>
      <c r="BB161" s="106"/>
      <c r="BC161" s="106"/>
      <c r="BD161" s="106"/>
      <c r="BE161" s="106"/>
      <c r="BF161" s="106"/>
      <c r="BG161" s="106"/>
      <c r="BH161" s="106"/>
      <c r="BI161" s="106"/>
      <c r="BJ161" s="106"/>
      <c r="BK161" s="106"/>
      <c r="BL161" s="410"/>
      <c r="BM161" s="411"/>
      <c r="BN161" s="106"/>
      <c r="BO161" s="106"/>
      <c r="BP161" s="106"/>
      <c r="BQ161" s="411"/>
    </row>
    <row r="162" ht="14.25" customHeight="1">
      <c r="A162" s="106"/>
      <c r="B162" s="106"/>
      <c r="C162" s="106"/>
      <c r="D162" s="106"/>
      <c r="E162" s="106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  <c r="AA162" s="106"/>
      <c r="AB162" s="106"/>
      <c r="AC162" s="106"/>
      <c r="AD162" s="106"/>
      <c r="AE162" s="106"/>
      <c r="AF162" s="106"/>
      <c r="AG162" s="106"/>
      <c r="AH162" s="106"/>
      <c r="AI162" s="106"/>
      <c r="AJ162" s="106"/>
      <c r="AK162" s="106"/>
      <c r="AL162" s="106"/>
      <c r="AM162" s="106"/>
      <c r="AN162" s="106"/>
      <c r="AO162" s="106"/>
      <c r="AP162" s="106"/>
      <c r="AQ162" s="106"/>
      <c r="AR162" s="106"/>
      <c r="AS162" s="106"/>
      <c r="AT162" s="106"/>
      <c r="AU162" s="106"/>
      <c r="AV162" s="106"/>
      <c r="AW162" s="106"/>
      <c r="AX162" s="106"/>
      <c r="AY162" s="106"/>
      <c r="AZ162" s="106"/>
      <c r="BA162" s="106"/>
      <c r="BB162" s="106"/>
      <c r="BC162" s="106"/>
      <c r="BD162" s="106"/>
      <c r="BE162" s="106"/>
      <c r="BF162" s="106"/>
      <c r="BG162" s="106"/>
      <c r="BH162" s="106"/>
      <c r="BI162" s="106"/>
      <c r="BJ162" s="106"/>
      <c r="BK162" s="106"/>
      <c r="BL162" s="410"/>
      <c r="BM162" s="411"/>
      <c r="BN162" s="106"/>
      <c r="BO162" s="106"/>
      <c r="BP162" s="106"/>
      <c r="BQ162" s="411"/>
    </row>
    <row r="163" ht="14.25" customHeight="1">
      <c r="A163" s="106"/>
      <c r="B163" s="106"/>
      <c r="C163" s="106"/>
      <c r="D163" s="106"/>
      <c r="E163" s="106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  <c r="AC163" s="106"/>
      <c r="AD163" s="106"/>
      <c r="AE163" s="106"/>
      <c r="AF163" s="106"/>
      <c r="AG163" s="106"/>
      <c r="AH163" s="106"/>
      <c r="AI163" s="106"/>
      <c r="AJ163" s="106"/>
      <c r="AK163" s="106"/>
      <c r="AL163" s="106"/>
      <c r="AM163" s="106"/>
      <c r="AN163" s="106"/>
      <c r="AO163" s="106"/>
      <c r="AP163" s="106"/>
      <c r="AQ163" s="106"/>
      <c r="AR163" s="106"/>
      <c r="AS163" s="106"/>
      <c r="AT163" s="106"/>
      <c r="AU163" s="106"/>
      <c r="AV163" s="106"/>
      <c r="AW163" s="106"/>
      <c r="AX163" s="106"/>
      <c r="AY163" s="106"/>
      <c r="AZ163" s="106"/>
      <c r="BA163" s="106"/>
      <c r="BB163" s="106"/>
      <c r="BC163" s="106"/>
      <c r="BD163" s="106"/>
      <c r="BE163" s="106"/>
      <c r="BF163" s="106"/>
      <c r="BG163" s="106"/>
      <c r="BH163" s="106"/>
      <c r="BI163" s="106"/>
      <c r="BJ163" s="106"/>
      <c r="BK163" s="106"/>
      <c r="BL163" s="410"/>
      <c r="BM163" s="411"/>
      <c r="BN163" s="106"/>
      <c r="BO163" s="106"/>
      <c r="BP163" s="106"/>
      <c r="BQ163" s="411"/>
    </row>
    <row r="164" ht="14.25" customHeight="1">
      <c r="A164" s="106"/>
      <c r="B164" s="106"/>
      <c r="C164" s="106"/>
      <c r="D164" s="106"/>
      <c r="E164" s="106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  <c r="AC164" s="106"/>
      <c r="AD164" s="106"/>
      <c r="AE164" s="106"/>
      <c r="AF164" s="106"/>
      <c r="AG164" s="106"/>
      <c r="AH164" s="106"/>
      <c r="AI164" s="106"/>
      <c r="AJ164" s="106"/>
      <c r="AK164" s="106"/>
      <c r="AL164" s="106"/>
      <c r="AM164" s="106"/>
      <c r="AN164" s="106"/>
      <c r="AO164" s="106"/>
      <c r="AP164" s="106"/>
      <c r="AQ164" s="106"/>
      <c r="AR164" s="106"/>
      <c r="AS164" s="106"/>
      <c r="AT164" s="106"/>
      <c r="AU164" s="106"/>
      <c r="AV164" s="106"/>
      <c r="AW164" s="106"/>
      <c r="AX164" s="106"/>
      <c r="AY164" s="106"/>
      <c r="AZ164" s="106"/>
      <c r="BA164" s="106"/>
      <c r="BB164" s="106"/>
      <c r="BC164" s="106"/>
      <c r="BD164" s="106"/>
      <c r="BE164" s="106"/>
      <c r="BF164" s="106"/>
      <c r="BG164" s="106"/>
      <c r="BH164" s="106"/>
      <c r="BI164" s="106"/>
      <c r="BJ164" s="106"/>
      <c r="BK164" s="106"/>
      <c r="BL164" s="410"/>
      <c r="BM164" s="411"/>
      <c r="BN164" s="106"/>
      <c r="BO164" s="106"/>
      <c r="BP164" s="106"/>
      <c r="BQ164" s="411"/>
    </row>
    <row r="165" ht="14.25" customHeight="1">
      <c r="A165" s="106"/>
      <c r="B165" s="106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  <c r="AA165" s="106"/>
      <c r="AB165" s="106"/>
      <c r="AC165" s="106"/>
      <c r="AD165" s="106"/>
      <c r="AE165" s="106"/>
      <c r="AF165" s="106"/>
      <c r="AG165" s="106"/>
      <c r="AH165" s="106"/>
      <c r="AI165" s="106"/>
      <c r="AJ165" s="106"/>
      <c r="AK165" s="106"/>
      <c r="AL165" s="106"/>
      <c r="AM165" s="106"/>
      <c r="AN165" s="106"/>
      <c r="AO165" s="106"/>
      <c r="AP165" s="106"/>
      <c r="AQ165" s="106"/>
      <c r="AR165" s="106"/>
      <c r="AS165" s="106"/>
      <c r="AT165" s="106"/>
      <c r="AU165" s="106"/>
      <c r="AV165" s="106"/>
      <c r="AW165" s="106"/>
      <c r="AX165" s="106"/>
      <c r="AY165" s="106"/>
      <c r="AZ165" s="106"/>
      <c r="BA165" s="106"/>
      <c r="BB165" s="106"/>
      <c r="BC165" s="106"/>
      <c r="BD165" s="106"/>
      <c r="BE165" s="106"/>
      <c r="BF165" s="106"/>
      <c r="BG165" s="106"/>
      <c r="BH165" s="106"/>
      <c r="BI165" s="106"/>
      <c r="BJ165" s="106"/>
      <c r="BK165" s="106"/>
      <c r="BL165" s="410"/>
      <c r="BM165" s="411"/>
      <c r="BN165" s="106"/>
      <c r="BO165" s="106"/>
      <c r="BP165" s="106"/>
      <c r="BQ165" s="411"/>
    </row>
    <row r="166" ht="14.25" customHeight="1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  <c r="AA166" s="106"/>
      <c r="AB166" s="106"/>
      <c r="AC166" s="106"/>
      <c r="AD166" s="106"/>
      <c r="AE166" s="106"/>
      <c r="AF166" s="106"/>
      <c r="AG166" s="106"/>
      <c r="AH166" s="106"/>
      <c r="AI166" s="106"/>
      <c r="AJ166" s="106"/>
      <c r="AK166" s="106"/>
      <c r="AL166" s="106"/>
      <c r="AM166" s="106"/>
      <c r="AN166" s="106"/>
      <c r="AO166" s="106"/>
      <c r="AP166" s="106"/>
      <c r="AQ166" s="106"/>
      <c r="AR166" s="106"/>
      <c r="AS166" s="106"/>
      <c r="AT166" s="106"/>
      <c r="AU166" s="106"/>
      <c r="AV166" s="106"/>
      <c r="AW166" s="106"/>
      <c r="AX166" s="106"/>
      <c r="AY166" s="106"/>
      <c r="AZ166" s="106"/>
      <c r="BA166" s="106"/>
      <c r="BB166" s="106"/>
      <c r="BC166" s="106"/>
      <c r="BD166" s="106"/>
      <c r="BE166" s="106"/>
      <c r="BF166" s="106"/>
      <c r="BG166" s="106"/>
      <c r="BH166" s="106"/>
      <c r="BI166" s="106"/>
      <c r="BJ166" s="106"/>
      <c r="BK166" s="106"/>
      <c r="BL166" s="410"/>
      <c r="BM166" s="411"/>
      <c r="BN166" s="106"/>
      <c r="BO166" s="106"/>
      <c r="BP166" s="106"/>
      <c r="BQ166" s="411"/>
    </row>
    <row r="167" ht="14.25" customHeight="1">
      <c r="A167" s="106"/>
      <c r="B167" s="106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  <c r="AA167" s="106"/>
      <c r="AB167" s="106"/>
      <c r="AC167" s="106"/>
      <c r="AD167" s="106"/>
      <c r="AE167" s="106"/>
      <c r="AF167" s="106"/>
      <c r="AG167" s="106"/>
      <c r="AH167" s="106"/>
      <c r="AI167" s="106"/>
      <c r="AJ167" s="106"/>
      <c r="AK167" s="106"/>
      <c r="AL167" s="106"/>
      <c r="AM167" s="106"/>
      <c r="AN167" s="106"/>
      <c r="AO167" s="106"/>
      <c r="AP167" s="106"/>
      <c r="AQ167" s="106"/>
      <c r="AR167" s="106"/>
      <c r="AS167" s="106"/>
      <c r="AT167" s="106"/>
      <c r="AU167" s="106"/>
      <c r="AV167" s="106"/>
      <c r="AW167" s="106"/>
      <c r="AX167" s="106"/>
      <c r="AY167" s="106"/>
      <c r="AZ167" s="106"/>
      <c r="BA167" s="106"/>
      <c r="BB167" s="106"/>
      <c r="BC167" s="106"/>
      <c r="BD167" s="106"/>
      <c r="BE167" s="106"/>
      <c r="BF167" s="106"/>
      <c r="BG167" s="106"/>
      <c r="BH167" s="106"/>
      <c r="BI167" s="106"/>
      <c r="BJ167" s="106"/>
      <c r="BK167" s="106"/>
      <c r="BL167" s="410"/>
      <c r="BM167" s="411"/>
      <c r="BN167" s="106"/>
      <c r="BO167" s="106"/>
      <c r="BP167" s="106"/>
      <c r="BQ167" s="411"/>
    </row>
    <row r="168" ht="14.25" customHeight="1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  <c r="AA168" s="106"/>
      <c r="AB168" s="106"/>
      <c r="AC168" s="106"/>
      <c r="AD168" s="106"/>
      <c r="AE168" s="106"/>
      <c r="AF168" s="106"/>
      <c r="AG168" s="106"/>
      <c r="AH168" s="106"/>
      <c r="AI168" s="106"/>
      <c r="AJ168" s="106"/>
      <c r="AK168" s="106"/>
      <c r="AL168" s="106"/>
      <c r="AM168" s="106"/>
      <c r="AN168" s="106"/>
      <c r="AO168" s="106"/>
      <c r="AP168" s="106"/>
      <c r="AQ168" s="106"/>
      <c r="AR168" s="106"/>
      <c r="AS168" s="106"/>
      <c r="AT168" s="106"/>
      <c r="AU168" s="106"/>
      <c r="AV168" s="106"/>
      <c r="AW168" s="106"/>
      <c r="AX168" s="106"/>
      <c r="AY168" s="106"/>
      <c r="AZ168" s="106"/>
      <c r="BA168" s="106"/>
      <c r="BB168" s="106"/>
      <c r="BC168" s="106"/>
      <c r="BD168" s="106"/>
      <c r="BE168" s="106"/>
      <c r="BF168" s="106"/>
      <c r="BG168" s="106"/>
      <c r="BH168" s="106"/>
      <c r="BI168" s="106"/>
      <c r="BJ168" s="106"/>
      <c r="BK168" s="106"/>
      <c r="BL168" s="410"/>
      <c r="BM168" s="411"/>
      <c r="BN168" s="106"/>
      <c r="BO168" s="106"/>
      <c r="BP168" s="106"/>
      <c r="BQ168" s="411"/>
    </row>
    <row r="169" ht="14.25" customHeight="1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  <c r="AA169" s="106"/>
      <c r="AB169" s="106"/>
      <c r="AC169" s="106"/>
      <c r="AD169" s="106"/>
      <c r="AE169" s="106"/>
      <c r="AF169" s="106"/>
      <c r="AG169" s="106"/>
      <c r="AH169" s="106"/>
      <c r="AI169" s="106"/>
      <c r="AJ169" s="106"/>
      <c r="AK169" s="106"/>
      <c r="AL169" s="106"/>
      <c r="AM169" s="106"/>
      <c r="AN169" s="106"/>
      <c r="AO169" s="106"/>
      <c r="AP169" s="106"/>
      <c r="AQ169" s="106"/>
      <c r="AR169" s="106"/>
      <c r="AS169" s="106"/>
      <c r="AT169" s="106"/>
      <c r="AU169" s="106"/>
      <c r="AV169" s="106"/>
      <c r="AW169" s="106"/>
      <c r="AX169" s="106"/>
      <c r="AY169" s="106"/>
      <c r="AZ169" s="106"/>
      <c r="BA169" s="106"/>
      <c r="BB169" s="106"/>
      <c r="BC169" s="106"/>
      <c r="BD169" s="106"/>
      <c r="BE169" s="106"/>
      <c r="BF169" s="106"/>
      <c r="BG169" s="106"/>
      <c r="BH169" s="106"/>
      <c r="BI169" s="106"/>
      <c r="BJ169" s="106"/>
      <c r="BK169" s="106"/>
      <c r="BL169" s="410"/>
      <c r="BM169" s="411"/>
      <c r="BN169" s="106"/>
      <c r="BO169" s="106"/>
      <c r="BP169" s="106"/>
      <c r="BQ169" s="411"/>
    </row>
    <row r="170" ht="14.25" customHeight="1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  <c r="AA170" s="106"/>
      <c r="AB170" s="106"/>
      <c r="AC170" s="106"/>
      <c r="AD170" s="106"/>
      <c r="AE170" s="106"/>
      <c r="AF170" s="106"/>
      <c r="AG170" s="106"/>
      <c r="AH170" s="106"/>
      <c r="AI170" s="106"/>
      <c r="AJ170" s="106"/>
      <c r="AK170" s="106"/>
      <c r="AL170" s="106"/>
      <c r="AM170" s="106"/>
      <c r="AN170" s="106"/>
      <c r="AO170" s="106"/>
      <c r="AP170" s="106"/>
      <c r="AQ170" s="106"/>
      <c r="AR170" s="106"/>
      <c r="AS170" s="106"/>
      <c r="AT170" s="106"/>
      <c r="AU170" s="106"/>
      <c r="AV170" s="106"/>
      <c r="AW170" s="106"/>
      <c r="AX170" s="106"/>
      <c r="AY170" s="106"/>
      <c r="AZ170" s="106"/>
      <c r="BA170" s="106"/>
      <c r="BB170" s="106"/>
      <c r="BC170" s="106"/>
      <c r="BD170" s="106"/>
      <c r="BE170" s="106"/>
      <c r="BF170" s="106"/>
      <c r="BG170" s="106"/>
      <c r="BH170" s="106"/>
      <c r="BI170" s="106"/>
      <c r="BJ170" s="106"/>
      <c r="BK170" s="106"/>
      <c r="BL170" s="410"/>
      <c r="BM170" s="411"/>
      <c r="BN170" s="106"/>
      <c r="BO170" s="106"/>
      <c r="BP170" s="106"/>
      <c r="BQ170" s="411"/>
    </row>
    <row r="171" ht="14.25" customHeight="1">
      <c r="A171" s="106"/>
      <c r="B171" s="106"/>
      <c r="C171" s="106"/>
      <c r="D171" s="106"/>
      <c r="E171" s="106"/>
      <c r="F171" s="106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  <c r="AA171" s="106"/>
      <c r="AB171" s="106"/>
      <c r="AC171" s="106"/>
      <c r="AD171" s="106"/>
      <c r="AE171" s="106"/>
      <c r="AF171" s="106"/>
      <c r="AG171" s="106"/>
      <c r="AH171" s="106"/>
      <c r="AI171" s="106"/>
      <c r="AJ171" s="106"/>
      <c r="AK171" s="106"/>
      <c r="AL171" s="106"/>
      <c r="AM171" s="106"/>
      <c r="AN171" s="106"/>
      <c r="AO171" s="106"/>
      <c r="AP171" s="106"/>
      <c r="AQ171" s="106"/>
      <c r="AR171" s="106"/>
      <c r="AS171" s="106"/>
      <c r="AT171" s="106"/>
      <c r="AU171" s="106"/>
      <c r="AV171" s="106"/>
      <c r="AW171" s="106"/>
      <c r="AX171" s="106"/>
      <c r="AY171" s="106"/>
      <c r="AZ171" s="106"/>
      <c r="BA171" s="106"/>
      <c r="BB171" s="106"/>
      <c r="BC171" s="106"/>
      <c r="BD171" s="106"/>
      <c r="BE171" s="106"/>
      <c r="BF171" s="106"/>
      <c r="BG171" s="106"/>
      <c r="BH171" s="106"/>
      <c r="BI171" s="106"/>
      <c r="BJ171" s="106"/>
      <c r="BK171" s="106"/>
      <c r="BL171" s="410"/>
      <c r="BM171" s="411"/>
      <c r="BN171" s="106"/>
      <c r="BO171" s="106"/>
      <c r="BP171" s="106"/>
      <c r="BQ171" s="411"/>
    </row>
    <row r="172" ht="14.25" customHeight="1">
      <c r="A172" s="106"/>
      <c r="B172" s="106"/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  <c r="AA172" s="106"/>
      <c r="AB172" s="106"/>
      <c r="AC172" s="106"/>
      <c r="AD172" s="106"/>
      <c r="AE172" s="106"/>
      <c r="AF172" s="106"/>
      <c r="AG172" s="106"/>
      <c r="AH172" s="106"/>
      <c r="AI172" s="106"/>
      <c r="AJ172" s="106"/>
      <c r="AK172" s="106"/>
      <c r="AL172" s="106"/>
      <c r="AM172" s="106"/>
      <c r="AN172" s="106"/>
      <c r="AO172" s="106"/>
      <c r="AP172" s="106"/>
      <c r="AQ172" s="106"/>
      <c r="AR172" s="106"/>
      <c r="AS172" s="106"/>
      <c r="AT172" s="106"/>
      <c r="AU172" s="106"/>
      <c r="AV172" s="106"/>
      <c r="AW172" s="106"/>
      <c r="AX172" s="106"/>
      <c r="AY172" s="106"/>
      <c r="AZ172" s="106"/>
      <c r="BA172" s="106"/>
      <c r="BB172" s="106"/>
      <c r="BC172" s="106"/>
      <c r="BD172" s="106"/>
      <c r="BE172" s="106"/>
      <c r="BF172" s="106"/>
      <c r="BG172" s="106"/>
      <c r="BH172" s="106"/>
      <c r="BI172" s="106"/>
      <c r="BJ172" s="106"/>
      <c r="BK172" s="106"/>
      <c r="BL172" s="410"/>
      <c r="BM172" s="411"/>
      <c r="BN172" s="106"/>
      <c r="BO172" s="106"/>
      <c r="BP172" s="106"/>
      <c r="BQ172" s="411"/>
    </row>
    <row r="173" ht="14.25" customHeight="1">
      <c r="A173" s="106"/>
      <c r="B173" s="106"/>
      <c r="C173" s="106"/>
      <c r="D173" s="106"/>
      <c r="E173" s="106"/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  <c r="AA173" s="106"/>
      <c r="AB173" s="106"/>
      <c r="AC173" s="106"/>
      <c r="AD173" s="106"/>
      <c r="AE173" s="106"/>
      <c r="AF173" s="106"/>
      <c r="AG173" s="106"/>
      <c r="AH173" s="106"/>
      <c r="AI173" s="106"/>
      <c r="AJ173" s="106"/>
      <c r="AK173" s="106"/>
      <c r="AL173" s="106"/>
      <c r="AM173" s="106"/>
      <c r="AN173" s="106"/>
      <c r="AO173" s="106"/>
      <c r="AP173" s="106"/>
      <c r="AQ173" s="106"/>
      <c r="AR173" s="106"/>
      <c r="AS173" s="106"/>
      <c r="AT173" s="106"/>
      <c r="AU173" s="106"/>
      <c r="AV173" s="106"/>
      <c r="AW173" s="106"/>
      <c r="AX173" s="106"/>
      <c r="AY173" s="106"/>
      <c r="AZ173" s="106"/>
      <c r="BA173" s="106"/>
      <c r="BB173" s="106"/>
      <c r="BC173" s="106"/>
      <c r="BD173" s="106"/>
      <c r="BE173" s="106"/>
      <c r="BF173" s="106"/>
      <c r="BG173" s="106"/>
      <c r="BH173" s="106"/>
      <c r="BI173" s="106"/>
      <c r="BJ173" s="106"/>
      <c r="BK173" s="106"/>
      <c r="BL173" s="410"/>
      <c r="BM173" s="411"/>
      <c r="BN173" s="106"/>
      <c r="BO173" s="106"/>
      <c r="BP173" s="106"/>
      <c r="BQ173" s="411"/>
    </row>
    <row r="174" ht="14.25" customHeight="1">
      <c r="A174" s="106"/>
      <c r="B174" s="106"/>
      <c r="C174" s="106"/>
      <c r="D174" s="106"/>
      <c r="E174" s="106"/>
      <c r="F174" s="106"/>
      <c r="G174" s="106"/>
      <c r="H174" s="106"/>
      <c r="I174" s="106"/>
      <c r="J174" s="106"/>
      <c r="K174" s="106"/>
      <c r="L174" s="106"/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  <c r="AA174" s="106"/>
      <c r="AB174" s="106"/>
      <c r="AC174" s="106"/>
      <c r="AD174" s="106"/>
      <c r="AE174" s="106"/>
      <c r="AF174" s="106"/>
      <c r="AG174" s="106"/>
      <c r="AH174" s="106"/>
      <c r="AI174" s="106"/>
      <c r="AJ174" s="106"/>
      <c r="AK174" s="106"/>
      <c r="AL174" s="106"/>
      <c r="AM174" s="106"/>
      <c r="AN174" s="106"/>
      <c r="AO174" s="106"/>
      <c r="AP174" s="106"/>
      <c r="AQ174" s="106"/>
      <c r="AR174" s="106"/>
      <c r="AS174" s="106"/>
      <c r="AT174" s="106"/>
      <c r="AU174" s="106"/>
      <c r="AV174" s="106"/>
      <c r="AW174" s="106"/>
      <c r="AX174" s="106"/>
      <c r="AY174" s="106"/>
      <c r="AZ174" s="106"/>
      <c r="BA174" s="106"/>
      <c r="BB174" s="106"/>
      <c r="BC174" s="106"/>
      <c r="BD174" s="106"/>
      <c r="BE174" s="106"/>
      <c r="BF174" s="106"/>
      <c r="BG174" s="106"/>
      <c r="BH174" s="106"/>
      <c r="BI174" s="106"/>
      <c r="BJ174" s="106"/>
      <c r="BK174" s="106"/>
      <c r="BL174" s="410"/>
      <c r="BM174" s="411"/>
      <c r="BN174" s="106"/>
      <c r="BO174" s="106"/>
      <c r="BP174" s="106"/>
      <c r="BQ174" s="411"/>
    </row>
    <row r="175" ht="14.25" customHeight="1">
      <c r="A175" s="106"/>
      <c r="B175" s="106"/>
      <c r="C175" s="106"/>
      <c r="D175" s="106"/>
      <c r="E175" s="106"/>
      <c r="F175" s="106"/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  <c r="Z175" s="106"/>
      <c r="AA175" s="106"/>
      <c r="AB175" s="106"/>
      <c r="AC175" s="106"/>
      <c r="AD175" s="106"/>
      <c r="AE175" s="106"/>
      <c r="AF175" s="106"/>
      <c r="AG175" s="106"/>
      <c r="AH175" s="106"/>
      <c r="AI175" s="106"/>
      <c r="AJ175" s="106"/>
      <c r="AK175" s="106"/>
      <c r="AL175" s="106"/>
      <c r="AM175" s="106"/>
      <c r="AN175" s="106"/>
      <c r="AO175" s="106"/>
      <c r="AP175" s="106"/>
      <c r="AQ175" s="106"/>
      <c r="AR175" s="106"/>
      <c r="AS175" s="106"/>
      <c r="AT175" s="106"/>
      <c r="AU175" s="106"/>
      <c r="AV175" s="106"/>
      <c r="AW175" s="106"/>
      <c r="AX175" s="106"/>
      <c r="AY175" s="106"/>
      <c r="AZ175" s="106"/>
      <c r="BA175" s="106"/>
      <c r="BB175" s="106"/>
      <c r="BC175" s="106"/>
      <c r="BD175" s="106"/>
      <c r="BE175" s="106"/>
      <c r="BF175" s="106"/>
      <c r="BG175" s="106"/>
      <c r="BH175" s="106"/>
      <c r="BI175" s="106"/>
      <c r="BJ175" s="106"/>
      <c r="BK175" s="106"/>
      <c r="BL175" s="410"/>
      <c r="BM175" s="411"/>
      <c r="BN175" s="106"/>
      <c r="BO175" s="106"/>
      <c r="BP175" s="106"/>
      <c r="BQ175" s="411"/>
    </row>
    <row r="176" ht="14.25" customHeight="1">
      <c r="A176" s="106"/>
      <c r="B176" s="106"/>
      <c r="C176" s="106"/>
      <c r="D176" s="106"/>
      <c r="E176" s="106"/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  <c r="AA176" s="106"/>
      <c r="AB176" s="106"/>
      <c r="AC176" s="106"/>
      <c r="AD176" s="106"/>
      <c r="AE176" s="106"/>
      <c r="AF176" s="106"/>
      <c r="AG176" s="106"/>
      <c r="AH176" s="106"/>
      <c r="AI176" s="106"/>
      <c r="AJ176" s="106"/>
      <c r="AK176" s="106"/>
      <c r="AL176" s="106"/>
      <c r="AM176" s="106"/>
      <c r="AN176" s="106"/>
      <c r="AO176" s="106"/>
      <c r="AP176" s="106"/>
      <c r="AQ176" s="106"/>
      <c r="AR176" s="106"/>
      <c r="AS176" s="106"/>
      <c r="AT176" s="106"/>
      <c r="AU176" s="106"/>
      <c r="AV176" s="106"/>
      <c r="AW176" s="106"/>
      <c r="AX176" s="106"/>
      <c r="AY176" s="106"/>
      <c r="AZ176" s="106"/>
      <c r="BA176" s="106"/>
      <c r="BB176" s="106"/>
      <c r="BC176" s="106"/>
      <c r="BD176" s="106"/>
      <c r="BE176" s="106"/>
      <c r="BF176" s="106"/>
      <c r="BG176" s="106"/>
      <c r="BH176" s="106"/>
      <c r="BI176" s="106"/>
      <c r="BJ176" s="106"/>
      <c r="BK176" s="106"/>
      <c r="BL176" s="410"/>
      <c r="BM176" s="411"/>
      <c r="BN176" s="106"/>
      <c r="BO176" s="106"/>
      <c r="BP176" s="106"/>
      <c r="BQ176" s="411"/>
    </row>
    <row r="177" ht="14.25" customHeight="1">
      <c r="A177" s="106"/>
      <c r="B177" s="106"/>
      <c r="C177" s="106"/>
      <c r="D177" s="106"/>
      <c r="E177" s="106"/>
      <c r="F177" s="106"/>
      <c r="G177" s="106"/>
      <c r="H177" s="106"/>
      <c r="I177" s="106"/>
      <c r="J177" s="106"/>
      <c r="K177" s="106"/>
      <c r="L177" s="106"/>
      <c r="M177" s="106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  <c r="AA177" s="106"/>
      <c r="AB177" s="106"/>
      <c r="AC177" s="106"/>
      <c r="AD177" s="106"/>
      <c r="AE177" s="106"/>
      <c r="AF177" s="106"/>
      <c r="AG177" s="106"/>
      <c r="AH177" s="106"/>
      <c r="AI177" s="106"/>
      <c r="AJ177" s="106"/>
      <c r="AK177" s="106"/>
      <c r="AL177" s="106"/>
      <c r="AM177" s="106"/>
      <c r="AN177" s="106"/>
      <c r="AO177" s="106"/>
      <c r="AP177" s="106"/>
      <c r="AQ177" s="106"/>
      <c r="AR177" s="106"/>
      <c r="AS177" s="106"/>
      <c r="AT177" s="106"/>
      <c r="AU177" s="106"/>
      <c r="AV177" s="106"/>
      <c r="AW177" s="106"/>
      <c r="AX177" s="106"/>
      <c r="AY177" s="106"/>
      <c r="AZ177" s="106"/>
      <c r="BA177" s="106"/>
      <c r="BB177" s="106"/>
      <c r="BC177" s="106"/>
      <c r="BD177" s="106"/>
      <c r="BE177" s="106"/>
      <c r="BF177" s="106"/>
      <c r="BG177" s="106"/>
      <c r="BH177" s="106"/>
      <c r="BI177" s="106"/>
      <c r="BJ177" s="106"/>
      <c r="BK177" s="106"/>
      <c r="BL177" s="410"/>
      <c r="BM177" s="411"/>
      <c r="BN177" s="106"/>
      <c r="BO177" s="106"/>
      <c r="BP177" s="106"/>
      <c r="BQ177" s="411"/>
    </row>
    <row r="178" ht="14.25" customHeight="1">
      <c r="A178" s="106"/>
      <c r="B178" s="106"/>
      <c r="C178" s="106"/>
      <c r="D178" s="106"/>
      <c r="E178" s="106"/>
      <c r="F178" s="106"/>
      <c r="G178" s="106"/>
      <c r="H178" s="106"/>
      <c r="I178" s="106"/>
      <c r="J178" s="106"/>
      <c r="K178" s="106"/>
      <c r="L178" s="106"/>
      <c r="M178" s="106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  <c r="Z178" s="106"/>
      <c r="AA178" s="106"/>
      <c r="AB178" s="106"/>
      <c r="AC178" s="106"/>
      <c r="AD178" s="106"/>
      <c r="AE178" s="106"/>
      <c r="AF178" s="106"/>
      <c r="AG178" s="106"/>
      <c r="AH178" s="106"/>
      <c r="AI178" s="106"/>
      <c r="AJ178" s="106"/>
      <c r="AK178" s="106"/>
      <c r="AL178" s="106"/>
      <c r="AM178" s="106"/>
      <c r="AN178" s="106"/>
      <c r="AO178" s="106"/>
      <c r="AP178" s="106"/>
      <c r="AQ178" s="106"/>
      <c r="AR178" s="106"/>
      <c r="AS178" s="106"/>
      <c r="AT178" s="106"/>
      <c r="AU178" s="106"/>
      <c r="AV178" s="106"/>
      <c r="AW178" s="106"/>
      <c r="AX178" s="106"/>
      <c r="AY178" s="106"/>
      <c r="AZ178" s="106"/>
      <c r="BA178" s="106"/>
      <c r="BB178" s="106"/>
      <c r="BC178" s="106"/>
      <c r="BD178" s="106"/>
      <c r="BE178" s="106"/>
      <c r="BF178" s="106"/>
      <c r="BG178" s="106"/>
      <c r="BH178" s="106"/>
      <c r="BI178" s="106"/>
      <c r="BJ178" s="106"/>
      <c r="BK178" s="106"/>
      <c r="BL178" s="410"/>
      <c r="BM178" s="411"/>
      <c r="BN178" s="106"/>
      <c r="BO178" s="106"/>
      <c r="BP178" s="106"/>
      <c r="BQ178" s="411"/>
    </row>
    <row r="179" ht="14.25" customHeight="1">
      <c r="A179" s="106"/>
      <c r="B179" s="106"/>
      <c r="C179" s="106"/>
      <c r="D179" s="106"/>
      <c r="E179" s="106"/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  <c r="Z179" s="106"/>
      <c r="AA179" s="106"/>
      <c r="AB179" s="106"/>
      <c r="AC179" s="106"/>
      <c r="AD179" s="106"/>
      <c r="AE179" s="106"/>
      <c r="AF179" s="106"/>
      <c r="AG179" s="106"/>
      <c r="AH179" s="106"/>
      <c r="AI179" s="106"/>
      <c r="AJ179" s="106"/>
      <c r="AK179" s="106"/>
      <c r="AL179" s="106"/>
      <c r="AM179" s="106"/>
      <c r="AN179" s="106"/>
      <c r="AO179" s="106"/>
      <c r="AP179" s="106"/>
      <c r="AQ179" s="106"/>
      <c r="AR179" s="106"/>
      <c r="AS179" s="106"/>
      <c r="AT179" s="106"/>
      <c r="AU179" s="106"/>
      <c r="AV179" s="106"/>
      <c r="AW179" s="106"/>
      <c r="AX179" s="106"/>
      <c r="AY179" s="106"/>
      <c r="AZ179" s="106"/>
      <c r="BA179" s="106"/>
      <c r="BB179" s="106"/>
      <c r="BC179" s="106"/>
      <c r="BD179" s="106"/>
      <c r="BE179" s="106"/>
      <c r="BF179" s="106"/>
      <c r="BG179" s="106"/>
      <c r="BH179" s="106"/>
      <c r="BI179" s="106"/>
      <c r="BJ179" s="106"/>
      <c r="BK179" s="106"/>
      <c r="BL179" s="410"/>
      <c r="BM179" s="411"/>
      <c r="BN179" s="106"/>
      <c r="BO179" s="106"/>
      <c r="BP179" s="106"/>
      <c r="BQ179" s="411"/>
    </row>
    <row r="180" ht="14.25" customHeight="1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6"/>
      <c r="L180" s="106"/>
      <c r="M180" s="106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  <c r="Z180" s="106"/>
      <c r="AA180" s="106"/>
      <c r="AB180" s="106"/>
      <c r="AC180" s="106"/>
      <c r="AD180" s="106"/>
      <c r="AE180" s="106"/>
      <c r="AF180" s="106"/>
      <c r="AG180" s="106"/>
      <c r="AH180" s="106"/>
      <c r="AI180" s="106"/>
      <c r="AJ180" s="106"/>
      <c r="AK180" s="106"/>
      <c r="AL180" s="106"/>
      <c r="AM180" s="106"/>
      <c r="AN180" s="106"/>
      <c r="AO180" s="106"/>
      <c r="AP180" s="106"/>
      <c r="AQ180" s="106"/>
      <c r="AR180" s="106"/>
      <c r="AS180" s="106"/>
      <c r="AT180" s="106"/>
      <c r="AU180" s="106"/>
      <c r="AV180" s="106"/>
      <c r="AW180" s="106"/>
      <c r="AX180" s="106"/>
      <c r="AY180" s="106"/>
      <c r="AZ180" s="106"/>
      <c r="BA180" s="106"/>
      <c r="BB180" s="106"/>
      <c r="BC180" s="106"/>
      <c r="BD180" s="106"/>
      <c r="BE180" s="106"/>
      <c r="BF180" s="106"/>
      <c r="BG180" s="106"/>
      <c r="BH180" s="106"/>
      <c r="BI180" s="106"/>
      <c r="BJ180" s="106"/>
      <c r="BK180" s="106"/>
      <c r="BL180" s="410"/>
      <c r="BM180" s="411"/>
      <c r="BN180" s="106"/>
      <c r="BO180" s="106"/>
      <c r="BP180" s="106"/>
      <c r="BQ180" s="411"/>
    </row>
    <row r="181" ht="14.25" customHeight="1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6"/>
      <c r="L181" s="106"/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  <c r="AA181" s="106"/>
      <c r="AB181" s="106"/>
      <c r="AC181" s="106"/>
      <c r="AD181" s="106"/>
      <c r="AE181" s="106"/>
      <c r="AF181" s="106"/>
      <c r="AG181" s="106"/>
      <c r="AH181" s="106"/>
      <c r="AI181" s="106"/>
      <c r="AJ181" s="106"/>
      <c r="AK181" s="106"/>
      <c r="AL181" s="106"/>
      <c r="AM181" s="106"/>
      <c r="AN181" s="106"/>
      <c r="AO181" s="106"/>
      <c r="AP181" s="106"/>
      <c r="AQ181" s="106"/>
      <c r="AR181" s="106"/>
      <c r="AS181" s="106"/>
      <c r="AT181" s="106"/>
      <c r="AU181" s="106"/>
      <c r="AV181" s="106"/>
      <c r="AW181" s="106"/>
      <c r="AX181" s="106"/>
      <c r="AY181" s="106"/>
      <c r="AZ181" s="106"/>
      <c r="BA181" s="106"/>
      <c r="BB181" s="106"/>
      <c r="BC181" s="106"/>
      <c r="BD181" s="106"/>
      <c r="BE181" s="106"/>
      <c r="BF181" s="106"/>
      <c r="BG181" s="106"/>
      <c r="BH181" s="106"/>
      <c r="BI181" s="106"/>
      <c r="BJ181" s="106"/>
      <c r="BK181" s="106"/>
      <c r="BL181" s="410"/>
      <c r="BM181" s="411"/>
      <c r="BN181" s="106"/>
      <c r="BO181" s="106"/>
      <c r="BP181" s="106"/>
      <c r="BQ181" s="411"/>
    </row>
    <row r="182" ht="14.25" customHeight="1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6"/>
      <c r="L182" s="106"/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  <c r="Z182" s="106"/>
      <c r="AA182" s="106"/>
      <c r="AB182" s="106"/>
      <c r="AC182" s="106"/>
      <c r="AD182" s="106"/>
      <c r="AE182" s="106"/>
      <c r="AF182" s="106"/>
      <c r="AG182" s="106"/>
      <c r="AH182" s="106"/>
      <c r="AI182" s="106"/>
      <c r="AJ182" s="106"/>
      <c r="AK182" s="106"/>
      <c r="AL182" s="106"/>
      <c r="AM182" s="106"/>
      <c r="AN182" s="106"/>
      <c r="AO182" s="106"/>
      <c r="AP182" s="106"/>
      <c r="AQ182" s="106"/>
      <c r="AR182" s="106"/>
      <c r="AS182" s="106"/>
      <c r="AT182" s="106"/>
      <c r="AU182" s="106"/>
      <c r="AV182" s="106"/>
      <c r="AW182" s="106"/>
      <c r="AX182" s="106"/>
      <c r="AY182" s="106"/>
      <c r="AZ182" s="106"/>
      <c r="BA182" s="106"/>
      <c r="BB182" s="106"/>
      <c r="BC182" s="106"/>
      <c r="BD182" s="106"/>
      <c r="BE182" s="106"/>
      <c r="BF182" s="106"/>
      <c r="BG182" s="106"/>
      <c r="BH182" s="106"/>
      <c r="BI182" s="106"/>
      <c r="BJ182" s="106"/>
      <c r="BK182" s="106"/>
      <c r="BL182" s="410"/>
      <c r="BM182" s="411"/>
      <c r="BN182" s="106"/>
      <c r="BO182" s="106"/>
      <c r="BP182" s="106"/>
      <c r="BQ182" s="411"/>
    </row>
    <row r="183" ht="14.25" customHeight="1">
      <c r="A183" s="106"/>
      <c r="B183" s="106"/>
      <c r="C183" s="106"/>
      <c r="D183" s="106"/>
      <c r="E183" s="106"/>
      <c r="F183" s="106"/>
      <c r="G183" s="106"/>
      <c r="H183" s="106"/>
      <c r="I183" s="106"/>
      <c r="J183" s="106"/>
      <c r="K183" s="106"/>
      <c r="L183" s="106"/>
      <c r="M183" s="106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  <c r="Z183" s="106"/>
      <c r="AA183" s="106"/>
      <c r="AB183" s="106"/>
      <c r="AC183" s="106"/>
      <c r="AD183" s="106"/>
      <c r="AE183" s="106"/>
      <c r="AF183" s="106"/>
      <c r="AG183" s="106"/>
      <c r="AH183" s="106"/>
      <c r="AI183" s="106"/>
      <c r="AJ183" s="106"/>
      <c r="AK183" s="106"/>
      <c r="AL183" s="106"/>
      <c r="AM183" s="106"/>
      <c r="AN183" s="106"/>
      <c r="AO183" s="106"/>
      <c r="AP183" s="106"/>
      <c r="AQ183" s="106"/>
      <c r="AR183" s="106"/>
      <c r="AS183" s="106"/>
      <c r="AT183" s="106"/>
      <c r="AU183" s="106"/>
      <c r="AV183" s="106"/>
      <c r="AW183" s="106"/>
      <c r="AX183" s="106"/>
      <c r="AY183" s="106"/>
      <c r="AZ183" s="106"/>
      <c r="BA183" s="106"/>
      <c r="BB183" s="106"/>
      <c r="BC183" s="106"/>
      <c r="BD183" s="106"/>
      <c r="BE183" s="106"/>
      <c r="BF183" s="106"/>
      <c r="BG183" s="106"/>
      <c r="BH183" s="106"/>
      <c r="BI183" s="106"/>
      <c r="BJ183" s="106"/>
      <c r="BK183" s="106"/>
      <c r="BL183" s="410"/>
      <c r="BM183" s="411"/>
      <c r="BN183" s="106"/>
      <c r="BO183" s="106"/>
      <c r="BP183" s="106"/>
      <c r="BQ183" s="411"/>
    </row>
    <row r="184" ht="14.25" customHeight="1">
      <c r="A184" s="106"/>
      <c r="B184" s="106"/>
      <c r="C184" s="106"/>
      <c r="D184" s="106"/>
      <c r="E184" s="106"/>
      <c r="F184" s="106"/>
      <c r="G184" s="106"/>
      <c r="H184" s="106"/>
      <c r="I184" s="106"/>
      <c r="J184" s="106"/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  <c r="Z184" s="106"/>
      <c r="AA184" s="106"/>
      <c r="AB184" s="106"/>
      <c r="AC184" s="106"/>
      <c r="AD184" s="106"/>
      <c r="AE184" s="106"/>
      <c r="AF184" s="106"/>
      <c r="AG184" s="106"/>
      <c r="AH184" s="106"/>
      <c r="AI184" s="106"/>
      <c r="AJ184" s="106"/>
      <c r="AK184" s="106"/>
      <c r="AL184" s="106"/>
      <c r="AM184" s="106"/>
      <c r="AN184" s="106"/>
      <c r="AO184" s="106"/>
      <c r="AP184" s="106"/>
      <c r="AQ184" s="106"/>
      <c r="AR184" s="106"/>
      <c r="AS184" s="106"/>
      <c r="AT184" s="106"/>
      <c r="AU184" s="106"/>
      <c r="AV184" s="106"/>
      <c r="AW184" s="106"/>
      <c r="AX184" s="106"/>
      <c r="AY184" s="106"/>
      <c r="AZ184" s="106"/>
      <c r="BA184" s="106"/>
      <c r="BB184" s="106"/>
      <c r="BC184" s="106"/>
      <c r="BD184" s="106"/>
      <c r="BE184" s="106"/>
      <c r="BF184" s="106"/>
      <c r="BG184" s="106"/>
      <c r="BH184" s="106"/>
      <c r="BI184" s="106"/>
      <c r="BJ184" s="106"/>
      <c r="BK184" s="106"/>
      <c r="BL184" s="410"/>
      <c r="BM184" s="411"/>
      <c r="BN184" s="106"/>
      <c r="BO184" s="106"/>
      <c r="BP184" s="106"/>
      <c r="BQ184" s="411"/>
    </row>
    <row r="185" ht="14.25" customHeight="1">
      <c r="A185" s="106"/>
      <c r="B185" s="106"/>
      <c r="C185" s="106"/>
      <c r="D185" s="106"/>
      <c r="E185" s="106"/>
      <c r="F185" s="106"/>
      <c r="G185" s="106"/>
      <c r="H185" s="106"/>
      <c r="I185" s="106"/>
      <c r="J185" s="106"/>
      <c r="K185" s="106"/>
      <c r="L185" s="106"/>
      <c r="M185" s="106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  <c r="Z185" s="106"/>
      <c r="AA185" s="106"/>
      <c r="AB185" s="106"/>
      <c r="AC185" s="106"/>
      <c r="AD185" s="106"/>
      <c r="AE185" s="106"/>
      <c r="AF185" s="106"/>
      <c r="AG185" s="106"/>
      <c r="AH185" s="106"/>
      <c r="AI185" s="106"/>
      <c r="AJ185" s="106"/>
      <c r="AK185" s="106"/>
      <c r="AL185" s="106"/>
      <c r="AM185" s="106"/>
      <c r="AN185" s="106"/>
      <c r="AO185" s="106"/>
      <c r="AP185" s="106"/>
      <c r="AQ185" s="106"/>
      <c r="AR185" s="106"/>
      <c r="AS185" s="106"/>
      <c r="AT185" s="106"/>
      <c r="AU185" s="106"/>
      <c r="AV185" s="106"/>
      <c r="AW185" s="106"/>
      <c r="AX185" s="106"/>
      <c r="AY185" s="106"/>
      <c r="AZ185" s="106"/>
      <c r="BA185" s="106"/>
      <c r="BB185" s="106"/>
      <c r="BC185" s="106"/>
      <c r="BD185" s="106"/>
      <c r="BE185" s="106"/>
      <c r="BF185" s="106"/>
      <c r="BG185" s="106"/>
      <c r="BH185" s="106"/>
      <c r="BI185" s="106"/>
      <c r="BJ185" s="106"/>
      <c r="BK185" s="106"/>
      <c r="BL185" s="410"/>
      <c r="BM185" s="411"/>
      <c r="BN185" s="106"/>
      <c r="BO185" s="106"/>
      <c r="BP185" s="106"/>
      <c r="BQ185" s="411"/>
    </row>
    <row r="186" ht="14.25" customHeight="1">
      <c r="A186" s="106"/>
      <c r="B186" s="106"/>
      <c r="C186" s="106"/>
      <c r="D186" s="106"/>
      <c r="E186" s="106"/>
      <c r="F186" s="106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  <c r="Z186" s="106"/>
      <c r="AA186" s="106"/>
      <c r="AB186" s="106"/>
      <c r="AC186" s="106"/>
      <c r="AD186" s="106"/>
      <c r="AE186" s="106"/>
      <c r="AF186" s="106"/>
      <c r="AG186" s="106"/>
      <c r="AH186" s="106"/>
      <c r="AI186" s="106"/>
      <c r="AJ186" s="106"/>
      <c r="AK186" s="106"/>
      <c r="AL186" s="106"/>
      <c r="AM186" s="106"/>
      <c r="AN186" s="106"/>
      <c r="AO186" s="106"/>
      <c r="AP186" s="106"/>
      <c r="AQ186" s="106"/>
      <c r="AR186" s="106"/>
      <c r="AS186" s="106"/>
      <c r="AT186" s="106"/>
      <c r="AU186" s="106"/>
      <c r="AV186" s="106"/>
      <c r="AW186" s="106"/>
      <c r="AX186" s="106"/>
      <c r="AY186" s="106"/>
      <c r="AZ186" s="106"/>
      <c r="BA186" s="106"/>
      <c r="BB186" s="106"/>
      <c r="BC186" s="106"/>
      <c r="BD186" s="106"/>
      <c r="BE186" s="106"/>
      <c r="BF186" s="106"/>
      <c r="BG186" s="106"/>
      <c r="BH186" s="106"/>
      <c r="BI186" s="106"/>
      <c r="BJ186" s="106"/>
      <c r="BK186" s="106"/>
      <c r="BL186" s="410"/>
      <c r="BM186" s="411"/>
      <c r="BN186" s="106"/>
      <c r="BO186" s="106"/>
      <c r="BP186" s="106"/>
      <c r="BQ186" s="411"/>
    </row>
    <row r="187" ht="14.25" customHeight="1">
      <c r="A187" s="106"/>
      <c r="B187" s="106"/>
      <c r="C187" s="106"/>
      <c r="D187" s="106"/>
      <c r="E187" s="106"/>
      <c r="F187" s="106"/>
      <c r="G187" s="106"/>
      <c r="H187" s="106"/>
      <c r="I187" s="106"/>
      <c r="J187" s="106"/>
      <c r="K187" s="106"/>
      <c r="L187" s="106"/>
      <c r="M187" s="106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  <c r="Z187" s="106"/>
      <c r="AA187" s="106"/>
      <c r="AB187" s="106"/>
      <c r="AC187" s="106"/>
      <c r="AD187" s="106"/>
      <c r="AE187" s="106"/>
      <c r="AF187" s="106"/>
      <c r="AG187" s="106"/>
      <c r="AH187" s="106"/>
      <c r="AI187" s="106"/>
      <c r="AJ187" s="106"/>
      <c r="AK187" s="106"/>
      <c r="AL187" s="106"/>
      <c r="AM187" s="106"/>
      <c r="AN187" s="106"/>
      <c r="AO187" s="106"/>
      <c r="AP187" s="106"/>
      <c r="AQ187" s="106"/>
      <c r="AR187" s="106"/>
      <c r="AS187" s="106"/>
      <c r="AT187" s="106"/>
      <c r="AU187" s="106"/>
      <c r="AV187" s="106"/>
      <c r="AW187" s="106"/>
      <c r="AX187" s="106"/>
      <c r="AY187" s="106"/>
      <c r="AZ187" s="106"/>
      <c r="BA187" s="106"/>
      <c r="BB187" s="106"/>
      <c r="BC187" s="106"/>
      <c r="BD187" s="106"/>
      <c r="BE187" s="106"/>
      <c r="BF187" s="106"/>
      <c r="BG187" s="106"/>
      <c r="BH187" s="106"/>
      <c r="BI187" s="106"/>
      <c r="BJ187" s="106"/>
      <c r="BK187" s="106"/>
      <c r="BL187" s="410"/>
      <c r="BM187" s="411"/>
      <c r="BN187" s="106"/>
      <c r="BO187" s="106"/>
      <c r="BP187" s="106"/>
      <c r="BQ187" s="411"/>
    </row>
    <row r="188" ht="14.25" customHeight="1">
      <c r="A188" s="106"/>
      <c r="B188" s="106"/>
      <c r="C188" s="106"/>
      <c r="D188" s="106"/>
      <c r="E188" s="106"/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  <c r="AA188" s="106"/>
      <c r="AB188" s="106"/>
      <c r="AC188" s="106"/>
      <c r="AD188" s="106"/>
      <c r="AE188" s="106"/>
      <c r="AF188" s="106"/>
      <c r="AG188" s="106"/>
      <c r="AH188" s="106"/>
      <c r="AI188" s="106"/>
      <c r="AJ188" s="106"/>
      <c r="AK188" s="106"/>
      <c r="AL188" s="106"/>
      <c r="AM188" s="106"/>
      <c r="AN188" s="106"/>
      <c r="AO188" s="106"/>
      <c r="AP188" s="106"/>
      <c r="AQ188" s="106"/>
      <c r="AR188" s="106"/>
      <c r="AS188" s="106"/>
      <c r="AT188" s="106"/>
      <c r="AU188" s="106"/>
      <c r="AV188" s="106"/>
      <c r="AW188" s="106"/>
      <c r="AX188" s="106"/>
      <c r="AY188" s="106"/>
      <c r="AZ188" s="106"/>
      <c r="BA188" s="106"/>
      <c r="BB188" s="106"/>
      <c r="BC188" s="106"/>
      <c r="BD188" s="106"/>
      <c r="BE188" s="106"/>
      <c r="BF188" s="106"/>
      <c r="BG188" s="106"/>
      <c r="BH188" s="106"/>
      <c r="BI188" s="106"/>
      <c r="BJ188" s="106"/>
      <c r="BK188" s="106"/>
      <c r="BL188" s="410"/>
      <c r="BM188" s="411"/>
      <c r="BN188" s="106"/>
      <c r="BO188" s="106"/>
      <c r="BP188" s="106"/>
      <c r="BQ188" s="411"/>
    </row>
    <row r="189" ht="14.25" customHeight="1">
      <c r="A189" s="106"/>
      <c r="B189" s="106"/>
      <c r="C189" s="106"/>
      <c r="D189" s="106"/>
      <c r="E189" s="106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  <c r="AA189" s="106"/>
      <c r="AB189" s="106"/>
      <c r="AC189" s="106"/>
      <c r="AD189" s="106"/>
      <c r="AE189" s="106"/>
      <c r="AF189" s="106"/>
      <c r="AG189" s="106"/>
      <c r="AH189" s="106"/>
      <c r="AI189" s="106"/>
      <c r="AJ189" s="106"/>
      <c r="AK189" s="106"/>
      <c r="AL189" s="106"/>
      <c r="AM189" s="106"/>
      <c r="AN189" s="106"/>
      <c r="AO189" s="106"/>
      <c r="AP189" s="106"/>
      <c r="AQ189" s="106"/>
      <c r="AR189" s="106"/>
      <c r="AS189" s="106"/>
      <c r="AT189" s="106"/>
      <c r="AU189" s="106"/>
      <c r="AV189" s="106"/>
      <c r="AW189" s="106"/>
      <c r="AX189" s="106"/>
      <c r="AY189" s="106"/>
      <c r="AZ189" s="106"/>
      <c r="BA189" s="106"/>
      <c r="BB189" s="106"/>
      <c r="BC189" s="106"/>
      <c r="BD189" s="106"/>
      <c r="BE189" s="106"/>
      <c r="BF189" s="106"/>
      <c r="BG189" s="106"/>
      <c r="BH189" s="106"/>
      <c r="BI189" s="106"/>
      <c r="BJ189" s="106"/>
      <c r="BK189" s="106"/>
      <c r="BL189" s="410"/>
      <c r="BM189" s="411"/>
      <c r="BN189" s="106"/>
      <c r="BO189" s="106"/>
      <c r="BP189" s="106"/>
      <c r="BQ189" s="411"/>
    </row>
    <row r="190" ht="14.25" customHeight="1">
      <c r="A190" s="106"/>
      <c r="B190" s="106"/>
      <c r="C190" s="106"/>
      <c r="D190" s="106"/>
      <c r="E190" s="106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  <c r="AA190" s="106"/>
      <c r="AB190" s="106"/>
      <c r="AC190" s="106"/>
      <c r="AD190" s="106"/>
      <c r="AE190" s="106"/>
      <c r="AF190" s="106"/>
      <c r="AG190" s="106"/>
      <c r="AH190" s="106"/>
      <c r="AI190" s="106"/>
      <c r="AJ190" s="106"/>
      <c r="AK190" s="106"/>
      <c r="AL190" s="106"/>
      <c r="AM190" s="106"/>
      <c r="AN190" s="106"/>
      <c r="AO190" s="106"/>
      <c r="AP190" s="106"/>
      <c r="AQ190" s="106"/>
      <c r="AR190" s="106"/>
      <c r="AS190" s="106"/>
      <c r="AT190" s="106"/>
      <c r="AU190" s="106"/>
      <c r="AV190" s="106"/>
      <c r="AW190" s="106"/>
      <c r="AX190" s="106"/>
      <c r="AY190" s="106"/>
      <c r="AZ190" s="106"/>
      <c r="BA190" s="106"/>
      <c r="BB190" s="106"/>
      <c r="BC190" s="106"/>
      <c r="BD190" s="106"/>
      <c r="BE190" s="106"/>
      <c r="BF190" s="106"/>
      <c r="BG190" s="106"/>
      <c r="BH190" s="106"/>
      <c r="BI190" s="106"/>
      <c r="BJ190" s="106"/>
      <c r="BK190" s="106"/>
      <c r="BL190" s="410"/>
      <c r="BM190" s="411"/>
      <c r="BN190" s="106"/>
      <c r="BO190" s="106"/>
      <c r="BP190" s="106"/>
      <c r="BQ190" s="411"/>
    </row>
    <row r="191" ht="14.25" customHeight="1">
      <c r="A191" s="106"/>
      <c r="B191" s="106"/>
      <c r="C191" s="106"/>
      <c r="D191" s="106"/>
      <c r="E191" s="106"/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  <c r="AA191" s="106"/>
      <c r="AB191" s="106"/>
      <c r="AC191" s="106"/>
      <c r="AD191" s="106"/>
      <c r="AE191" s="106"/>
      <c r="AF191" s="106"/>
      <c r="AG191" s="106"/>
      <c r="AH191" s="106"/>
      <c r="AI191" s="106"/>
      <c r="AJ191" s="106"/>
      <c r="AK191" s="106"/>
      <c r="AL191" s="106"/>
      <c r="AM191" s="106"/>
      <c r="AN191" s="106"/>
      <c r="AO191" s="106"/>
      <c r="AP191" s="106"/>
      <c r="AQ191" s="106"/>
      <c r="AR191" s="106"/>
      <c r="AS191" s="106"/>
      <c r="AT191" s="106"/>
      <c r="AU191" s="106"/>
      <c r="AV191" s="106"/>
      <c r="AW191" s="106"/>
      <c r="AX191" s="106"/>
      <c r="AY191" s="106"/>
      <c r="AZ191" s="106"/>
      <c r="BA191" s="106"/>
      <c r="BB191" s="106"/>
      <c r="BC191" s="106"/>
      <c r="BD191" s="106"/>
      <c r="BE191" s="106"/>
      <c r="BF191" s="106"/>
      <c r="BG191" s="106"/>
      <c r="BH191" s="106"/>
      <c r="BI191" s="106"/>
      <c r="BJ191" s="106"/>
      <c r="BK191" s="106"/>
      <c r="BL191" s="410"/>
      <c r="BM191" s="411"/>
      <c r="BN191" s="106"/>
      <c r="BO191" s="106"/>
      <c r="BP191" s="106"/>
      <c r="BQ191" s="411"/>
    </row>
    <row r="192" ht="14.25" customHeight="1">
      <c r="A192" s="106"/>
      <c r="B192" s="106"/>
      <c r="C192" s="106"/>
      <c r="D192" s="106"/>
      <c r="E192" s="106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  <c r="AA192" s="106"/>
      <c r="AB192" s="106"/>
      <c r="AC192" s="106"/>
      <c r="AD192" s="106"/>
      <c r="AE192" s="106"/>
      <c r="AF192" s="106"/>
      <c r="AG192" s="106"/>
      <c r="AH192" s="106"/>
      <c r="AI192" s="106"/>
      <c r="AJ192" s="106"/>
      <c r="AK192" s="106"/>
      <c r="AL192" s="106"/>
      <c r="AM192" s="106"/>
      <c r="AN192" s="106"/>
      <c r="AO192" s="106"/>
      <c r="AP192" s="106"/>
      <c r="AQ192" s="106"/>
      <c r="AR192" s="106"/>
      <c r="AS192" s="106"/>
      <c r="AT192" s="106"/>
      <c r="AU192" s="106"/>
      <c r="AV192" s="106"/>
      <c r="AW192" s="106"/>
      <c r="AX192" s="106"/>
      <c r="AY192" s="106"/>
      <c r="AZ192" s="106"/>
      <c r="BA192" s="106"/>
      <c r="BB192" s="106"/>
      <c r="BC192" s="106"/>
      <c r="BD192" s="106"/>
      <c r="BE192" s="106"/>
      <c r="BF192" s="106"/>
      <c r="BG192" s="106"/>
      <c r="BH192" s="106"/>
      <c r="BI192" s="106"/>
      <c r="BJ192" s="106"/>
      <c r="BK192" s="106"/>
      <c r="BL192" s="410"/>
      <c r="BM192" s="411"/>
      <c r="BN192" s="106"/>
      <c r="BO192" s="106"/>
      <c r="BP192" s="106"/>
      <c r="BQ192" s="411"/>
    </row>
    <row r="193" ht="14.25" customHeight="1">
      <c r="A193" s="106"/>
      <c r="B193" s="106"/>
      <c r="C193" s="106"/>
      <c r="D193" s="106"/>
      <c r="E193" s="106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  <c r="Z193" s="106"/>
      <c r="AA193" s="106"/>
      <c r="AB193" s="106"/>
      <c r="AC193" s="106"/>
      <c r="AD193" s="106"/>
      <c r="AE193" s="106"/>
      <c r="AF193" s="106"/>
      <c r="AG193" s="106"/>
      <c r="AH193" s="106"/>
      <c r="AI193" s="106"/>
      <c r="AJ193" s="106"/>
      <c r="AK193" s="106"/>
      <c r="AL193" s="106"/>
      <c r="AM193" s="106"/>
      <c r="AN193" s="106"/>
      <c r="AO193" s="106"/>
      <c r="AP193" s="106"/>
      <c r="AQ193" s="106"/>
      <c r="AR193" s="106"/>
      <c r="AS193" s="106"/>
      <c r="AT193" s="106"/>
      <c r="AU193" s="106"/>
      <c r="AV193" s="106"/>
      <c r="AW193" s="106"/>
      <c r="AX193" s="106"/>
      <c r="AY193" s="106"/>
      <c r="AZ193" s="106"/>
      <c r="BA193" s="106"/>
      <c r="BB193" s="106"/>
      <c r="BC193" s="106"/>
      <c r="BD193" s="106"/>
      <c r="BE193" s="106"/>
      <c r="BF193" s="106"/>
      <c r="BG193" s="106"/>
      <c r="BH193" s="106"/>
      <c r="BI193" s="106"/>
      <c r="BJ193" s="106"/>
      <c r="BK193" s="106"/>
      <c r="BL193" s="410"/>
      <c r="BM193" s="411"/>
      <c r="BN193" s="106"/>
      <c r="BO193" s="106"/>
      <c r="BP193" s="106"/>
      <c r="BQ193" s="411"/>
    </row>
    <row r="194" ht="14.25" customHeight="1">
      <c r="A194" s="106"/>
      <c r="B194" s="106"/>
      <c r="C194" s="106"/>
      <c r="D194" s="106"/>
      <c r="E194" s="106"/>
      <c r="F194" s="106"/>
      <c r="G194" s="106"/>
      <c r="H194" s="106"/>
      <c r="I194" s="106"/>
      <c r="J194" s="106"/>
      <c r="K194" s="106"/>
      <c r="L194" s="106"/>
      <c r="M194" s="106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  <c r="Z194" s="106"/>
      <c r="AA194" s="106"/>
      <c r="AB194" s="106"/>
      <c r="AC194" s="106"/>
      <c r="AD194" s="106"/>
      <c r="AE194" s="106"/>
      <c r="AF194" s="106"/>
      <c r="AG194" s="106"/>
      <c r="AH194" s="106"/>
      <c r="AI194" s="106"/>
      <c r="AJ194" s="106"/>
      <c r="AK194" s="106"/>
      <c r="AL194" s="106"/>
      <c r="AM194" s="106"/>
      <c r="AN194" s="106"/>
      <c r="AO194" s="106"/>
      <c r="AP194" s="106"/>
      <c r="AQ194" s="106"/>
      <c r="AR194" s="106"/>
      <c r="AS194" s="106"/>
      <c r="AT194" s="106"/>
      <c r="AU194" s="106"/>
      <c r="AV194" s="106"/>
      <c r="AW194" s="106"/>
      <c r="AX194" s="106"/>
      <c r="AY194" s="106"/>
      <c r="AZ194" s="106"/>
      <c r="BA194" s="106"/>
      <c r="BB194" s="106"/>
      <c r="BC194" s="106"/>
      <c r="BD194" s="106"/>
      <c r="BE194" s="106"/>
      <c r="BF194" s="106"/>
      <c r="BG194" s="106"/>
      <c r="BH194" s="106"/>
      <c r="BI194" s="106"/>
      <c r="BJ194" s="106"/>
      <c r="BK194" s="106"/>
      <c r="BL194" s="410"/>
      <c r="BM194" s="411"/>
      <c r="BN194" s="106"/>
      <c r="BO194" s="106"/>
      <c r="BP194" s="106"/>
      <c r="BQ194" s="411"/>
    </row>
    <row r="195" ht="14.25" customHeight="1">
      <c r="A195" s="106"/>
      <c r="B195" s="106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  <c r="Z195" s="106"/>
      <c r="AA195" s="106"/>
      <c r="AB195" s="106"/>
      <c r="AC195" s="106"/>
      <c r="AD195" s="106"/>
      <c r="AE195" s="106"/>
      <c r="AF195" s="106"/>
      <c r="AG195" s="106"/>
      <c r="AH195" s="106"/>
      <c r="AI195" s="106"/>
      <c r="AJ195" s="106"/>
      <c r="AK195" s="106"/>
      <c r="AL195" s="106"/>
      <c r="AM195" s="106"/>
      <c r="AN195" s="106"/>
      <c r="AO195" s="106"/>
      <c r="AP195" s="106"/>
      <c r="AQ195" s="106"/>
      <c r="AR195" s="106"/>
      <c r="AS195" s="106"/>
      <c r="AT195" s="106"/>
      <c r="AU195" s="106"/>
      <c r="AV195" s="106"/>
      <c r="AW195" s="106"/>
      <c r="AX195" s="106"/>
      <c r="AY195" s="106"/>
      <c r="AZ195" s="106"/>
      <c r="BA195" s="106"/>
      <c r="BB195" s="106"/>
      <c r="BC195" s="106"/>
      <c r="BD195" s="106"/>
      <c r="BE195" s="106"/>
      <c r="BF195" s="106"/>
      <c r="BG195" s="106"/>
      <c r="BH195" s="106"/>
      <c r="BI195" s="106"/>
      <c r="BJ195" s="106"/>
      <c r="BK195" s="106"/>
      <c r="BL195" s="410"/>
      <c r="BM195" s="411"/>
      <c r="BN195" s="106"/>
      <c r="BO195" s="106"/>
      <c r="BP195" s="106"/>
      <c r="BQ195" s="411"/>
    </row>
    <row r="196" ht="14.25" customHeight="1">
      <c r="A196" s="106"/>
      <c r="B196" s="106"/>
      <c r="C196" s="106"/>
      <c r="D196" s="106"/>
      <c r="E196" s="106"/>
      <c r="F196" s="106"/>
      <c r="G196" s="106"/>
      <c r="H196" s="106"/>
      <c r="I196" s="106"/>
      <c r="J196" s="106"/>
      <c r="K196" s="106"/>
      <c r="L196" s="106"/>
      <c r="M196" s="106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  <c r="Z196" s="106"/>
      <c r="AA196" s="106"/>
      <c r="AB196" s="106"/>
      <c r="AC196" s="106"/>
      <c r="AD196" s="106"/>
      <c r="AE196" s="106"/>
      <c r="AF196" s="106"/>
      <c r="AG196" s="106"/>
      <c r="AH196" s="106"/>
      <c r="AI196" s="106"/>
      <c r="AJ196" s="106"/>
      <c r="AK196" s="106"/>
      <c r="AL196" s="106"/>
      <c r="AM196" s="106"/>
      <c r="AN196" s="106"/>
      <c r="AO196" s="106"/>
      <c r="AP196" s="106"/>
      <c r="AQ196" s="106"/>
      <c r="AR196" s="106"/>
      <c r="AS196" s="106"/>
      <c r="AT196" s="106"/>
      <c r="AU196" s="106"/>
      <c r="AV196" s="106"/>
      <c r="AW196" s="106"/>
      <c r="AX196" s="106"/>
      <c r="AY196" s="106"/>
      <c r="AZ196" s="106"/>
      <c r="BA196" s="106"/>
      <c r="BB196" s="106"/>
      <c r="BC196" s="106"/>
      <c r="BD196" s="106"/>
      <c r="BE196" s="106"/>
      <c r="BF196" s="106"/>
      <c r="BG196" s="106"/>
      <c r="BH196" s="106"/>
      <c r="BI196" s="106"/>
      <c r="BJ196" s="106"/>
      <c r="BK196" s="106"/>
      <c r="BL196" s="410"/>
      <c r="BM196" s="411"/>
      <c r="BN196" s="106"/>
      <c r="BO196" s="106"/>
      <c r="BP196" s="106"/>
      <c r="BQ196" s="411"/>
    </row>
    <row r="197" ht="14.25" customHeight="1">
      <c r="A197" s="106"/>
      <c r="B197" s="106"/>
      <c r="C197" s="106"/>
      <c r="D197" s="106"/>
      <c r="E197" s="106"/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  <c r="Z197" s="106"/>
      <c r="AA197" s="106"/>
      <c r="AB197" s="106"/>
      <c r="AC197" s="106"/>
      <c r="AD197" s="106"/>
      <c r="AE197" s="106"/>
      <c r="AF197" s="106"/>
      <c r="AG197" s="106"/>
      <c r="AH197" s="106"/>
      <c r="AI197" s="106"/>
      <c r="AJ197" s="106"/>
      <c r="AK197" s="106"/>
      <c r="AL197" s="106"/>
      <c r="AM197" s="106"/>
      <c r="AN197" s="106"/>
      <c r="AO197" s="106"/>
      <c r="AP197" s="106"/>
      <c r="AQ197" s="106"/>
      <c r="AR197" s="106"/>
      <c r="AS197" s="106"/>
      <c r="AT197" s="106"/>
      <c r="AU197" s="106"/>
      <c r="AV197" s="106"/>
      <c r="AW197" s="106"/>
      <c r="AX197" s="106"/>
      <c r="AY197" s="106"/>
      <c r="AZ197" s="106"/>
      <c r="BA197" s="106"/>
      <c r="BB197" s="106"/>
      <c r="BC197" s="106"/>
      <c r="BD197" s="106"/>
      <c r="BE197" s="106"/>
      <c r="BF197" s="106"/>
      <c r="BG197" s="106"/>
      <c r="BH197" s="106"/>
      <c r="BI197" s="106"/>
      <c r="BJ197" s="106"/>
      <c r="BK197" s="106"/>
      <c r="BL197" s="410"/>
      <c r="BM197" s="411"/>
      <c r="BN197" s="106"/>
      <c r="BO197" s="106"/>
      <c r="BP197" s="106"/>
      <c r="BQ197" s="411"/>
    </row>
    <row r="198" ht="14.25" customHeight="1">
      <c r="A198" s="106"/>
      <c r="B198" s="106"/>
      <c r="C198" s="106"/>
      <c r="D198" s="106"/>
      <c r="E198" s="106"/>
      <c r="F198" s="106"/>
      <c r="G198" s="106"/>
      <c r="H198" s="106"/>
      <c r="I198" s="106"/>
      <c r="J198" s="106"/>
      <c r="K198" s="106"/>
      <c r="L198" s="106"/>
      <c r="M198" s="106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  <c r="Z198" s="106"/>
      <c r="AA198" s="106"/>
      <c r="AB198" s="106"/>
      <c r="AC198" s="106"/>
      <c r="AD198" s="106"/>
      <c r="AE198" s="106"/>
      <c r="AF198" s="106"/>
      <c r="AG198" s="106"/>
      <c r="AH198" s="106"/>
      <c r="AI198" s="106"/>
      <c r="AJ198" s="106"/>
      <c r="AK198" s="106"/>
      <c r="AL198" s="106"/>
      <c r="AM198" s="106"/>
      <c r="AN198" s="106"/>
      <c r="AO198" s="106"/>
      <c r="AP198" s="106"/>
      <c r="AQ198" s="106"/>
      <c r="AR198" s="106"/>
      <c r="AS198" s="106"/>
      <c r="AT198" s="106"/>
      <c r="AU198" s="106"/>
      <c r="AV198" s="106"/>
      <c r="AW198" s="106"/>
      <c r="AX198" s="106"/>
      <c r="AY198" s="106"/>
      <c r="AZ198" s="106"/>
      <c r="BA198" s="106"/>
      <c r="BB198" s="106"/>
      <c r="BC198" s="106"/>
      <c r="BD198" s="106"/>
      <c r="BE198" s="106"/>
      <c r="BF198" s="106"/>
      <c r="BG198" s="106"/>
      <c r="BH198" s="106"/>
      <c r="BI198" s="106"/>
      <c r="BJ198" s="106"/>
      <c r="BK198" s="106"/>
      <c r="BL198" s="410"/>
      <c r="BM198" s="411"/>
      <c r="BN198" s="106"/>
      <c r="BO198" s="106"/>
      <c r="BP198" s="106"/>
      <c r="BQ198" s="411"/>
    </row>
    <row r="199" ht="14.25" customHeight="1">
      <c r="A199" s="106"/>
      <c r="B199" s="106"/>
      <c r="C199" s="106"/>
      <c r="D199" s="106"/>
      <c r="E199" s="106"/>
      <c r="F199" s="106"/>
      <c r="G199" s="106"/>
      <c r="H199" s="106"/>
      <c r="I199" s="106"/>
      <c r="J199" s="106"/>
      <c r="K199" s="106"/>
      <c r="L199" s="106"/>
      <c r="M199" s="106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  <c r="Z199" s="106"/>
      <c r="AA199" s="106"/>
      <c r="AB199" s="106"/>
      <c r="AC199" s="106"/>
      <c r="AD199" s="106"/>
      <c r="AE199" s="106"/>
      <c r="AF199" s="106"/>
      <c r="AG199" s="106"/>
      <c r="AH199" s="106"/>
      <c r="AI199" s="106"/>
      <c r="AJ199" s="106"/>
      <c r="AK199" s="106"/>
      <c r="AL199" s="106"/>
      <c r="AM199" s="106"/>
      <c r="AN199" s="106"/>
      <c r="AO199" s="106"/>
      <c r="AP199" s="106"/>
      <c r="AQ199" s="106"/>
      <c r="AR199" s="106"/>
      <c r="AS199" s="106"/>
      <c r="AT199" s="106"/>
      <c r="AU199" s="106"/>
      <c r="AV199" s="106"/>
      <c r="AW199" s="106"/>
      <c r="AX199" s="106"/>
      <c r="AY199" s="106"/>
      <c r="AZ199" s="106"/>
      <c r="BA199" s="106"/>
      <c r="BB199" s="106"/>
      <c r="BC199" s="106"/>
      <c r="BD199" s="106"/>
      <c r="BE199" s="106"/>
      <c r="BF199" s="106"/>
      <c r="BG199" s="106"/>
      <c r="BH199" s="106"/>
      <c r="BI199" s="106"/>
      <c r="BJ199" s="106"/>
      <c r="BK199" s="106"/>
      <c r="BL199" s="410"/>
      <c r="BM199" s="411"/>
      <c r="BN199" s="106"/>
      <c r="BO199" s="106"/>
      <c r="BP199" s="106"/>
      <c r="BQ199" s="411"/>
    </row>
    <row r="200" ht="14.25" customHeight="1">
      <c r="A200" s="106"/>
      <c r="B200" s="106"/>
      <c r="C200" s="106"/>
      <c r="D200" s="106"/>
      <c r="E200" s="106"/>
      <c r="F200" s="106"/>
      <c r="G200" s="106"/>
      <c r="H200" s="106"/>
      <c r="I200" s="106"/>
      <c r="J200" s="106"/>
      <c r="K200" s="106"/>
      <c r="L200" s="106"/>
      <c r="M200" s="106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  <c r="Z200" s="106"/>
      <c r="AA200" s="106"/>
      <c r="AB200" s="106"/>
      <c r="AC200" s="106"/>
      <c r="AD200" s="106"/>
      <c r="AE200" s="106"/>
      <c r="AF200" s="106"/>
      <c r="AG200" s="106"/>
      <c r="AH200" s="106"/>
      <c r="AI200" s="106"/>
      <c r="AJ200" s="106"/>
      <c r="AK200" s="106"/>
      <c r="AL200" s="106"/>
      <c r="AM200" s="106"/>
      <c r="AN200" s="106"/>
      <c r="AO200" s="106"/>
      <c r="AP200" s="106"/>
      <c r="AQ200" s="106"/>
      <c r="AR200" s="106"/>
      <c r="AS200" s="106"/>
      <c r="AT200" s="106"/>
      <c r="AU200" s="106"/>
      <c r="AV200" s="106"/>
      <c r="AW200" s="106"/>
      <c r="AX200" s="106"/>
      <c r="AY200" s="106"/>
      <c r="AZ200" s="106"/>
      <c r="BA200" s="106"/>
      <c r="BB200" s="106"/>
      <c r="BC200" s="106"/>
      <c r="BD200" s="106"/>
      <c r="BE200" s="106"/>
      <c r="BF200" s="106"/>
      <c r="BG200" s="106"/>
      <c r="BH200" s="106"/>
      <c r="BI200" s="106"/>
      <c r="BJ200" s="106"/>
      <c r="BK200" s="106"/>
      <c r="BL200" s="410"/>
      <c r="BM200" s="411"/>
      <c r="BN200" s="106"/>
      <c r="BO200" s="106"/>
      <c r="BP200" s="106"/>
      <c r="BQ200" s="411"/>
    </row>
    <row r="201" ht="14.25" customHeight="1">
      <c r="A201" s="106"/>
      <c r="B201" s="106"/>
      <c r="C201" s="106"/>
      <c r="D201" s="106"/>
      <c r="E201" s="106"/>
      <c r="F201" s="106"/>
      <c r="G201" s="106"/>
      <c r="H201" s="106"/>
      <c r="I201" s="106"/>
      <c r="J201" s="106"/>
      <c r="K201" s="106"/>
      <c r="L201" s="106"/>
      <c r="M201" s="106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  <c r="Z201" s="106"/>
      <c r="AA201" s="106"/>
      <c r="AB201" s="106"/>
      <c r="AC201" s="106"/>
      <c r="AD201" s="106"/>
      <c r="AE201" s="106"/>
      <c r="AF201" s="106"/>
      <c r="AG201" s="106"/>
      <c r="AH201" s="106"/>
      <c r="AI201" s="106"/>
      <c r="AJ201" s="106"/>
      <c r="AK201" s="106"/>
      <c r="AL201" s="106"/>
      <c r="AM201" s="106"/>
      <c r="AN201" s="106"/>
      <c r="AO201" s="106"/>
      <c r="AP201" s="106"/>
      <c r="AQ201" s="106"/>
      <c r="AR201" s="106"/>
      <c r="AS201" s="106"/>
      <c r="AT201" s="106"/>
      <c r="AU201" s="106"/>
      <c r="AV201" s="106"/>
      <c r="AW201" s="106"/>
      <c r="AX201" s="106"/>
      <c r="AY201" s="106"/>
      <c r="AZ201" s="106"/>
      <c r="BA201" s="106"/>
      <c r="BB201" s="106"/>
      <c r="BC201" s="106"/>
      <c r="BD201" s="106"/>
      <c r="BE201" s="106"/>
      <c r="BF201" s="106"/>
      <c r="BG201" s="106"/>
      <c r="BH201" s="106"/>
      <c r="BI201" s="106"/>
      <c r="BJ201" s="106"/>
      <c r="BK201" s="106"/>
      <c r="BL201" s="410"/>
      <c r="BM201" s="411"/>
      <c r="BN201" s="106"/>
      <c r="BO201" s="106"/>
      <c r="BP201" s="106"/>
      <c r="BQ201" s="411"/>
    </row>
    <row r="202" ht="14.25" customHeight="1">
      <c r="A202" s="106"/>
      <c r="B202" s="106"/>
      <c r="C202" s="106"/>
      <c r="D202" s="106"/>
      <c r="E202" s="106"/>
      <c r="F202" s="106"/>
      <c r="G202" s="106"/>
      <c r="H202" s="106"/>
      <c r="I202" s="106"/>
      <c r="J202" s="106"/>
      <c r="K202" s="106"/>
      <c r="L202" s="106"/>
      <c r="M202" s="106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  <c r="Z202" s="106"/>
      <c r="AA202" s="106"/>
      <c r="AB202" s="106"/>
      <c r="AC202" s="106"/>
      <c r="AD202" s="106"/>
      <c r="AE202" s="106"/>
      <c r="AF202" s="106"/>
      <c r="AG202" s="106"/>
      <c r="AH202" s="106"/>
      <c r="AI202" s="106"/>
      <c r="AJ202" s="106"/>
      <c r="AK202" s="106"/>
      <c r="AL202" s="106"/>
      <c r="AM202" s="106"/>
      <c r="AN202" s="106"/>
      <c r="AO202" s="106"/>
      <c r="AP202" s="106"/>
      <c r="AQ202" s="106"/>
      <c r="AR202" s="106"/>
      <c r="AS202" s="106"/>
      <c r="AT202" s="106"/>
      <c r="AU202" s="106"/>
      <c r="AV202" s="106"/>
      <c r="AW202" s="106"/>
      <c r="AX202" s="106"/>
      <c r="AY202" s="106"/>
      <c r="AZ202" s="106"/>
      <c r="BA202" s="106"/>
      <c r="BB202" s="106"/>
      <c r="BC202" s="106"/>
      <c r="BD202" s="106"/>
      <c r="BE202" s="106"/>
      <c r="BF202" s="106"/>
      <c r="BG202" s="106"/>
      <c r="BH202" s="106"/>
      <c r="BI202" s="106"/>
      <c r="BJ202" s="106"/>
      <c r="BK202" s="106"/>
      <c r="BL202" s="410"/>
      <c r="BM202" s="411"/>
      <c r="BN202" s="106"/>
      <c r="BO202" s="106"/>
      <c r="BP202" s="106"/>
      <c r="BQ202" s="411"/>
    </row>
    <row r="203" ht="14.25" customHeight="1">
      <c r="A203" s="106"/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  <c r="AA203" s="106"/>
      <c r="AB203" s="106"/>
      <c r="AC203" s="106"/>
      <c r="AD203" s="106"/>
      <c r="AE203" s="106"/>
      <c r="AF203" s="106"/>
      <c r="AG203" s="106"/>
      <c r="AH203" s="106"/>
      <c r="AI203" s="106"/>
      <c r="AJ203" s="106"/>
      <c r="AK203" s="106"/>
      <c r="AL203" s="106"/>
      <c r="AM203" s="106"/>
      <c r="AN203" s="106"/>
      <c r="AO203" s="106"/>
      <c r="AP203" s="106"/>
      <c r="AQ203" s="106"/>
      <c r="AR203" s="106"/>
      <c r="AS203" s="106"/>
      <c r="AT203" s="106"/>
      <c r="AU203" s="106"/>
      <c r="AV203" s="106"/>
      <c r="AW203" s="106"/>
      <c r="AX203" s="106"/>
      <c r="AY203" s="106"/>
      <c r="AZ203" s="106"/>
      <c r="BA203" s="106"/>
      <c r="BB203" s="106"/>
      <c r="BC203" s="106"/>
      <c r="BD203" s="106"/>
      <c r="BE203" s="106"/>
      <c r="BF203" s="106"/>
      <c r="BG203" s="106"/>
      <c r="BH203" s="106"/>
      <c r="BI203" s="106"/>
      <c r="BJ203" s="106"/>
      <c r="BK203" s="106"/>
      <c r="BL203" s="410"/>
      <c r="BM203" s="411"/>
      <c r="BN203" s="106"/>
      <c r="BO203" s="106"/>
      <c r="BP203" s="106"/>
      <c r="BQ203" s="411"/>
    </row>
    <row r="204" ht="14.25" customHeight="1">
      <c r="A204" s="106"/>
      <c r="B204" s="106"/>
      <c r="C204" s="106"/>
      <c r="D204" s="106"/>
      <c r="E204" s="106"/>
      <c r="F204" s="106"/>
      <c r="G204" s="106"/>
      <c r="H204" s="106"/>
      <c r="I204" s="106"/>
      <c r="J204" s="106"/>
      <c r="K204" s="106"/>
      <c r="L204" s="106"/>
      <c r="M204" s="106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  <c r="Z204" s="106"/>
      <c r="AA204" s="106"/>
      <c r="AB204" s="106"/>
      <c r="AC204" s="106"/>
      <c r="AD204" s="106"/>
      <c r="AE204" s="106"/>
      <c r="AF204" s="106"/>
      <c r="AG204" s="106"/>
      <c r="AH204" s="106"/>
      <c r="AI204" s="106"/>
      <c r="AJ204" s="106"/>
      <c r="AK204" s="106"/>
      <c r="AL204" s="106"/>
      <c r="AM204" s="106"/>
      <c r="AN204" s="106"/>
      <c r="AO204" s="106"/>
      <c r="AP204" s="106"/>
      <c r="AQ204" s="106"/>
      <c r="AR204" s="106"/>
      <c r="AS204" s="106"/>
      <c r="AT204" s="106"/>
      <c r="AU204" s="106"/>
      <c r="AV204" s="106"/>
      <c r="AW204" s="106"/>
      <c r="AX204" s="106"/>
      <c r="AY204" s="106"/>
      <c r="AZ204" s="106"/>
      <c r="BA204" s="106"/>
      <c r="BB204" s="106"/>
      <c r="BC204" s="106"/>
      <c r="BD204" s="106"/>
      <c r="BE204" s="106"/>
      <c r="BF204" s="106"/>
      <c r="BG204" s="106"/>
      <c r="BH204" s="106"/>
      <c r="BI204" s="106"/>
      <c r="BJ204" s="106"/>
      <c r="BK204" s="106"/>
      <c r="BL204" s="410"/>
      <c r="BM204" s="411"/>
      <c r="BN204" s="106"/>
      <c r="BO204" s="106"/>
      <c r="BP204" s="106"/>
      <c r="BQ204" s="411"/>
    </row>
    <row r="205" ht="14.25" customHeight="1">
      <c r="A205" s="106"/>
      <c r="B205" s="106"/>
      <c r="C205" s="106"/>
      <c r="D205" s="106"/>
      <c r="E205" s="106"/>
      <c r="F205" s="106"/>
      <c r="G205" s="106"/>
      <c r="H205" s="106"/>
      <c r="I205" s="106"/>
      <c r="J205" s="106"/>
      <c r="K205" s="106"/>
      <c r="L205" s="106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  <c r="AA205" s="106"/>
      <c r="AB205" s="106"/>
      <c r="AC205" s="106"/>
      <c r="AD205" s="106"/>
      <c r="AE205" s="106"/>
      <c r="AF205" s="106"/>
      <c r="AG205" s="106"/>
      <c r="AH205" s="106"/>
      <c r="AI205" s="106"/>
      <c r="AJ205" s="106"/>
      <c r="AK205" s="106"/>
      <c r="AL205" s="106"/>
      <c r="AM205" s="106"/>
      <c r="AN205" s="106"/>
      <c r="AO205" s="106"/>
      <c r="AP205" s="106"/>
      <c r="AQ205" s="106"/>
      <c r="AR205" s="106"/>
      <c r="AS205" s="106"/>
      <c r="AT205" s="106"/>
      <c r="AU205" s="106"/>
      <c r="AV205" s="106"/>
      <c r="AW205" s="106"/>
      <c r="AX205" s="106"/>
      <c r="AY205" s="106"/>
      <c r="AZ205" s="106"/>
      <c r="BA205" s="106"/>
      <c r="BB205" s="106"/>
      <c r="BC205" s="106"/>
      <c r="BD205" s="106"/>
      <c r="BE205" s="106"/>
      <c r="BF205" s="106"/>
      <c r="BG205" s="106"/>
      <c r="BH205" s="106"/>
      <c r="BI205" s="106"/>
      <c r="BJ205" s="106"/>
      <c r="BK205" s="106"/>
      <c r="BL205" s="410"/>
      <c r="BM205" s="411"/>
      <c r="BN205" s="106"/>
      <c r="BO205" s="106"/>
      <c r="BP205" s="106"/>
      <c r="BQ205" s="411"/>
    </row>
    <row r="206" ht="14.25" customHeight="1">
      <c r="A206" s="106"/>
      <c r="B206" s="106"/>
      <c r="C206" s="106"/>
      <c r="D206" s="106"/>
      <c r="E206" s="106"/>
      <c r="F206" s="106"/>
      <c r="G206" s="106"/>
      <c r="H206" s="106"/>
      <c r="I206" s="106"/>
      <c r="J206" s="106"/>
      <c r="K206" s="106"/>
      <c r="L206" s="106"/>
      <c r="M206" s="106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  <c r="Z206" s="106"/>
      <c r="AA206" s="106"/>
      <c r="AB206" s="106"/>
      <c r="AC206" s="106"/>
      <c r="AD206" s="106"/>
      <c r="AE206" s="106"/>
      <c r="AF206" s="106"/>
      <c r="AG206" s="106"/>
      <c r="AH206" s="106"/>
      <c r="AI206" s="106"/>
      <c r="AJ206" s="106"/>
      <c r="AK206" s="106"/>
      <c r="AL206" s="106"/>
      <c r="AM206" s="106"/>
      <c r="AN206" s="106"/>
      <c r="AO206" s="106"/>
      <c r="AP206" s="106"/>
      <c r="AQ206" s="106"/>
      <c r="AR206" s="106"/>
      <c r="AS206" s="106"/>
      <c r="AT206" s="106"/>
      <c r="AU206" s="106"/>
      <c r="AV206" s="106"/>
      <c r="AW206" s="106"/>
      <c r="AX206" s="106"/>
      <c r="AY206" s="106"/>
      <c r="AZ206" s="106"/>
      <c r="BA206" s="106"/>
      <c r="BB206" s="106"/>
      <c r="BC206" s="106"/>
      <c r="BD206" s="106"/>
      <c r="BE206" s="106"/>
      <c r="BF206" s="106"/>
      <c r="BG206" s="106"/>
      <c r="BH206" s="106"/>
      <c r="BI206" s="106"/>
      <c r="BJ206" s="106"/>
      <c r="BK206" s="106"/>
      <c r="BL206" s="410"/>
      <c r="BM206" s="411"/>
      <c r="BN206" s="106"/>
      <c r="BO206" s="106"/>
      <c r="BP206" s="106"/>
      <c r="BQ206" s="411"/>
    </row>
    <row r="207" ht="14.25" customHeight="1">
      <c r="A207" s="106"/>
      <c r="B207" s="106"/>
      <c r="C207" s="106"/>
      <c r="D207" s="106"/>
      <c r="E207" s="106"/>
      <c r="F207" s="106"/>
      <c r="G207" s="106"/>
      <c r="H207" s="106"/>
      <c r="I207" s="106"/>
      <c r="J207" s="106"/>
      <c r="K207" s="106"/>
      <c r="L207" s="106"/>
      <c r="M207" s="106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  <c r="Z207" s="106"/>
      <c r="AA207" s="106"/>
      <c r="AB207" s="106"/>
      <c r="AC207" s="106"/>
      <c r="AD207" s="106"/>
      <c r="AE207" s="106"/>
      <c r="AF207" s="106"/>
      <c r="AG207" s="106"/>
      <c r="AH207" s="106"/>
      <c r="AI207" s="106"/>
      <c r="AJ207" s="106"/>
      <c r="AK207" s="106"/>
      <c r="AL207" s="106"/>
      <c r="AM207" s="106"/>
      <c r="AN207" s="106"/>
      <c r="AO207" s="106"/>
      <c r="AP207" s="106"/>
      <c r="AQ207" s="106"/>
      <c r="AR207" s="106"/>
      <c r="AS207" s="106"/>
      <c r="AT207" s="106"/>
      <c r="AU207" s="106"/>
      <c r="AV207" s="106"/>
      <c r="AW207" s="106"/>
      <c r="AX207" s="106"/>
      <c r="AY207" s="106"/>
      <c r="AZ207" s="106"/>
      <c r="BA207" s="106"/>
      <c r="BB207" s="106"/>
      <c r="BC207" s="106"/>
      <c r="BD207" s="106"/>
      <c r="BE207" s="106"/>
      <c r="BF207" s="106"/>
      <c r="BG207" s="106"/>
      <c r="BH207" s="106"/>
      <c r="BI207" s="106"/>
      <c r="BJ207" s="106"/>
      <c r="BK207" s="106"/>
      <c r="BL207" s="410"/>
      <c r="BM207" s="411"/>
      <c r="BN207" s="106"/>
      <c r="BO207" s="106"/>
      <c r="BP207" s="106"/>
      <c r="BQ207" s="411"/>
    </row>
    <row r="208" ht="14.25" customHeight="1">
      <c r="A208" s="106"/>
      <c r="B208" s="106"/>
      <c r="C208" s="106"/>
      <c r="D208" s="106"/>
      <c r="E208" s="106"/>
      <c r="F208" s="106"/>
      <c r="G208" s="106"/>
      <c r="H208" s="106"/>
      <c r="I208" s="106"/>
      <c r="J208" s="106"/>
      <c r="K208" s="106"/>
      <c r="L208" s="106"/>
      <c r="M208" s="106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  <c r="Z208" s="106"/>
      <c r="AA208" s="106"/>
      <c r="AB208" s="106"/>
      <c r="AC208" s="106"/>
      <c r="AD208" s="106"/>
      <c r="AE208" s="106"/>
      <c r="AF208" s="106"/>
      <c r="AG208" s="106"/>
      <c r="AH208" s="106"/>
      <c r="AI208" s="106"/>
      <c r="AJ208" s="106"/>
      <c r="AK208" s="106"/>
      <c r="AL208" s="106"/>
      <c r="AM208" s="106"/>
      <c r="AN208" s="106"/>
      <c r="AO208" s="106"/>
      <c r="AP208" s="106"/>
      <c r="AQ208" s="106"/>
      <c r="AR208" s="106"/>
      <c r="AS208" s="106"/>
      <c r="AT208" s="106"/>
      <c r="AU208" s="106"/>
      <c r="AV208" s="106"/>
      <c r="AW208" s="106"/>
      <c r="AX208" s="106"/>
      <c r="AY208" s="106"/>
      <c r="AZ208" s="106"/>
      <c r="BA208" s="106"/>
      <c r="BB208" s="106"/>
      <c r="BC208" s="106"/>
      <c r="BD208" s="106"/>
      <c r="BE208" s="106"/>
      <c r="BF208" s="106"/>
      <c r="BG208" s="106"/>
      <c r="BH208" s="106"/>
      <c r="BI208" s="106"/>
      <c r="BJ208" s="106"/>
      <c r="BK208" s="106"/>
      <c r="BL208" s="410"/>
      <c r="BM208" s="411"/>
      <c r="BN208" s="106"/>
      <c r="BO208" s="106"/>
      <c r="BP208" s="106"/>
      <c r="BQ208" s="411"/>
    </row>
    <row r="209" ht="14.25" customHeight="1">
      <c r="A209" s="106"/>
      <c r="B209" s="106"/>
      <c r="C209" s="106"/>
      <c r="D209" s="106"/>
      <c r="E209" s="106"/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  <c r="Z209" s="106"/>
      <c r="AA209" s="106"/>
      <c r="AB209" s="106"/>
      <c r="AC209" s="106"/>
      <c r="AD209" s="106"/>
      <c r="AE209" s="106"/>
      <c r="AF209" s="106"/>
      <c r="AG209" s="106"/>
      <c r="AH209" s="106"/>
      <c r="AI209" s="106"/>
      <c r="AJ209" s="106"/>
      <c r="AK209" s="106"/>
      <c r="AL209" s="106"/>
      <c r="AM209" s="106"/>
      <c r="AN209" s="106"/>
      <c r="AO209" s="106"/>
      <c r="AP209" s="106"/>
      <c r="AQ209" s="106"/>
      <c r="AR209" s="106"/>
      <c r="AS209" s="106"/>
      <c r="AT209" s="106"/>
      <c r="AU209" s="106"/>
      <c r="AV209" s="106"/>
      <c r="AW209" s="106"/>
      <c r="AX209" s="106"/>
      <c r="AY209" s="106"/>
      <c r="AZ209" s="106"/>
      <c r="BA209" s="106"/>
      <c r="BB209" s="106"/>
      <c r="BC209" s="106"/>
      <c r="BD209" s="106"/>
      <c r="BE209" s="106"/>
      <c r="BF209" s="106"/>
      <c r="BG209" s="106"/>
      <c r="BH209" s="106"/>
      <c r="BI209" s="106"/>
      <c r="BJ209" s="106"/>
      <c r="BK209" s="106"/>
      <c r="BL209" s="410"/>
      <c r="BM209" s="411"/>
      <c r="BN209" s="106"/>
      <c r="BO209" s="106"/>
      <c r="BP209" s="106"/>
      <c r="BQ209" s="411"/>
    </row>
    <row r="210" ht="14.25" customHeight="1">
      <c r="A210" s="106"/>
      <c r="B210" s="106"/>
      <c r="C210" s="106"/>
      <c r="D210" s="106"/>
      <c r="E210" s="106"/>
      <c r="F210" s="106"/>
      <c r="G210" s="106"/>
      <c r="H210" s="106"/>
      <c r="I210" s="106"/>
      <c r="J210" s="106"/>
      <c r="K210" s="106"/>
      <c r="L210" s="106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106"/>
      <c r="AA210" s="106"/>
      <c r="AB210" s="106"/>
      <c r="AC210" s="106"/>
      <c r="AD210" s="106"/>
      <c r="AE210" s="106"/>
      <c r="AF210" s="106"/>
      <c r="AG210" s="106"/>
      <c r="AH210" s="106"/>
      <c r="AI210" s="106"/>
      <c r="AJ210" s="106"/>
      <c r="AK210" s="106"/>
      <c r="AL210" s="106"/>
      <c r="AM210" s="106"/>
      <c r="AN210" s="106"/>
      <c r="AO210" s="106"/>
      <c r="AP210" s="106"/>
      <c r="AQ210" s="106"/>
      <c r="AR210" s="106"/>
      <c r="AS210" s="106"/>
      <c r="AT210" s="106"/>
      <c r="AU210" s="106"/>
      <c r="AV210" s="106"/>
      <c r="AW210" s="106"/>
      <c r="AX210" s="106"/>
      <c r="AY210" s="106"/>
      <c r="AZ210" s="106"/>
      <c r="BA210" s="106"/>
      <c r="BB210" s="106"/>
      <c r="BC210" s="106"/>
      <c r="BD210" s="106"/>
      <c r="BE210" s="106"/>
      <c r="BF210" s="106"/>
      <c r="BG210" s="106"/>
      <c r="BH210" s="106"/>
      <c r="BI210" s="106"/>
      <c r="BJ210" s="106"/>
      <c r="BK210" s="106"/>
      <c r="BL210" s="410"/>
      <c r="BM210" s="411"/>
      <c r="BN210" s="106"/>
      <c r="BO210" s="106"/>
      <c r="BP210" s="106"/>
      <c r="BQ210" s="411"/>
    </row>
    <row r="211" ht="14.25" customHeight="1">
      <c r="A211" s="106"/>
      <c r="B211" s="106"/>
      <c r="C211" s="106"/>
      <c r="D211" s="106"/>
      <c r="E211" s="106"/>
      <c r="F211" s="106"/>
      <c r="G211" s="106"/>
      <c r="H211" s="106"/>
      <c r="I211" s="106"/>
      <c r="J211" s="106"/>
      <c r="K211" s="106"/>
      <c r="L211" s="106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  <c r="Z211" s="106"/>
      <c r="AA211" s="106"/>
      <c r="AB211" s="106"/>
      <c r="AC211" s="106"/>
      <c r="AD211" s="106"/>
      <c r="AE211" s="106"/>
      <c r="AF211" s="106"/>
      <c r="AG211" s="106"/>
      <c r="AH211" s="106"/>
      <c r="AI211" s="106"/>
      <c r="AJ211" s="106"/>
      <c r="AK211" s="106"/>
      <c r="AL211" s="106"/>
      <c r="AM211" s="106"/>
      <c r="AN211" s="106"/>
      <c r="AO211" s="106"/>
      <c r="AP211" s="106"/>
      <c r="AQ211" s="106"/>
      <c r="AR211" s="106"/>
      <c r="AS211" s="106"/>
      <c r="AT211" s="106"/>
      <c r="AU211" s="106"/>
      <c r="AV211" s="106"/>
      <c r="AW211" s="106"/>
      <c r="AX211" s="106"/>
      <c r="AY211" s="106"/>
      <c r="AZ211" s="106"/>
      <c r="BA211" s="106"/>
      <c r="BB211" s="106"/>
      <c r="BC211" s="106"/>
      <c r="BD211" s="106"/>
      <c r="BE211" s="106"/>
      <c r="BF211" s="106"/>
      <c r="BG211" s="106"/>
      <c r="BH211" s="106"/>
      <c r="BI211" s="106"/>
      <c r="BJ211" s="106"/>
      <c r="BK211" s="106"/>
      <c r="BL211" s="410"/>
      <c r="BM211" s="411"/>
      <c r="BN211" s="106"/>
      <c r="BO211" s="106"/>
      <c r="BP211" s="106"/>
      <c r="BQ211" s="411"/>
    </row>
    <row r="212" ht="14.25" customHeight="1">
      <c r="A212" s="106"/>
      <c r="B212" s="106"/>
      <c r="C212" s="106"/>
      <c r="D212" s="106"/>
      <c r="E212" s="106"/>
      <c r="F212" s="106"/>
      <c r="G212" s="106"/>
      <c r="H212" s="106"/>
      <c r="I212" s="106"/>
      <c r="J212" s="106"/>
      <c r="K212" s="106"/>
      <c r="L212" s="106"/>
      <c r="M212" s="106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  <c r="Z212" s="106"/>
      <c r="AA212" s="106"/>
      <c r="AB212" s="106"/>
      <c r="AC212" s="106"/>
      <c r="AD212" s="106"/>
      <c r="AE212" s="106"/>
      <c r="AF212" s="106"/>
      <c r="AG212" s="106"/>
      <c r="AH212" s="106"/>
      <c r="AI212" s="106"/>
      <c r="AJ212" s="106"/>
      <c r="AK212" s="106"/>
      <c r="AL212" s="106"/>
      <c r="AM212" s="106"/>
      <c r="AN212" s="106"/>
      <c r="AO212" s="106"/>
      <c r="AP212" s="106"/>
      <c r="AQ212" s="106"/>
      <c r="AR212" s="106"/>
      <c r="AS212" s="106"/>
      <c r="AT212" s="106"/>
      <c r="AU212" s="106"/>
      <c r="AV212" s="106"/>
      <c r="AW212" s="106"/>
      <c r="AX212" s="106"/>
      <c r="AY212" s="106"/>
      <c r="AZ212" s="106"/>
      <c r="BA212" s="106"/>
      <c r="BB212" s="106"/>
      <c r="BC212" s="106"/>
      <c r="BD212" s="106"/>
      <c r="BE212" s="106"/>
      <c r="BF212" s="106"/>
      <c r="BG212" s="106"/>
      <c r="BH212" s="106"/>
      <c r="BI212" s="106"/>
      <c r="BJ212" s="106"/>
      <c r="BK212" s="106"/>
      <c r="BL212" s="410"/>
      <c r="BM212" s="411"/>
      <c r="BN212" s="106"/>
      <c r="BO212" s="106"/>
      <c r="BP212" s="106"/>
      <c r="BQ212" s="411"/>
    </row>
    <row r="213" ht="14.25" customHeight="1">
      <c r="A213" s="106"/>
      <c r="B213" s="106"/>
      <c r="C213" s="106"/>
      <c r="D213" s="106"/>
      <c r="E213" s="106"/>
      <c r="F213" s="106"/>
      <c r="G213" s="106"/>
      <c r="H213" s="106"/>
      <c r="I213" s="106"/>
      <c r="J213" s="106"/>
      <c r="K213" s="106"/>
      <c r="L213" s="106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  <c r="Z213" s="106"/>
      <c r="AA213" s="106"/>
      <c r="AB213" s="106"/>
      <c r="AC213" s="106"/>
      <c r="AD213" s="106"/>
      <c r="AE213" s="106"/>
      <c r="AF213" s="106"/>
      <c r="AG213" s="106"/>
      <c r="AH213" s="106"/>
      <c r="AI213" s="106"/>
      <c r="AJ213" s="106"/>
      <c r="AK213" s="106"/>
      <c r="AL213" s="106"/>
      <c r="AM213" s="106"/>
      <c r="AN213" s="106"/>
      <c r="AO213" s="106"/>
      <c r="AP213" s="106"/>
      <c r="AQ213" s="106"/>
      <c r="AR213" s="106"/>
      <c r="AS213" s="106"/>
      <c r="AT213" s="106"/>
      <c r="AU213" s="106"/>
      <c r="AV213" s="106"/>
      <c r="AW213" s="106"/>
      <c r="AX213" s="106"/>
      <c r="AY213" s="106"/>
      <c r="AZ213" s="106"/>
      <c r="BA213" s="106"/>
      <c r="BB213" s="106"/>
      <c r="BC213" s="106"/>
      <c r="BD213" s="106"/>
      <c r="BE213" s="106"/>
      <c r="BF213" s="106"/>
      <c r="BG213" s="106"/>
      <c r="BH213" s="106"/>
      <c r="BI213" s="106"/>
      <c r="BJ213" s="106"/>
      <c r="BK213" s="106"/>
      <c r="BL213" s="410"/>
      <c r="BM213" s="411"/>
      <c r="BN213" s="106"/>
      <c r="BO213" s="106"/>
      <c r="BP213" s="106"/>
      <c r="BQ213" s="411"/>
    </row>
    <row r="214" ht="14.25" customHeight="1">
      <c r="A214" s="106"/>
      <c r="B214" s="106"/>
      <c r="C214" s="106"/>
      <c r="D214" s="106"/>
      <c r="E214" s="106"/>
      <c r="F214" s="106"/>
      <c r="G214" s="106"/>
      <c r="H214" s="106"/>
      <c r="I214" s="106"/>
      <c r="J214" s="106"/>
      <c r="K214" s="106"/>
      <c r="L214" s="106"/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  <c r="Z214" s="106"/>
      <c r="AA214" s="106"/>
      <c r="AB214" s="106"/>
      <c r="AC214" s="106"/>
      <c r="AD214" s="106"/>
      <c r="AE214" s="106"/>
      <c r="AF214" s="106"/>
      <c r="AG214" s="106"/>
      <c r="AH214" s="106"/>
      <c r="AI214" s="106"/>
      <c r="AJ214" s="106"/>
      <c r="AK214" s="106"/>
      <c r="AL214" s="106"/>
      <c r="AM214" s="106"/>
      <c r="AN214" s="106"/>
      <c r="AO214" s="106"/>
      <c r="AP214" s="106"/>
      <c r="AQ214" s="106"/>
      <c r="AR214" s="106"/>
      <c r="AS214" s="106"/>
      <c r="AT214" s="106"/>
      <c r="AU214" s="106"/>
      <c r="AV214" s="106"/>
      <c r="AW214" s="106"/>
      <c r="AX214" s="106"/>
      <c r="AY214" s="106"/>
      <c r="AZ214" s="106"/>
      <c r="BA214" s="106"/>
      <c r="BB214" s="106"/>
      <c r="BC214" s="106"/>
      <c r="BD214" s="106"/>
      <c r="BE214" s="106"/>
      <c r="BF214" s="106"/>
      <c r="BG214" s="106"/>
      <c r="BH214" s="106"/>
      <c r="BI214" s="106"/>
      <c r="BJ214" s="106"/>
      <c r="BK214" s="106"/>
      <c r="BL214" s="410"/>
      <c r="BM214" s="411"/>
      <c r="BN214" s="106"/>
      <c r="BO214" s="106"/>
      <c r="BP214" s="106"/>
      <c r="BQ214" s="411"/>
    </row>
    <row r="215" ht="14.25" customHeight="1">
      <c r="A215" s="106"/>
      <c r="B215" s="106"/>
      <c r="C215" s="106"/>
      <c r="D215" s="106"/>
      <c r="E215" s="106"/>
      <c r="F215" s="106"/>
      <c r="G215" s="106"/>
      <c r="H215" s="106"/>
      <c r="I215" s="106"/>
      <c r="J215" s="106"/>
      <c r="K215" s="106"/>
      <c r="L215" s="106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  <c r="Z215" s="106"/>
      <c r="AA215" s="106"/>
      <c r="AB215" s="106"/>
      <c r="AC215" s="106"/>
      <c r="AD215" s="106"/>
      <c r="AE215" s="106"/>
      <c r="AF215" s="106"/>
      <c r="AG215" s="106"/>
      <c r="AH215" s="106"/>
      <c r="AI215" s="106"/>
      <c r="AJ215" s="106"/>
      <c r="AK215" s="106"/>
      <c r="AL215" s="106"/>
      <c r="AM215" s="106"/>
      <c r="AN215" s="106"/>
      <c r="AO215" s="106"/>
      <c r="AP215" s="106"/>
      <c r="AQ215" s="106"/>
      <c r="AR215" s="106"/>
      <c r="AS215" s="106"/>
      <c r="AT215" s="106"/>
      <c r="AU215" s="106"/>
      <c r="AV215" s="106"/>
      <c r="AW215" s="106"/>
      <c r="AX215" s="106"/>
      <c r="AY215" s="106"/>
      <c r="AZ215" s="106"/>
      <c r="BA215" s="106"/>
      <c r="BB215" s="106"/>
      <c r="BC215" s="106"/>
      <c r="BD215" s="106"/>
      <c r="BE215" s="106"/>
      <c r="BF215" s="106"/>
      <c r="BG215" s="106"/>
      <c r="BH215" s="106"/>
      <c r="BI215" s="106"/>
      <c r="BJ215" s="106"/>
      <c r="BK215" s="106"/>
      <c r="BL215" s="410"/>
      <c r="BM215" s="411"/>
      <c r="BN215" s="106"/>
      <c r="BO215" s="106"/>
      <c r="BP215" s="106"/>
      <c r="BQ215" s="411"/>
    </row>
    <row r="216" ht="14.25" customHeight="1">
      <c r="A216" s="106"/>
      <c r="B216" s="106"/>
      <c r="C216" s="106"/>
      <c r="D216" s="106"/>
      <c r="E216" s="106"/>
      <c r="F216" s="106"/>
      <c r="G216" s="106"/>
      <c r="H216" s="106"/>
      <c r="I216" s="106"/>
      <c r="J216" s="106"/>
      <c r="K216" s="106"/>
      <c r="L216" s="106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  <c r="Z216" s="106"/>
      <c r="AA216" s="106"/>
      <c r="AB216" s="106"/>
      <c r="AC216" s="106"/>
      <c r="AD216" s="106"/>
      <c r="AE216" s="106"/>
      <c r="AF216" s="106"/>
      <c r="AG216" s="106"/>
      <c r="AH216" s="106"/>
      <c r="AI216" s="106"/>
      <c r="AJ216" s="106"/>
      <c r="AK216" s="106"/>
      <c r="AL216" s="106"/>
      <c r="AM216" s="106"/>
      <c r="AN216" s="106"/>
      <c r="AO216" s="106"/>
      <c r="AP216" s="106"/>
      <c r="AQ216" s="106"/>
      <c r="AR216" s="106"/>
      <c r="AS216" s="106"/>
      <c r="AT216" s="106"/>
      <c r="AU216" s="106"/>
      <c r="AV216" s="106"/>
      <c r="AW216" s="106"/>
      <c r="AX216" s="106"/>
      <c r="AY216" s="106"/>
      <c r="AZ216" s="106"/>
      <c r="BA216" s="106"/>
      <c r="BB216" s="106"/>
      <c r="BC216" s="106"/>
      <c r="BD216" s="106"/>
      <c r="BE216" s="106"/>
      <c r="BF216" s="106"/>
      <c r="BG216" s="106"/>
      <c r="BH216" s="106"/>
      <c r="BI216" s="106"/>
      <c r="BJ216" s="106"/>
      <c r="BK216" s="106"/>
      <c r="BL216" s="410"/>
      <c r="BM216" s="411"/>
      <c r="BN216" s="106"/>
      <c r="BO216" s="106"/>
      <c r="BP216" s="106"/>
      <c r="BQ216" s="411"/>
    </row>
    <row r="217" ht="14.25" customHeight="1">
      <c r="A217" s="106"/>
      <c r="B217" s="106"/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  <c r="Z217" s="106"/>
      <c r="AA217" s="106"/>
      <c r="AB217" s="106"/>
      <c r="AC217" s="106"/>
      <c r="AD217" s="106"/>
      <c r="AE217" s="106"/>
      <c r="AF217" s="106"/>
      <c r="AG217" s="106"/>
      <c r="AH217" s="106"/>
      <c r="AI217" s="106"/>
      <c r="AJ217" s="106"/>
      <c r="AK217" s="106"/>
      <c r="AL217" s="106"/>
      <c r="AM217" s="106"/>
      <c r="AN217" s="106"/>
      <c r="AO217" s="106"/>
      <c r="AP217" s="106"/>
      <c r="AQ217" s="106"/>
      <c r="AR217" s="106"/>
      <c r="AS217" s="106"/>
      <c r="AT217" s="106"/>
      <c r="AU217" s="106"/>
      <c r="AV217" s="106"/>
      <c r="AW217" s="106"/>
      <c r="AX217" s="106"/>
      <c r="AY217" s="106"/>
      <c r="AZ217" s="106"/>
      <c r="BA217" s="106"/>
      <c r="BB217" s="106"/>
      <c r="BC217" s="106"/>
      <c r="BD217" s="106"/>
      <c r="BE217" s="106"/>
      <c r="BF217" s="106"/>
      <c r="BG217" s="106"/>
      <c r="BH217" s="106"/>
      <c r="BI217" s="106"/>
      <c r="BJ217" s="106"/>
      <c r="BK217" s="106"/>
      <c r="BL217" s="410"/>
      <c r="BM217" s="411"/>
      <c r="BN217" s="106"/>
      <c r="BO217" s="106"/>
      <c r="BP217" s="106"/>
      <c r="BQ217" s="411"/>
    </row>
    <row r="218" ht="14.25" customHeight="1">
      <c r="A218" s="106"/>
      <c r="B218" s="106"/>
      <c r="C218" s="106"/>
      <c r="D218" s="106"/>
      <c r="E218" s="106"/>
      <c r="F218" s="106"/>
      <c r="G218" s="106"/>
      <c r="H218" s="106"/>
      <c r="I218" s="106"/>
      <c r="J218" s="106"/>
      <c r="K218" s="106"/>
      <c r="L218" s="106"/>
      <c r="M218" s="106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  <c r="Z218" s="106"/>
      <c r="AA218" s="106"/>
      <c r="AB218" s="106"/>
      <c r="AC218" s="106"/>
      <c r="AD218" s="106"/>
      <c r="AE218" s="106"/>
      <c r="AF218" s="106"/>
      <c r="AG218" s="106"/>
      <c r="AH218" s="106"/>
      <c r="AI218" s="106"/>
      <c r="AJ218" s="106"/>
      <c r="AK218" s="106"/>
      <c r="AL218" s="106"/>
      <c r="AM218" s="106"/>
      <c r="AN218" s="106"/>
      <c r="AO218" s="106"/>
      <c r="AP218" s="106"/>
      <c r="AQ218" s="106"/>
      <c r="AR218" s="106"/>
      <c r="AS218" s="106"/>
      <c r="AT218" s="106"/>
      <c r="AU218" s="106"/>
      <c r="AV218" s="106"/>
      <c r="AW218" s="106"/>
      <c r="AX218" s="106"/>
      <c r="AY218" s="106"/>
      <c r="AZ218" s="106"/>
      <c r="BA218" s="106"/>
      <c r="BB218" s="106"/>
      <c r="BC218" s="106"/>
      <c r="BD218" s="106"/>
      <c r="BE218" s="106"/>
      <c r="BF218" s="106"/>
      <c r="BG218" s="106"/>
      <c r="BH218" s="106"/>
      <c r="BI218" s="106"/>
      <c r="BJ218" s="106"/>
      <c r="BK218" s="106"/>
      <c r="BL218" s="410"/>
      <c r="BM218" s="411"/>
      <c r="BN218" s="106"/>
      <c r="BO218" s="106"/>
      <c r="BP218" s="106"/>
      <c r="BQ218" s="411"/>
    </row>
    <row r="219" ht="14.25" customHeight="1">
      <c r="A219" s="106"/>
      <c r="B219" s="106"/>
      <c r="C219" s="106"/>
      <c r="D219" s="106"/>
      <c r="E219" s="106"/>
      <c r="F219" s="106"/>
      <c r="G219" s="106"/>
      <c r="H219" s="106"/>
      <c r="I219" s="106"/>
      <c r="J219" s="106"/>
      <c r="K219" s="106"/>
      <c r="L219" s="106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  <c r="Z219" s="106"/>
      <c r="AA219" s="106"/>
      <c r="AB219" s="106"/>
      <c r="AC219" s="106"/>
      <c r="AD219" s="106"/>
      <c r="AE219" s="106"/>
      <c r="AF219" s="106"/>
      <c r="AG219" s="106"/>
      <c r="AH219" s="106"/>
      <c r="AI219" s="106"/>
      <c r="AJ219" s="106"/>
      <c r="AK219" s="106"/>
      <c r="AL219" s="106"/>
      <c r="AM219" s="106"/>
      <c r="AN219" s="106"/>
      <c r="AO219" s="106"/>
      <c r="AP219" s="106"/>
      <c r="AQ219" s="106"/>
      <c r="AR219" s="106"/>
      <c r="AS219" s="106"/>
      <c r="AT219" s="106"/>
      <c r="AU219" s="106"/>
      <c r="AV219" s="106"/>
      <c r="AW219" s="106"/>
      <c r="AX219" s="106"/>
      <c r="AY219" s="106"/>
      <c r="AZ219" s="106"/>
      <c r="BA219" s="106"/>
      <c r="BB219" s="106"/>
      <c r="BC219" s="106"/>
      <c r="BD219" s="106"/>
      <c r="BE219" s="106"/>
      <c r="BF219" s="106"/>
      <c r="BG219" s="106"/>
      <c r="BH219" s="106"/>
      <c r="BI219" s="106"/>
      <c r="BJ219" s="106"/>
      <c r="BK219" s="106"/>
      <c r="BL219" s="410"/>
      <c r="BM219" s="411"/>
      <c r="BN219" s="106"/>
      <c r="BO219" s="106"/>
      <c r="BP219" s="106"/>
      <c r="BQ219" s="411"/>
    </row>
    <row r="220" ht="14.25" customHeight="1">
      <c r="A220" s="106"/>
      <c r="B220" s="106"/>
      <c r="C220" s="106"/>
      <c r="D220" s="106"/>
      <c r="E220" s="106"/>
      <c r="F220" s="106"/>
      <c r="G220" s="106"/>
      <c r="H220" s="106"/>
      <c r="I220" s="106"/>
      <c r="J220" s="106"/>
      <c r="K220" s="106"/>
      <c r="L220" s="106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  <c r="Z220" s="106"/>
      <c r="AA220" s="106"/>
      <c r="AB220" s="106"/>
      <c r="AC220" s="106"/>
      <c r="AD220" s="106"/>
      <c r="AE220" s="106"/>
      <c r="AF220" s="106"/>
      <c r="AG220" s="106"/>
      <c r="AH220" s="106"/>
      <c r="AI220" s="106"/>
      <c r="AJ220" s="106"/>
      <c r="AK220" s="106"/>
      <c r="AL220" s="106"/>
      <c r="AM220" s="106"/>
      <c r="AN220" s="106"/>
      <c r="AO220" s="106"/>
      <c r="AP220" s="106"/>
      <c r="AQ220" s="106"/>
      <c r="AR220" s="106"/>
      <c r="AS220" s="106"/>
      <c r="AT220" s="106"/>
      <c r="AU220" s="106"/>
      <c r="AV220" s="106"/>
      <c r="AW220" s="106"/>
      <c r="AX220" s="106"/>
      <c r="AY220" s="106"/>
      <c r="AZ220" s="106"/>
      <c r="BA220" s="106"/>
      <c r="BB220" s="106"/>
      <c r="BC220" s="106"/>
      <c r="BD220" s="106"/>
      <c r="BE220" s="106"/>
      <c r="BF220" s="106"/>
      <c r="BG220" s="106"/>
      <c r="BH220" s="106"/>
      <c r="BI220" s="106"/>
      <c r="BJ220" s="106"/>
      <c r="BK220" s="106"/>
      <c r="BL220" s="410"/>
      <c r="BM220" s="411"/>
      <c r="BN220" s="106"/>
      <c r="BO220" s="106"/>
      <c r="BP220" s="106"/>
      <c r="BQ220" s="411"/>
    </row>
    <row r="221" ht="14.25" customHeight="1">
      <c r="A221" s="106"/>
      <c r="B221" s="106"/>
      <c r="C221" s="106"/>
      <c r="D221" s="106"/>
      <c r="E221" s="106"/>
      <c r="F221" s="106"/>
      <c r="G221" s="106"/>
      <c r="H221" s="106"/>
      <c r="I221" s="106"/>
      <c r="J221" s="106"/>
      <c r="K221" s="106"/>
      <c r="L221" s="106"/>
      <c r="M221" s="106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  <c r="Z221" s="106"/>
      <c r="AA221" s="106"/>
      <c r="AB221" s="106"/>
      <c r="AC221" s="106"/>
      <c r="AD221" s="106"/>
      <c r="AE221" s="106"/>
      <c r="AF221" s="106"/>
      <c r="AG221" s="106"/>
      <c r="AH221" s="106"/>
      <c r="AI221" s="106"/>
      <c r="AJ221" s="106"/>
      <c r="AK221" s="106"/>
      <c r="AL221" s="106"/>
      <c r="AM221" s="106"/>
      <c r="AN221" s="106"/>
      <c r="AO221" s="106"/>
      <c r="AP221" s="106"/>
      <c r="AQ221" s="106"/>
      <c r="AR221" s="106"/>
      <c r="AS221" s="106"/>
      <c r="AT221" s="106"/>
      <c r="AU221" s="106"/>
      <c r="AV221" s="106"/>
      <c r="AW221" s="106"/>
      <c r="AX221" s="106"/>
      <c r="AY221" s="106"/>
      <c r="AZ221" s="106"/>
      <c r="BA221" s="106"/>
      <c r="BB221" s="106"/>
      <c r="BC221" s="106"/>
      <c r="BD221" s="106"/>
      <c r="BE221" s="106"/>
      <c r="BF221" s="106"/>
      <c r="BG221" s="106"/>
      <c r="BH221" s="106"/>
      <c r="BI221" s="106"/>
      <c r="BJ221" s="106"/>
      <c r="BK221" s="106"/>
      <c r="BL221" s="410"/>
      <c r="BM221" s="411"/>
      <c r="BN221" s="106"/>
      <c r="BO221" s="106"/>
      <c r="BP221" s="106"/>
      <c r="BQ221" s="411"/>
    </row>
    <row r="222" ht="14.25" customHeight="1">
      <c r="A222" s="106"/>
      <c r="B222" s="106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  <c r="Z222" s="106"/>
      <c r="AA222" s="106"/>
      <c r="AB222" s="106"/>
      <c r="AC222" s="106"/>
      <c r="AD222" s="106"/>
      <c r="AE222" s="106"/>
      <c r="AF222" s="106"/>
      <c r="AG222" s="106"/>
      <c r="AH222" s="106"/>
      <c r="AI222" s="106"/>
      <c r="AJ222" s="106"/>
      <c r="AK222" s="106"/>
      <c r="AL222" s="106"/>
      <c r="AM222" s="106"/>
      <c r="AN222" s="106"/>
      <c r="AO222" s="106"/>
      <c r="AP222" s="106"/>
      <c r="AQ222" s="106"/>
      <c r="AR222" s="106"/>
      <c r="AS222" s="106"/>
      <c r="AT222" s="106"/>
      <c r="AU222" s="106"/>
      <c r="AV222" s="106"/>
      <c r="AW222" s="106"/>
      <c r="AX222" s="106"/>
      <c r="AY222" s="106"/>
      <c r="AZ222" s="106"/>
      <c r="BA222" s="106"/>
      <c r="BB222" s="106"/>
      <c r="BC222" s="106"/>
      <c r="BD222" s="106"/>
      <c r="BE222" s="106"/>
      <c r="BF222" s="106"/>
      <c r="BG222" s="106"/>
      <c r="BH222" s="106"/>
      <c r="BI222" s="106"/>
      <c r="BJ222" s="106"/>
      <c r="BK222" s="106"/>
      <c r="BL222" s="410"/>
      <c r="BM222" s="411"/>
      <c r="BN222" s="106"/>
      <c r="BO222" s="106"/>
      <c r="BP222" s="106"/>
      <c r="BQ222" s="411"/>
    </row>
    <row r="223" ht="14.25" customHeight="1">
      <c r="A223" s="106"/>
      <c r="B223" s="106"/>
      <c r="C223" s="106"/>
      <c r="D223" s="106"/>
      <c r="E223" s="106"/>
      <c r="F223" s="106"/>
      <c r="G223" s="106"/>
      <c r="H223" s="106"/>
      <c r="I223" s="106"/>
      <c r="J223" s="106"/>
      <c r="K223" s="106"/>
      <c r="L223" s="106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  <c r="AA223" s="106"/>
      <c r="AB223" s="106"/>
      <c r="AC223" s="106"/>
      <c r="AD223" s="106"/>
      <c r="AE223" s="106"/>
      <c r="AF223" s="106"/>
      <c r="AG223" s="106"/>
      <c r="AH223" s="106"/>
      <c r="AI223" s="106"/>
      <c r="AJ223" s="106"/>
      <c r="AK223" s="106"/>
      <c r="AL223" s="106"/>
      <c r="AM223" s="106"/>
      <c r="AN223" s="106"/>
      <c r="AO223" s="106"/>
      <c r="AP223" s="106"/>
      <c r="AQ223" s="106"/>
      <c r="AR223" s="106"/>
      <c r="AS223" s="106"/>
      <c r="AT223" s="106"/>
      <c r="AU223" s="106"/>
      <c r="AV223" s="106"/>
      <c r="AW223" s="106"/>
      <c r="AX223" s="106"/>
      <c r="AY223" s="106"/>
      <c r="AZ223" s="106"/>
      <c r="BA223" s="106"/>
      <c r="BB223" s="106"/>
      <c r="BC223" s="106"/>
      <c r="BD223" s="106"/>
      <c r="BE223" s="106"/>
      <c r="BF223" s="106"/>
      <c r="BG223" s="106"/>
      <c r="BH223" s="106"/>
      <c r="BI223" s="106"/>
      <c r="BJ223" s="106"/>
      <c r="BK223" s="106"/>
      <c r="BL223" s="410"/>
      <c r="BM223" s="411"/>
      <c r="BN223" s="106"/>
      <c r="BO223" s="106"/>
      <c r="BP223" s="106"/>
      <c r="BQ223" s="411"/>
    </row>
    <row r="224" ht="14.25" customHeight="1">
      <c r="A224" s="106"/>
      <c r="B224" s="106"/>
      <c r="C224" s="106"/>
      <c r="D224" s="106"/>
      <c r="E224" s="106"/>
      <c r="F224" s="106"/>
      <c r="G224" s="106"/>
      <c r="H224" s="106"/>
      <c r="I224" s="106"/>
      <c r="J224" s="106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  <c r="Z224" s="106"/>
      <c r="AA224" s="106"/>
      <c r="AB224" s="106"/>
      <c r="AC224" s="106"/>
      <c r="AD224" s="106"/>
      <c r="AE224" s="106"/>
      <c r="AF224" s="106"/>
      <c r="AG224" s="106"/>
      <c r="AH224" s="106"/>
      <c r="AI224" s="106"/>
      <c r="AJ224" s="106"/>
      <c r="AK224" s="106"/>
      <c r="AL224" s="106"/>
      <c r="AM224" s="106"/>
      <c r="AN224" s="106"/>
      <c r="AO224" s="106"/>
      <c r="AP224" s="106"/>
      <c r="AQ224" s="106"/>
      <c r="AR224" s="106"/>
      <c r="AS224" s="106"/>
      <c r="AT224" s="106"/>
      <c r="AU224" s="106"/>
      <c r="AV224" s="106"/>
      <c r="AW224" s="106"/>
      <c r="AX224" s="106"/>
      <c r="AY224" s="106"/>
      <c r="AZ224" s="106"/>
      <c r="BA224" s="106"/>
      <c r="BB224" s="106"/>
      <c r="BC224" s="106"/>
      <c r="BD224" s="106"/>
      <c r="BE224" s="106"/>
      <c r="BF224" s="106"/>
      <c r="BG224" s="106"/>
      <c r="BH224" s="106"/>
      <c r="BI224" s="106"/>
      <c r="BJ224" s="106"/>
      <c r="BK224" s="106"/>
      <c r="BL224" s="410"/>
      <c r="BM224" s="411"/>
      <c r="BN224" s="106"/>
      <c r="BO224" s="106"/>
      <c r="BP224" s="106"/>
      <c r="BQ224" s="411"/>
    </row>
    <row r="225" ht="14.25" customHeight="1">
      <c r="A225" s="106"/>
      <c r="B225" s="106"/>
      <c r="C225" s="106"/>
      <c r="D225" s="106"/>
      <c r="E225" s="106"/>
      <c r="F225" s="106"/>
      <c r="G225" s="106"/>
      <c r="H225" s="106"/>
      <c r="I225" s="106"/>
      <c r="J225" s="106"/>
      <c r="K225" s="106"/>
      <c r="L225" s="106"/>
      <c r="M225" s="106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  <c r="Z225" s="106"/>
      <c r="AA225" s="106"/>
      <c r="AB225" s="106"/>
      <c r="AC225" s="106"/>
      <c r="AD225" s="106"/>
      <c r="AE225" s="106"/>
      <c r="AF225" s="106"/>
      <c r="AG225" s="106"/>
      <c r="AH225" s="106"/>
      <c r="AI225" s="106"/>
      <c r="AJ225" s="106"/>
      <c r="AK225" s="106"/>
      <c r="AL225" s="106"/>
      <c r="AM225" s="106"/>
      <c r="AN225" s="106"/>
      <c r="AO225" s="106"/>
      <c r="AP225" s="106"/>
      <c r="AQ225" s="106"/>
      <c r="AR225" s="106"/>
      <c r="AS225" s="106"/>
      <c r="AT225" s="106"/>
      <c r="AU225" s="106"/>
      <c r="AV225" s="106"/>
      <c r="AW225" s="106"/>
      <c r="AX225" s="106"/>
      <c r="AY225" s="106"/>
      <c r="AZ225" s="106"/>
      <c r="BA225" s="106"/>
      <c r="BB225" s="106"/>
      <c r="BC225" s="106"/>
      <c r="BD225" s="106"/>
      <c r="BE225" s="106"/>
      <c r="BF225" s="106"/>
      <c r="BG225" s="106"/>
      <c r="BH225" s="106"/>
      <c r="BI225" s="106"/>
      <c r="BJ225" s="106"/>
      <c r="BK225" s="106"/>
      <c r="BL225" s="410"/>
      <c r="BM225" s="411"/>
      <c r="BN225" s="106"/>
      <c r="BO225" s="106"/>
      <c r="BP225" s="106"/>
      <c r="BQ225" s="411"/>
    </row>
    <row r="226" ht="14.25" customHeight="1">
      <c r="A226" s="106"/>
      <c r="B226" s="106"/>
      <c r="C226" s="106"/>
      <c r="D226" s="106"/>
      <c r="E226" s="106"/>
      <c r="F226" s="106"/>
      <c r="G226" s="106"/>
      <c r="H226" s="106"/>
      <c r="I226" s="106"/>
      <c r="J226" s="106"/>
      <c r="K226" s="106"/>
      <c r="L226" s="106"/>
      <c r="M226" s="106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  <c r="Z226" s="106"/>
      <c r="AA226" s="106"/>
      <c r="AB226" s="106"/>
      <c r="AC226" s="106"/>
      <c r="AD226" s="106"/>
      <c r="AE226" s="106"/>
      <c r="AF226" s="106"/>
      <c r="AG226" s="106"/>
      <c r="AH226" s="106"/>
      <c r="AI226" s="106"/>
      <c r="AJ226" s="106"/>
      <c r="AK226" s="106"/>
      <c r="AL226" s="106"/>
      <c r="AM226" s="106"/>
      <c r="AN226" s="106"/>
      <c r="AO226" s="106"/>
      <c r="AP226" s="106"/>
      <c r="AQ226" s="106"/>
      <c r="AR226" s="106"/>
      <c r="AS226" s="106"/>
      <c r="AT226" s="106"/>
      <c r="AU226" s="106"/>
      <c r="AV226" s="106"/>
      <c r="AW226" s="106"/>
      <c r="AX226" s="106"/>
      <c r="AY226" s="106"/>
      <c r="AZ226" s="106"/>
      <c r="BA226" s="106"/>
      <c r="BB226" s="106"/>
      <c r="BC226" s="106"/>
      <c r="BD226" s="106"/>
      <c r="BE226" s="106"/>
      <c r="BF226" s="106"/>
      <c r="BG226" s="106"/>
      <c r="BH226" s="106"/>
      <c r="BI226" s="106"/>
      <c r="BJ226" s="106"/>
      <c r="BK226" s="106"/>
      <c r="BL226" s="410"/>
      <c r="BM226" s="411"/>
      <c r="BN226" s="106"/>
      <c r="BO226" s="106"/>
      <c r="BP226" s="106"/>
      <c r="BQ226" s="411"/>
    </row>
    <row r="227" ht="14.25" customHeight="1">
      <c r="A227" s="106"/>
      <c r="B227" s="106"/>
      <c r="C227" s="106"/>
      <c r="D227" s="106"/>
      <c r="E227" s="106"/>
      <c r="F227" s="106"/>
      <c r="G227" s="106"/>
      <c r="H227" s="106"/>
      <c r="I227" s="106"/>
      <c r="J227" s="106"/>
      <c r="K227" s="10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  <c r="Z227" s="106"/>
      <c r="AA227" s="106"/>
      <c r="AB227" s="106"/>
      <c r="AC227" s="106"/>
      <c r="AD227" s="106"/>
      <c r="AE227" s="106"/>
      <c r="AF227" s="106"/>
      <c r="AG227" s="106"/>
      <c r="AH227" s="106"/>
      <c r="AI227" s="106"/>
      <c r="AJ227" s="106"/>
      <c r="AK227" s="106"/>
      <c r="AL227" s="106"/>
      <c r="AM227" s="106"/>
      <c r="AN227" s="106"/>
      <c r="AO227" s="106"/>
      <c r="AP227" s="106"/>
      <c r="AQ227" s="106"/>
      <c r="AR227" s="106"/>
      <c r="AS227" s="106"/>
      <c r="AT227" s="106"/>
      <c r="AU227" s="106"/>
      <c r="AV227" s="106"/>
      <c r="AW227" s="106"/>
      <c r="AX227" s="106"/>
      <c r="AY227" s="106"/>
      <c r="AZ227" s="106"/>
      <c r="BA227" s="106"/>
      <c r="BB227" s="106"/>
      <c r="BC227" s="106"/>
      <c r="BD227" s="106"/>
      <c r="BE227" s="106"/>
      <c r="BF227" s="106"/>
      <c r="BG227" s="106"/>
      <c r="BH227" s="106"/>
      <c r="BI227" s="106"/>
      <c r="BJ227" s="106"/>
      <c r="BK227" s="106"/>
      <c r="BL227" s="410"/>
      <c r="BM227" s="411"/>
      <c r="BN227" s="106"/>
      <c r="BO227" s="106"/>
      <c r="BP227" s="106"/>
      <c r="BQ227" s="411"/>
    </row>
    <row r="228" ht="14.25" customHeight="1">
      <c r="A228" s="106"/>
      <c r="B228" s="106"/>
      <c r="C228" s="106"/>
      <c r="D228" s="106"/>
      <c r="E228" s="106"/>
      <c r="F228" s="106"/>
      <c r="G228" s="106"/>
      <c r="H228" s="106"/>
      <c r="I228" s="106"/>
      <c r="J228" s="106"/>
      <c r="K228" s="106"/>
      <c r="L228" s="106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  <c r="Z228" s="106"/>
      <c r="AA228" s="106"/>
      <c r="AB228" s="106"/>
      <c r="AC228" s="106"/>
      <c r="AD228" s="106"/>
      <c r="AE228" s="106"/>
      <c r="AF228" s="106"/>
      <c r="AG228" s="106"/>
      <c r="AH228" s="106"/>
      <c r="AI228" s="106"/>
      <c r="AJ228" s="106"/>
      <c r="AK228" s="106"/>
      <c r="AL228" s="106"/>
      <c r="AM228" s="106"/>
      <c r="AN228" s="106"/>
      <c r="AO228" s="106"/>
      <c r="AP228" s="106"/>
      <c r="AQ228" s="106"/>
      <c r="AR228" s="106"/>
      <c r="AS228" s="106"/>
      <c r="AT228" s="106"/>
      <c r="AU228" s="106"/>
      <c r="AV228" s="106"/>
      <c r="AW228" s="106"/>
      <c r="AX228" s="106"/>
      <c r="AY228" s="106"/>
      <c r="AZ228" s="106"/>
      <c r="BA228" s="106"/>
      <c r="BB228" s="106"/>
      <c r="BC228" s="106"/>
      <c r="BD228" s="106"/>
      <c r="BE228" s="106"/>
      <c r="BF228" s="106"/>
      <c r="BG228" s="106"/>
      <c r="BH228" s="106"/>
      <c r="BI228" s="106"/>
      <c r="BJ228" s="106"/>
      <c r="BK228" s="106"/>
      <c r="BL228" s="410"/>
      <c r="BM228" s="411"/>
      <c r="BN228" s="106"/>
      <c r="BO228" s="106"/>
      <c r="BP228" s="106"/>
      <c r="BQ228" s="411"/>
    </row>
    <row r="229" ht="14.25" customHeight="1">
      <c r="A229" s="106"/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  <c r="Z229" s="106"/>
      <c r="AA229" s="106"/>
      <c r="AB229" s="106"/>
      <c r="AC229" s="106"/>
      <c r="AD229" s="106"/>
      <c r="AE229" s="106"/>
      <c r="AF229" s="106"/>
      <c r="AG229" s="106"/>
      <c r="AH229" s="106"/>
      <c r="AI229" s="106"/>
      <c r="AJ229" s="106"/>
      <c r="AK229" s="106"/>
      <c r="AL229" s="106"/>
      <c r="AM229" s="106"/>
      <c r="AN229" s="106"/>
      <c r="AO229" s="106"/>
      <c r="AP229" s="106"/>
      <c r="AQ229" s="106"/>
      <c r="AR229" s="106"/>
      <c r="AS229" s="106"/>
      <c r="AT229" s="106"/>
      <c r="AU229" s="106"/>
      <c r="AV229" s="106"/>
      <c r="AW229" s="106"/>
      <c r="AX229" s="106"/>
      <c r="AY229" s="106"/>
      <c r="AZ229" s="106"/>
      <c r="BA229" s="106"/>
      <c r="BB229" s="106"/>
      <c r="BC229" s="106"/>
      <c r="BD229" s="106"/>
      <c r="BE229" s="106"/>
      <c r="BF229" s="106"/>
      <c r="BG229" s="106"/>
      <c r="BH229" s="106"/>
      <c r="BI229" s="106"/>
      <c r="BJ229" s="106"/>
      <c r="BK229" s="106"/>
      <c r="BL229" s="410"/>
      <c r="BM229" s="411"/>
      <c r="BN229" s="106"/>
      <c r="BO229" s="106"/>
      <c r="BP229" s="106"/>
      <c r="BQ229" s="411"/>
    </row>
    <row r="230" ht="14.25" customHeight="1">
      <c r="A230" s="106"/>
      <c r="B230" s="106"/>
      <c r="C230" s="106"/>
      <c r="D230" s="106"/>
      <c r="E230" s="106"/>
      <c r="F230" s="106"/>
      <c r="G230" s="106"/>
      <c r="H230" s="106"/>
      <c r="I230" s="106"/>
      <c r="J230" s="106"/>
      <c r="K230" s="106"/>
      <c r="L230" s="106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  <c r="Z230" s="106"/>
      <c r="AA230" s="106"/>
      <c r="AB230" s="106"/>
      <c r="AC230" s="106"/>
      <c r="AD230" s="106"/>
      <c r="AE230" s="106"/>
      <c r="AF230" s="106"/>
      <c r="AG230" s="106"/>
      <c r="AH230" s="106"/>
      <c r="AI230" s="106"/>
      <c r="AJ230" s="106"/>
      <c r="AK230" s="106"/>
      <c r="AL230" s="106"/>
      <c r="AM230" s="106"/>
      <c r="AN230" s="106"/>
      <c r="AO230" s="106"/>
      <c r="AP230" s="106"/>
      <c r="AQ230" s="106"/>
      <c r="AR230" s="106"/>
      <c r="AS230" s="106"/>
      <c r="AT230" s="106"/>
      <c r="AU230" s="106"/>
      <c r="AV230" s="106"/>
      <c r="AW230" s="106"/>
      <c r="AX230" s="106"/>
      <c r="AY230" s="106"/>
      <c r="AZ230" s="106"/>
      <c r="BA230" s="106"/>
      <c r="BB230" s="106"/>
      <c r="BC230" s="106"/>
      <c r="BD230" s="106"/>
      <c r="BE230" s="106"/>
      <c r="BF230" s="106"/>
      <c r="BG230" s="106"/>
      <c r="BH230" s="106"/>
      <c r="BI230" s="106"/>
      <c r="BJ230" s="106"/>
      <c r="BK230" s="106"/>
      <c r="BL230" s="410"/>
      <c r="BM230" s="411"/>
      <c r="BN230" s="106"/>
      <c r="BO230" s="106"/>
      <c r="BP230" s="106"/>
      <c r="BQ230" s="411"/>
    </row>
    <row r="231" ht="14.25" customHeight="1">
      <c r="A231" s="106"/>
      <c r="B231" s="106"/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  <c r="Z231" s="106"/>
      <c r="AA231" s="106"/>
      <c r="AB231" s="106"/>
      <c r="AC231" s="106"/>
      <c r="AD231" s="106"/>
      <c r="AE231" s="106"/>
      <c r="AF231" s="106"/>
      <c r="AG231" s="106"/>
      <c r="AH231" s="106"/>
      <c r="AI231" s="106"/>
      <c r="AJ231" s="106"/>
      <c r="AK231" s="106"/>
      <c r="AL231" s="106"/>
      <c r="AM231" s="106"/>
      <c r="AN231" s="106"/>
      <c r="AO231" s="106"/>
      <c r="AP231" s="106"/>
      <c r="AQ231" s="106"/>
      <c r="AR231" s="106"/>
      <c r="AS231" s="106"/>
      <c r="AT231" s="106"/>
      <c r="AU231" s="106"/>
      <c r="AV231" s="106"/>
      <c r="AW231" s="106"/>
      <c r="AX231" s="106"/>
      <c r="AY231" s="106"/>
      <c r="AZ231" s="106"/>
      <c r="BA231" s="106"/>
      <c r="BB231" s="106"/>
      <c r="BC231" s="106"/>
      <c r="BD231" s="106"/>
      <c r="BE231" s="106"/>
      <c r="BF231" s="106"/>
      <c r="BG231" s="106"/>
      <c r="BH231" s="106"/>
      <c r="BI231" s="106"/>
      <c r="BJ231" s="106"/>
      <c r="BK231" s="106"/>
      <c r="BL231" s="410"/>
      <c r="BM231" s="411"/>
      <c r="BN231" s="106"/>
      <c r="BO231" s="106"/>
      <c r="BP231" s="106"/>
      <c r="BQ231" s="411"/>
    </row>
    <row r="232" ht="14.25" customHeight="1">
      <c r="A232" s="106"/>
      <c r="B232" s="106"/>
      <c r="C232" s="106"/>
      <c r="D232" s="106"/>
      <c r="E232" s="106"/>
      <c r="F232" s="106"/>
      <c r="G232" s="106"/>
      <c r="H232" s="106"/>
      <c r="I232" s="106"/>
      <c r="J232" s="106"/>
      <c r="K232" s="106"/>
      <c r="L232" s="106"/>
      <c r="M232" s="106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  <c r="Z232" s="106"/>
      <c r="AA232" s="106"/>
      <c r="AB232" s="106"/>
      <c r="AC232" s="106"/>
      <c r="AD232" s="106"/>
      <c r="AE232" s="106"/>
      <c r="AF232" s="106"/>
      <c r="AG232" s="106"/>
      <c r="AH232" s="106"/>
      <c r="AI232" s="106"/>
      <c r="AJ232" s="106"/>
      <c r="AK232" s="106"/>
      <c r="AL232" s="106"/>
      <c r="AM232" s="106"/>
      <c r="AN232" s="106"/>
      <c r="AO232" s="106"/>
      <c r="AP232" s="106"/>
      <c r="AQ232" s="106"/>
      <c r="AR232" s="106"/>
      <c r="AS232" s="106"/>
      <c r="AT232" s="106"/>
      <c r="AU232" s="106"/>
      <c r="AV232" s="106"/>
      <c r="AW232" s="106"/>
      <c r="AX232" s="106"/>
      <c r="AY232" s="106"/>
      <c r="AZ232" s="106"/>
      <c r="BA232" s="106"/>
      <c r="BB232" s="106"/>
      <c r="BC232" s="106"/>
      <c r="BD232" s="106"/>
      <c r="BE232" s="106"/>
      <c r="BF232" s="106"/>
      <c r="BG232" s="106"/>
      <c r="BH232" s="106"/>
      <c r="BI232" s="106"/>
      <c r="BJ232" s="106"/>
      <c r="BK232" s="106"/>
      <c r="BL232" s="410"/>
      <c r="BM232" s="411"/>
      <c r="BN232" s="106"/>
      <c r="BO232" s="106"/>
      <c r="BP232" s="106"/>
      <c r="BQ232" s="411"/>
    </row>
    <row r="233" ht="14.25" customHeight="1">
      <c r="A233" s="106"/>
      <c r="B233" s="106"/>
      <c r="C233" s="106"/>
      <c r="D233" s="106"/>
      <c r="E233" s="106"/>
      <c r="F233" s="106"/>
      <c r="G233" s="106"/>
      <c r="H233" s="106"/>
      <c r="I233" s="106"/>
      <c r="J233" s="106"/>
      <c r="K233" s="106"/>
      <c r="L233" s="106"/>
      <c r="M233" s="106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  <c r="Z233" s="106"/>
      <c r="AA233" s="106"/>
      <c r="AB233" s="106"/>
      <c r="AC233" s="106"/>
      <c r="AD233" s="106"/>
      <c r="AE233" s="106"/>
      <c r="AF233" s="106"/>
      <c r="AG233" s="106"/>
      <c r="AH233" s="106"/>
      <c r="AI233" s="106"/>
      <c r="AJ233" s="106"/>
      <c r="AK233" s="106"/>
      <c r="AL233" s="106"/>
      <c r="AM233" s="106"/>
      <c r="AN233" s="106"/>
      <c r="AO233" s="106"/>
      <c r="AP233" s="106"/>
      <c r="AQ233" s="106"/>
      <c r="AR233" s="106"/>
      <c r="AS233" s="106"/>
      <c r="AT233" s="106"/>
      <c r="AU233" s="106"/>
      <c r="AV233" s="106"/>
      <c r="AW233" s="106"/>
      <c r="AX233" s="106"/>
      <c r="AY233" s="106"/>
      <c r="AZ233" s="106"/>
      <c r="BA233" s="106"/>
      <c r="BB233" s="106"/>
      <c r="BC233" s="106"/>
      <c r="BD233" s="106"/>
      <c r="BE233" s="106"/>
      <c r="BF233" s="106"/>
      <c r="BG233" s="106"/>
      <c r="BH233" s="106"/>
      <c r="BI233" s="106"/>
      <c r="BJ233" s="106"/>
      <c r="BK233" s="106"/>
      <c r="BL233" s="410"/>
      <c r="BM233" s="411"/>
      <c r="BN233" s="106"/>
      <c r="BO233" s="106"/>
      <c r="BP233" s="106"/>
      <c r="BQ233" s="411"/>
    </row>
    <row r="234" ht="14.25" customHeight="1">
      <c r="A234" s="106"/>
      <c r="B234" s="106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  <c r="Z234" s="106"/>
      <c r="AA234" s="106"/>
      <c r="AB234" s="106"/>
      <c r="AC234" s="106"/>
      <c r="AD234" s="106"/>
      <c r="AE234" s="106"/>
      <c r="AF234" s="106"/>
      <c r="AG234" s="106"/>
      <c r="AH234" s="106"/>
      <c r="AI234" s="106"/>
      <c r="AJ234" s="106"/>
      <c r="AK234" s="106"/>
      <c r="AL234" s="106"/>
      <c r="AM234" s="106"/>
      <c r="AN234" s="106"/>
      <c r="AO234" s="106"/>
      <c r="AP234" s="106"/>
      <c r="AQ234" s="106"/>
      <c r="AR234" s="106"/>
      <c r="AS234" s="106"/>
      <c r="AT234" s="106"/>
      <c r="AU234" s="106"/>
      <c r="AV234" s="106"/>
      <c r="AW234" s="106"/>
      <c r="AX234" s="106"/>
      <c r="AY234" s="106"/>
      <c r="AZ234" s="106"/>
      <c r="BA234" s="106"/>
      <c r="BB234" s="106"/>
      <c r="BC234" s="106"/>
      <c r="BD234" s="106"/>
      <c r="BE234" s="106"/>
      <c r="BF234" s="106"/>
      <c r="BG234" s="106"/>
      <c r="BH234" s="106"/>
      <c r="BI234" s="106"/>
      <c r="BJ234" s="106"/>
      <c r="BK234" s="106"/>
      <c r="BL234" s="410"/>
      <c r="BM234" s="411"/>
      <c r="BN234" s="106"/>
      <c r="BO234" s="106"/>
      <c r="BP234" s="106"/>
      <c r="BQ234" s="411"/>
    </row>
    <row r="235" ht="14.25" customHeight="1">
      <c r="A235" s="106"/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  <c r="Z235" s="106"/>
      <c r="AA235" s="106"/>
      <c r="AB235" s="106"/>
      <c r="AC235" s="106"/>
      <c r="AD235" s="106"/>
      <c r="AE235" s="106"/>
      <c r="AF235" s="106"/>
      <c r="AG235" s="106"/>
      <c r="AH235" s="106"/>
      <c r="AI235" s="106"/>
      <c r="AJ235" s="106"/>
      <c r="AK235" s="106"/>
      <c r="AL235" s="106"/>
      <c r="AM235" s="106"/>
      <c r="AN235" s="106"/>
      <c r="AO235" s="106"/>
      <c r="AP235" s="106"/>
      <c r="AQ235" s="106"/>
      <c r="AR235" s="106"/>
      <c r="AS235" s="106"/>
      <c r="AT235" s="106"/>
      <c r="AU235" s="106"/>
      <c r="AV235" s="106"/>
      <c r="AW235" s="106"/>
      <c r="AX235" s="106"/>
      <c r="AY235" s="106"/>
      <c r="AZ235" s="106"/>
      <c r="BA235" s="106"/>
      <c r="BB235" s="106"/>
      <c r="BC235" s="106"/>
      <c r="BD235" s="106"/>
      <c r="BE235" s="106"/>
      <c r="BF235" s="106"/>
      <c r="BG235" s="106"/>
      <c r="BH235" s="106"/>
      <c r="BI235" s="106"/>
      <c r="BJ235" s="106"/>
      <c r="BK235" s="106"/>
      <c r="BL235" s="410"/>
      <c r="BM235" s="411"/>
      <c r="BN235" s="106"/>
      <c r="BO235" s="106"/>
      <c r="BP235" s="106"/>
      <c r="BQ235" s="411"/>
    </row>
    <row r="236" ht="14.25" customHeight="1">
      <c r="A236" s="106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6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  <c r="Z236" s="106"/>
      <c r="AA236" s="106"/>
      <c r="AB236" s="106"/>
      <c r="AC236" s="106"/>
      <c r="AD236" s="106"/>
      <c r="AE236" s="106"/>
      <c r="AF236" s="106"/>
      <c r="AG236" s="106"/>
      <c r="AH236" s="106"/>
      <c r="AI236" s="106"/>
      <c r="AJ236" s="106"/>
      <c r="AK236" s="106"/>
      <c r="AL236" s="106"/>
      <c r="AM236" s="106"/>
      <c r="AN236" s="106"/>
      <c r="AO236" s="106"/>
      <c r="AP236" s="106"/>
      <c r="AQ236" s="106"/>
      <c r="AR236" s="106"/>
      <c r="AS236" s="106"/>
      <c r="AT236" s="106"/>
      <c r="AU236" s="106"/>
      <c r="AV236" s="106"/>
      <c r="AW236" s="106"/>
      <c r="AX236" s="106"/>
      <c r="AY236" s="106"/>
      <c r="AZ236" s="106"/>
      <c r="BA236" s="106"/>
      <c r="BB236" s="106"/>
      <c r="BC236" s="106"/>
      <c r="BD236" s="106"/>
      <c r="BE236" s="106"/>
      <c r="BF236" s="106"/>
      <c r="BG236" s="106"/>
      <c r="BH236" s="106"/>
      <c r="BI236" s="106"/>
      <c r="BJ236" s="106"/>
      <c r="BK236" s="106"/>
      <c r="BL236" s="410"/>
      <c r="BM236" s="411"/>
      <c r="BN236" s="106"/>
      <c r="BO236" s="106"/>
      <c r="BP236" s="106"/>
      <c r="BQ236" s="411"/>
    </row>
    <row r="237" ht="14.25" customHeight="1">
      <c r="A237" s="106"/>
      <c r="B237" s="106"/>
      <c r="C237" s="106"/>
      <c r="D237" s="106"/>
      <c r="E237" s="106"/>
      <c r="F237" s="106"/>
      <c r="G237" s="106"/>
      <c r="H237" s="106"/>
      <c r="I237" s="106"/>
      <c r="J237" s="106"/>
      <c r="K237" s="106"/>
      <c r="L237" s="106"/>
      <c r="M237" s="106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  <c r="Z237" s="106"/>
      <c r="AA237" s="106"/>
      <c r="AB237" s="106"/>
      <c r="AC237" s="106"/>
      <c r="AD237" s="106"/>
      <c r="AE237" s="106"/>
      <c r="AF237" s="106"/>
      <c r="AG237" s="106"/>
      <c r="AH237" s="106"/>
      <c r="AI237" s="106"/>
      <c r="AJ237" s="106"/>
      <c r="AK237" s="106"/>
      <c r="AL237" s="106"/>
      <c r="AM237" s="106"/>
      <c r="AN237" s="106"/>
      <c r="AO237" s="106"/>
      <c r="AP237" s="106"/>
      <c r="AQ237" s="106"/>
      <c r="AR237" s="106"/>
      <c r="AS237" s="106"/>
      <c r="AT237" s="106"/>
      <c r="AU237" s="106"/>
      <c r="AV237" s="106"/>
      <c r="AW237" s="106"/>
      <c r="AX237" s="106"/>
      <c r="AY237" s="106"/>
      <c r="AZ237" s="106"/>
      <c r="BA237" s="106"/>
      <c r="BB237" s="106"/>
      <c r="BC237" s="106"/>
      <c r="BD237" s="106"/>
      <c r="BE237" s="106"/>
      <c r="BF237" s="106"/>
      <c r="BG237" s="106"/>
      <c r="BH237" s="106"/>
      <c r="BI237" s="106"/>
      <c r="BJ237" s="106"/>
      <c r="BK237" s="106"/>
      <c r="BL237" s="410"/>
      <c r="BM237" s="411"/>
      <c r="BN237" s="106"/>
      <c r="BO237" s="106"/>
      <c r="BP237" s="106"/>
      <c r="BQ237" s="411"/>
    </row>
    <row r="238" ht="14.25" customHeight="1">
      <c r="A238" s="106"/>
      <c r="B238" s="106"/>
      <c r="C238" s="106"/>
      <c r="D238" s="106"/>
      <c r="E238" s="106"/>
      <c r="F238" s="106"/>
      <c r="G238" s="106"/>
      <c r="H238" s="106"/>
      <c r="I238" s="106"/>
      <c r="J238" s="106"/>
      <c r="K238" s="106"/>
      <c r="L238" s="106"/>
      <c r="M238" s="106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  <c r="Z238" s="106"/>
      <c r="AA238" s="106"/>
      <c r="AB238" s="106"/>
      <c r="AC238" s="106"/>
      <c r="AD238" s="106"/>
      <c r="AE238" s="106"/>
      <c r="AF238" s="106"/>
      <c r="AG238" s="106"/>
      <c r="AH238" s="106"/>
      <c r="AI238" s="106"/>
      <c r="AJ238" s="106"/>
      <c r="AK238" s="106"/>
      <c r="AL238" s="106"/>
      <c r="AM238" s="106"/>
      <c r="AN238" s="106"/>
      <c r="AO238" s="106"/>
      <c r="AP238" s="106"/>
      <c r="AQ238" s="106"/>
      <c r="AR238" s="106"/>
      <c r="AS238" s="106"/>
      <c r="AT238" s="106"/>
      <c r="AU238" s="106"/>
      <c r="AV238" s="106"/>
      <c r="AW238" s="106"/>
      <c r="AX238" s="106"/>
      <c r="AY238" s="106"/>
      <c r="AZ238" s="106"/>
      <c r="BA238" s="106"/>
      <c r="BB238" s="106"/>
      <c r="BC238" s="106"/>
      <c r="BD238" s="106"/>
      <c r="BE238" s="106"/>
      <c r="BF238" s="106"/>
      <c r="BG238" s="106"/>
      <c r="BH238" s="106"/>
      <c r="BI238" s="106"/>
      <c r="BJ238" s="106"/>
      <c r="BK238" s="106"/>
      <c r="BL238" s="410"/>
      <c r="BM238" s="411"/>
      <c r="BN238" s="106"/>
      <c r="BO238" s="106"/>
      <c r="BP238" s="106"/>
      <c r="BQ238" s="411"/>
    </row>
    <row r="239" ht="14.25" customHeight="1">
      <c r="A239" s="106"/>
      <c r="B239" s="106"/>
      <c r="C239" s="106"/>
      <c r="D239" s="106"/>
      <c r="E239" s="106"/>
      <c r="F239" s="106"/>
      <c r="G239" s="106"/>
      <c r="H239" s="106"/>
      <c r="I239" s="106"/>
      <c r="J239" s="106"/>
      <c r="K239" s="106"/>
      <c r="L239" s="106"/>
      <c r="M239" s="106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  <c r="Z239" s="106"/>
      <c r="AA239" s="106"/>
      <c r="AB239" s="106"/>
      <c r="AC239" s="106"/>
      <c r="AD239" s="106"/>
      <c r="AE239" s="106"/>
      <c r="AF239" s="106"/>
      <c r="AG239" s="106"/>
      <c r="AH239" s="106"/>
      <c r="AI239" s="106"/>
      <c r="AJ239" s="106"/>
      <c r="AK239" s="106"/>
      <c r="AL239" s="106"/>
      <c r="AM239" s="106"/>
      <c r="AN239" s="106"/>
      <c r="AO239" s="106"/>
      <c r="AP239" s="106"/>
      <c r="AQ239" s="106"/>
      <c r="AR239" s="106"/>
      <c r="AS239" s="106"/>
      <c r="AT239" s="106"/>
      <c r="AU239" s="106"/>
      <c r="AV239" s="106"/>
      <c r="AW239" s="106"/>
      <c r="AX239" s="106"/>
      <c r="AY239" s="106"/>
      <c r="AZ239" s="106"/>
      <c r="BA239" s="106"/>
      <c r="BB239" s="106"/>
      <c r="BC239" s="106"/>
      <c r="BD239" s="106"/>
      <c r="BE239" s="106"/>
      <c r="BF239" s="106"/>
      <c r="BG239" s="106"/>
      <c r="BH239" s="106"/>
      <c r="BI239" s="106"/>
      <c r="BJ239" s="106"/>
      <c r="BK239" s="106"/>
      <c r="BL239" s="410"/>
      <c r="BM239" s="411"/>
      <c r="BN239" s="106"/>
      <c r="BO239" s="106"/>
      <c r="BP239" s="106"/>
      <c r="BQ239" s="411"/>
    </row>
    <row r="240" ht="14.25" customHeight="1">
      <c r="A240" s="106"/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  <c r="Z240" s="106"/>
      <c r="AA240" s="106"/>
      <c r="AB240" s="106"/>
      <c r="AC240" s="106"/>
      <c r="AD240" s="106"/>
      <c r="AE240" s="106"/>
      <c r="AF240" s="106"/>
      <c r="AG240" s="106"/>
      <c r="AH240" s="106"/>
      <c r="AI240" s="106"/>
      <c r="AJ240" s="106"/>
      <c r="AK240" s="106"/>
      <c r="AL240" s="106"/>
      <c r="AM240" s="106"/>
      <c r="AN240" s="106"/>
      <c r="AO240" s="106"/>
      <c r="AP240" s="106"/>
      <c r="AQ240" s="106"/>
      <c r="AR240" s="106"/>
      <c r="AS240" s="106"/>
      <c r="AT240" s="106"/>
      <c r="AU240" s="106"/>
      <c r="AV240" s="106"/>
      <c r="AW240" s="106"/>
      <c r="AX240" s="106"/>
      <c r="AY240" s="106"/>
      <c r="AZ240" s="106"/>
      <c r="BA240" s="106"/>
      <c r="BB240" s="106"/>
      <c r="BC240" s="106"/>
      <c r="BD240" s="106"/>
      <c r="BE240" s="106"/>
      <c r="BF240" s="106"/>
      <c r="BG240" s="106"/>
      <c r="BH240" s="106"/>
      <c r="BI240" s="106"/>
      <c r="BJ240" s="106"/>
      <c r="BK240" s="106"/>
      <c r="BL240" s="410"/>
      <c r="BM240" s="411"/>
      <c r="BN240" s="106"/>
      <c r="BO240" s="106"/>
      <c r="BP240" s="106"/>
      <c r="BQ240" s="411"/>
    </row>
    <row r="241" ht="14.25" customHeight="1">
      <c r="A241" s="106"/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  <c r="Z241" s="106"/>
      <c r="AA241" s="106"/>
      <c r="AB241" s="106"/>
      <c r="AC241" s="106"/>
      <c r="AD241" s="106"/>
      <c r="AE241" s="106"/>
      <c r="AF241" s="106"/>
      <c r="AG241" s="106"/>
      <c r="AH241" s="106"/>
      <c r="AI241" s="106"/>
      <c r="AJ241" s="106"/>
      <c r="AK241" s="106"/>
      <c r="AL241" s="106"/>
      <c r="AM241" s="106"/>
      <c r="AN241" s="106"/>
      <c r="AO241" s="106"/>
      <c r="AP241" s="106"/>
      <c r="AQ241" s="106"/>
      <c r="AR241" s="106"/>
      <c r="AS241" s="106"/>
      <c r="AT241" s="106"/>
      <c r="AU241" s="106"/>
      <c r="AV241" s="106"/>
      <c r="AW241" s="106"/>
      <c r="AX241" s="106"/>
      <c r="AY241" s="106"/>
      <c r="AZ241" s="106"/>
      <c r="BA241" s="106"/>
      <c r="BB241" s="106"/>
      <c r="BC241" s="106"/>
      <c r="BD241" s="106"/>
      <c r="BE241" s="106"/>
      <c r="BF241" s="106"/>
      <c r="BG241" s="106"/>
      <c r="BH241" s="106"/>
      <c r="BI241" s="106"/>
      <c r="BJ241" s="106"/>
      <c r="BK241" s="106"/>
      <c r="BL241" s="410"/>
      <c r="BM241" s="411"/>
      <c r="BN241" s="106"/>
      <c r="BO241" s="106"/>
      <c r="BP241" s="106"/>
      <c r="BQ241" s="411"/>
    </row>
    <row r="242" ht="14.25" customHeight="1">
      <c r="A242" s="106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  <c r="Z242" s="106"/>
      <c r="AA242" s="106"/>
      <c r="AB242" s="106"/>
      <c r="AC242" s="106"/>
      <c r="AD242" s="106"/>
      <c r="AE242" s="106"/>
      <c r="AF242" s="106"/>
      <c r="AG242" s="106"/>
      <c r="AH242" s="106"/>
      <c r="AI242" s="106"/>
      <c r="AJ242" s="106"/>
      <c r="AK242" s="106"/>
      <c r="AL242" s="106"/>
      <c r="AM242" s="106"/>
      <c r="AN242" s="106"/>
      <c r="AO242" s="106"/>
      <c r="AP242" s="106"/>
      <c r="AQ242" s="106"/>
      <c r="AR242" s="106"/>
      <c r="AS242" s="106"/>
      <c r="AT242" s="106"/>
      <c r="AU242" s="106"/>
      <c r="AV242" s="106"/>
      <c r="AW242" s="106"/>
      <c r="AX242" s="106"/>
      <c r="AY242" s="106"/>
      <c r="AZ242" s="106"/>
      <c r="BA242" s="106"/>
      <c r="BB242" s="106"/>
      <c r="BC242" s="106"/>
      <c r="BD242" s="106"/>
      <c r="BE242" s="106"/>
      <c r="BF242" s="106"/>
      <c r="BG242" s="106"/>
      <c r="BH242" s="106"/>
      <c r="BI242" s="106"/>
      <c r="BJ242" s="106"/>
      <c r="BK242" s="106"/>
      <c r="BL242" s="410"/>
      <c r="BM242" s="411"/>
      <c r="BN242" s="106"/>
      <c r="BO242" s="106"/>
      <c r="BP242" s="106"/>
      <c r="BQ242" s="411"/>
    </row>
    <row r="243" ht="14.25" customHeight="1">
      <c r="A243" s="106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  <c r="Z243" s="106"/>
      <c r="AA243" s="106"/>
      <c r="AB243" s="106"/>
      <c r="AC243" s="106"/>
      <c r="AD243" s="106"/>
      <c r="AE243" s="106"/>
      <c r="AF243" s="106"/>
      <c r="AG243" s="106"/>
      <c r="AH243" s="106"/>
      <c r="AI243" s="106"/>
      <c r="AJ243" s="106"/>
      <c r="AK243" s="106"/>
      <c r="AL243" s="106"/>
      <c r="AM243" s="106"/>
      <c r="AN243" s="106"/>
      <c r="AO243" s="106"/>
      <c r="AP243" s="106"/>
      <c r="AQ243" s="106"/>
      <c r="AR243" s="106"/>
      <c r="AS243" s="106"/>
      <c r="AT243" s="106"/>
      <c r="AU243" s="106"/>
      <c r="AV243" s="106"/>
      <c r="AW243" s="106"/>
      <c r="AX243" s="106"/>
      <c r="AY243" s="106"/>
      <c r="AZ243" s="106"/>
      <c r="BA243" s="106"/>
      <c r="BB243" s="106"/>
      <c r="BC243" s="106"/>
      <c r="BD243" s="106"/>
      <c r="BE243" s="106"/>
      <c r="BF243" s="106"/>
      <c r="BG243" s="106"/>
      <c r="BH243" s="106"/>
      <c r="BI243" s="106"/>
      <c r="BJ243" s="106"/>
      <c r="BK243" s="106"/>
      <c r="BL243" s="410"/>
      <c r="BM243" s="411"/>
      <c r="BN243" s="106"/>
      <c r="BO243" s="106"/>
      <c r="BP243" s="106"/>
      <c r="BQ243" s="411"/>
    </row>
    <row r="244" ht="14.25" customHeight="1">
      <c r="A244" s="106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  <c r="Z244" s="106"/>
      <c r="AA244" s="106"/>
      <c r="AB244" s="106"/>
      <c r="AC244" s="106"/>
      <c r="AD244" s="106"/>
      <c r="AE244" s="106"/>
      <c r="AF244" s="106"/>
      <c r="AG244" s="106"/>
      <c r="AH244" s="106"/>
      <c r="AI244" s="106"/>
      <c r="AJ244" s="106"/>
      <c r="AK244" s="106"/>
      <c r="AL244" s="106"/>
      <c r="AM244" s="106"/>
      <c r="AN244" s="106"/>
      <c r="AO244" s="106"/>
      <c r="AP244" s="106"/>
      <c r="AQ244" s="106"/>
      <c r="AR244" s="106"/>
      <c r="AS244" s="106"/>
      <c r="AT244" s="106"/>
      <c r="AU244" s="106"/>
      <c r="AV244" s="106"/>
      <c r="AW244" s="106"/>
      <c r="AX244" s="106"/>
      <c r="AY244" s="106"/>
      <c r="AZ244" s="106"/>
      <c r="BA244" s="106"/>
      <c r="BB244" s="106"/>
      <c r="BC244" s="106"/>
      <c r="BD244" s="106"/>
      <c r="BE244" s="106"/>
      <c r="BF244" s="106"/>
      <c r="BG244" s="106"/>
      <c r="BH244" s="106"/>
      <c r="BI244" s="106"/>
      <c r="BJ244" s="106"/>
      <c r="BK244" s="106"/>
      <c r="BL244" s="410"/>
      <c r="BM244" s="411"/>
      <c r="BN244" s="106"/>
      <c r="BO244" s="106"/>
      <c r="BP244" s="106"/>
      <c r="BQ244" s="411"/>
    </row>
    <row r="245" ht="14.25" customHeight="1">
      <c r="A245" s="106"/>
      <c r="B245" s="106"/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  <c r="M245" s="106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  <c r="AA245" s="106"/>
      <c r="AB245" s="106"/>
      <c r="AC245" s="106"/>
      <c r="AD245" s="106"/>
      <c r="AE245" s="106"/>
      <c r="AF245" s="106"/>
      <c r="AG245" s="106"/>
      <c r="AH245" s="106"/>
      <c r="AI245" s="106"/>
      <c r="AJ245" s="106"/>
      <c r="AK245" s="106"/>
      <c r="AL245" s="106"/>
      <c r="AM245" s="106"/>
      <c r="AN245" s="106"/>
      <c r="AO245" s="106"/>
      <c r="AP245" s="106"/>
      <c r="AQ245" s="106"/>
      <c r="AR245" s="106"/>
      <c r="AS245" s="106"/>
      <c r="AT245" s="106"/>
      <c r="AU245" s="106"/>
      <c r="AV245" s="106"/>
      <c r="AW245" s="106"/>
      <c r="AX245" s="106"/>
      <c r="AY245" s="106"/>
      <c r="AZ245" s="106"/>
      <c r="BA245" s="106"/>
      <c r="BB245" s="106"/>
      <c r="BC245" s="106"/>
      <c r="BD245" s="106"/>
      <c r="BE245" s="106"/>
      <c r="BF245" s="106"/>
      <c r="BG245" s="106"/>
      <c r="BH245" s="106"/>
      <c r="BI245" s="106"/>
      <c r="BJ245" s="106"/>
      <c r="BK245" s="106"/>
      <c r="BL245" s="410"/>
      <c r="BM245" s="411"/>
      <c r="BN245" s="106"/>
      <c r="BO245" s="106"/>
      <c r="BP245" s="106"/>
      <c r="BQ245" s="411"/>
    </row>
    <row r="246" ht="14.25" customHeight="1">
      <c r="A246" s="106"/>
      <c r="B246" s="106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  <c r="Z246" s="106"/>
      <c r="AA246" s="106"/>
      <c r="AB246" s="106"/>
      <c r="AC246" s="106"/>
      <c r="AD246" s="106"/>
      <c r="AE246" s="106"/>
      <c r="AF246" s="106"/>
      <c r="AG246" s="106"/>
      <c r="AH246" s="106"/>
      <c r="AI246" s="106"/>
      <c r="AJ246" s="106"/>
      <c r="AK246" s="106"/>
      <c r="AL246" s="106"/>
      <c r="AM246" s="106"/>
      <c r="AN246" s="106"/>
      <c r="AO246" s="106"/>
      <c r="AP246" s="106"/>
      <c r="AQ246" s="106"/>
      <c r="AR246" s="106"/>
      <c r="AS246" s="106"/>
      <c r="AT246" s="106"/>
      <c r="AU246" s="106"/>
      <c r="AV246" s="106"/>
      <c r="AW246" s="106"/>
      <c r="AX246" s="106"/>
      <c r="AY246" s="106"/>
      <c r="AZ246" s="106"/>
      <c r="BA246" s="106"/>
      <c r="BB246" s="106"/>
      <c r="BC246" s="106"/>
      <c r="BD246" s="106"/>
      <c r="BE246" s="106"/>
      <c r="BF246" s="106"/>
      <c r="BG246" s="106"/>
      <c r="BH246" s="106"/>
      <c r="BI246" s="106"/>
      <c r="BJ246" s="106"/>
      <c r="BK246" s="106"/>
      <c r="BL246" s="410"/>
      <c r="BM246" s="411"/>
      <c r="BN246" s="106"/>
      <c r="BO246" s="106"/>
      <c r="BP246" s="106"/>
      <c r="BQ246" s="411"/>
    </row>
    <row r="247" ht="14.25" customHeight="1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  <c r="Z247" s="106"/>
      <c r="AA247" s="106"/>
      <c r="AB247" s="106"/>
      <c r="AC247" s="106"/>
      <c r="AD247" s="106"/>
      <c r="AE247" s="106"/>
      <c r="AF247" s="106"/>
      <c r="AG247" s="106"/>
      <c r="AH247" s="106"/>
      <c r="AI247" s="106"/>
      <c r="AJ247" s="106"/>
      <c r="AK247" s="106"/>
      <c r="AL247" s="106"/>
      <c r="AM247" s="106"/>
      <c r="AN247" s="106"/>
      <c r="AO247" s="106"/>
      <c r="AP247" s="106"/>
      <c r="AQ247" s="106"/>
      <c r="AR247" s="106"/>
      <c r="AS247" s="106"/>
      <c r="AT247" s="106"/>
      <c r="AU247" s="106"/>
      <c r="AV247" s="106"/>
      <c r="AW247" s="106"/>
      <c r="AX247" s="106"/>
      <c r="AY247" s="106"/>
      <c r="AZ247" s="106"/>
      <c r="BA247" s="106"/>
      <c r="BB247" s="106"/>
      <c r="BC247" s="106"/>
      <c r="BD247" s="106"/>
      <c r="BE247" s="106"/>
      <c r="BF247" s="106"/>
      <c r="BG247" s="106"/>
      <c r="BH247" s="106"/>
      <c r="BI247" s="106"/>
      <c r="BJ247" s="106"/>
      <c r="BK247" s="106"/>
      <c r="BL247" s="410"/>
      <c r="BM247" s="411"/>
      <c r="BN247" s="106"/>
      <c r="BO247" s="106"/>
      <c r="BP247" s="106"/>
      <c r="BQ247" s="411"/>
    </row>
    <row r="248" ht="14.25" customHeight="1">
      <c r="A248" s="106"/>
      <c r="B248" s="106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  <c r="Z248" s="106"/>
      <c r="AA248" s="106"/>
      <c r="AB248" s="106"/>
      <c r="AC248" s="106"/>
      <c r="AD248" s="106"/>
      <c r="AE248" s="106"/>
      <c r="AF248" s="106"/>
      <c r="AG248" s="106"/>
      <c r="AH248" s="106"/>
      <c r="AI248" s="106"/>
      <c r="AJ248" s="106"/>
      <c r="AK248" s="106"/>
      <c r="AL248" s="106"/>
      <c r="AM248" s="106"/>
      <c r="AN248" s="106"/>
      <c r="AO248" s="106"/>
      <c r="AP248" s="106"/>
      <c r="AQ248" s="106"/>
      <c r="AR248" s="106"/>
      <c r="AS248" s="106"/>
      <c r="AT248" s="106"/>
      <c r="AU248" s="106"/>
      <c r="AV248" s="106"/>
      <c r="AW248" s="106"/>
      <c r="AX248" s="106"/>
      <c r="AY248" s="106"/>
      <c r="AZ248" s="106"/>
      <c r="BA248" s="106"/>
      <c r="BB248" s="106"/>
      <c r="BC248" s="106"/>
      <c r="BD248" s="106"/>
      <c r="BE248" s="106"/>
      <c r="BF248" s="106"/>
      <c r="BG248" s="106"/>
      <c r="BH248" s="106"/>
      <c r="BI248" s="106"/>
      <c r="BJ248" s="106"/>
      <c r="BK248" s="106"/>
      <c r="BL248" s="410"/>
      <c r="BM248" s="411"/>
      <c r="BN248" s="106"/>
      <c r="BO248" s="106"/>
      <c r="BP248" s="106"/>
      <c r="BQ248" s="411"/>
    </row>
    <row r="249" ht="14.25" customHeight="1">
      <c r="A249" s="106"/>
      <c r="B249" s="106"/>
      <c r="C249" s="106"/>
      <c r="D249" s="106"/>
      <c r="E249" s="106"/>
      <c r="F249" s="106"/>
      <c r="G249" s="106"/>
      <c r="H249" s="106"/>
      <c r="I249" s="106"/>
      <c r="J249" s="106"/>
      <c r="K249" s="106"/>
      <c r="L249" s="106"/>
      <c r="M249" s="106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  <c r="Z249" s="106"/>
      <c r="AA249" s="106"/>
      <c r="AB249" s="106"/>
      <c r="AC249" s="106"/>
      <c r="AD249" s="106"/>
      <c r="AE249" s="106"/>
      <c r="AF249" s="106"/>
      <c r="AG249" s="106"/>
      <c r="AH249" s="106"/>
      <c r="AI249" s="106"/>
      <c r="AJ249" s="106"/>
      <c r="AK249" s="106"/>
      <c r="AL249" s="106"/>
      <c r="AM249" s="106"/>
      <c r="AN249" s="106"/>
      <c r="AO249" s="106"/>
      <c r="AP249" s="106"/>
      <c r="AQ249" s="106"/>
      <c r="AR249" s="106"/>
      <c r="AS249" s="106"/>
      <c r="AT249" s="106"/>
      <c r="AU249" s="106"/>
      <c r="AV249" s="106"/>
      <c r="AW249" s="106"/>
      <c r="AX249" s="106"/>
      <c r="AY249" s="106"/>
      <c r="AZ249" s="106"/>
      <c r="BA249" s="106"/>
      <c r="BB249" s="106"/>
      <c r="BC249" s="106"/>
      <c r="BD249" s="106"/>
      <c r="BE249" s="106"/>
      <c r="BF249" s="106"/>
      <c r="BG249" s="106"/>
      <c r="BH249" s="106"/>
      <c r="BI249" s="106"/>
      <c r="BJ249" s="106"/>
      <c r="BK249" s="106"/>
      <c r="BL249" s="410"/>
      <c r="BM249" s="411"/>
      <c r="BN249" s="106"/>
      <c r="BO249" s="106"/>
      <c r="BP249" s="106"/>
      <c r="BQ249" s="411"/>
    </row>
    <row r="250" ht="14.25" customHeight="1">
      <c r="A250" s="106"/>
      <c r="B250" s="106"/>
      <c r="C250" s="106"/>
      <c r="D250" s="106"/>
      <c r="E250" s="106"/>
      <c r="F250" s="106"/>
      <c r="G250" s="106"/>
      <c r="H250" s="106"/>
      <c r="I250" s="106"/>
      <c r="J250" s="106"/>
      <c r="K250" s="106"/>
      <c r="L250" s="106"/>
      <c r="M250" s="106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  <c r="Z250" s="106"/>
      <c r="AA250" s="106"/>
      <c r="AB250" s="106"/>
      <c r="AC250" s="106"/>
      <c r="AD250" s="106"/>
      <c r="AE250" s="106"/>
      <c r="AF250" s="106"/>
      <c r="AG250" s="106"/>
      <c r="AH250" s="106"/>
      <c r="AI250" s="106"/>
      <c r="AJ250" s="106"/>
      <c r="AK250" s="106"/>
      <c r="AL250" s="106"/>
      <c r="AM250" s="106"/>
      <c r="AN250" s="106"/>
      <c r="AO250" s="106"/>
      <c r="AP250" s="106"/>
      <c r="AQ250" s="106"/>
      <c r="AR250" s="106"/>
      <c r="AS250" s="106"/>
      <c r="AT250" s="106"/>
      <c r="AU250" s="106"/>
      <c r="AV250" s="106"/>
      <c r="AW250" s="106"/>
      <c r="AX250" s="106"/>
      <c r="AY250" s="106"/>
      <c r="AZ250" s="106"/>
      <c r="BA250" s="106"/>
      <c r="BB250" s="106"/>
      <c r="BC250" s="106"/>
      <c r="BD250" s="106"/>
      <c r="BE250" s="106"/>
      <c r="BF250" s="106"/>
      <c r="BG250" s="106"/>
      <c r="BH250" s="106"/>
      <c r="BI250" s="106"/>
      <c r="BJ250" s="106"/>
      <c r="BK250" s="106"/>
      <c r="BL250" s="410"/>
      <c r="BM250" s="411"/>
      <c r="BN250" s="106"/>
      <c r="BO250" s="106"/>
      <c r="BP250" s="106"/>
      <c r="BQ250" s="411"/>
    </row>
    <row r="251" ht="14.25" customHeight="1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  <c r="Z251" s="106"/>
      <c r="AA251" s="106"/>
      <c r="AB251" s="106"/>
      <c r="AC251" s="106"/>
      <c r="AD251" s="106"/>
      <c r="AE251" s="106"/>
      <c r="AF251" s="106"/>
      <c r="AG251" s="106"/>
      <c r="AH251" s="106"/>
      <c r="AI251" s="106"/>
      <c r="AJ251" s="106"/>
      <c r="AK251" s="106"/>
      <c r="AL251" s="106"/>
      <c r="AM251" s="106"/>
      <c r="AN251" s="106"/>
      <c r="AO251" s="106"/>
      <c r="AP251" s="106"/>
      <c r="AQ251" s="106"/>
      <c r="AR251" s="106"/>
      <c r="AS251" s="106"/>
      <c r="AT251" s="106"/>
      <c r="AU251" s="106"/>
      <c r="AV251" s="106"/>
      <c r="AW251" s="106"/>
      <c r="AX251" s="106"/>
      <c r="AY251" s="106"/>
      <c r="AZ251" s="106"/>
      <c r="BA251" s="106"/>
      <c r="BB251" s="106"/>
      <c r="BC251" s="106"/>
      <c r="BD251" s="106"/>
      <c r="BE251" s="106"/>
      <c r="BF251" s="106"/>
      <c r="BG251" s="106"/>
      <c r="BH251" s="106"/>
      <c r="BI251" s="106"/>
      <c r="BJ251" s="106"/>
      <c r="BK251" s="106"/>
      <c r="BL251" s="410"/>
      <c r="BM251" s="411"/>
      <c r="BN251" s="106"/>
      <c r="BO251" s="106"/>
      <c r="BP251" s="106"/>
      <c r="BQ251" s="411"/>
    </row>
    <row r="252" ht="14.25" customHeight="1">
      <c r="A252" s="106"/>
      <c r="B252" s="106"/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  <c r="Z252" s="106"/>
      <c r="AA252" s="106"/>
      <c r="AB252" s="106"/>
      <c r="AC252" s="106"/>
      <c r="AD252" s="106"/>
      <c r="AE252" s="106"/>
      <c r="AF252" s="106"/>
      <c r="AG252" s="106"/>
      <c r="AH252" s="106"/>
      <c r="AI252" s="106"/>
      <c r="AJ252" s="106"/>
      <c r="AK252" s="106"/>
      <c r="AL252" s="106"/>
      <c r="AM252" s="106"/>
      <c r="AN252" s="106"/>
      <c r="AO252" s="106"/>
      <c r="AP252" s="106"/>
      <c r="AQ252" s="106"/>
      <c r="AR252" s="106"/>
      <c r="AS252" s="106"/>
      <c r="AT252" s="106"/>
      <c r="AU252" s="106"/>
      <c r="AV252" s="106"/>
      <c r="AW252" s="106"/>
      <c r="AX252" s="106"/>
      <c r="AY252" s="106"/>
      <c r="AZ252" s="106"/>
      <c r="BA252" s="106"/>
      <c r="BB252" s="106"/>
      <c r="BC252" s="106"/>
      <c r="BD252" s="106"/>
      <c r="BE252" s="106"/>
      <c r="BF252" s="106"/>
      <c r="BG252" s="106"/>
      <c r="BH252" s="106"/>
      <c r="BI252" s="106"/>
      <c r="BJ252" s="106"/>
      <c r="BK252" s="106"/>
      <c r="BL252" s="410"/>
      <c r="BM252" s="411"/>
      <c r="BN252" s="106"/>
      <c r="BO252" s="106"/>
      <c r="BP252" s="106"/>
      <c r="BQ252" s="411"/>
    </row>
    <row r="253" ht="14.25" customHeight="1">
      <c r="A253" s="106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  <c r="Z253" s="106"/>
      <c r="AA253" s="106"/>
      <c r="AB253" s="106"/>
      <c r="AC253" s="106"/>
      <c r="AD253" s="106"/>
      <c r="AE253" s="106"/>
      <c r="AF253" s="106"/>
      <c r="AG253" s="106"/>
      <c r="AH253" s="106"/>
      <c r="AI253" s="106"/>
      <c r="AJ253" s="106"/>
      <c r="AK253" s="106"/>
      <c r="AL253" s="106"/>
      <c r="AM253" s="106"/>
      <c r="AN253" s="106"/>
      <c r="AO253" s="106"/>
      <c r="AP253" s="106"/>
      <c r="AQ253" s="106"/>
      <c r="AR253" s="106"/>
      <c r="AS253" s="106"/>
      <c r="AT253" s="106"/>
      <c r="AU253" s="106"/>
      <c r="AV253" s="106"/>
      <c r="AW253" s="106"/>
      <c r="AX253" s="106"/>
      <c r="AY253" s="106"/>
      <c r="AZ253" s="106"/>
      <c r="BA253" s="106"/>
      <c r="BB253" s="106"/>
      <c r="BC253" s="106"/>
      <c r="BD253" s="106"/>
      <c r="BE253" s="106"/>
      <c r="BF253" s="106"/>
      <c r="BG253" s="106"/>
      <c r="BH253" s="106"/>
      <c r="BI253" s="106"/>
      <c r="BJ253" s="106"/>
      <c r="BK253" s="106"/>
      <c r="BL253" s="410"/>
      <c r="BM253" s="411"/>
      <c r="BN253" s="106"/>
      <c r="BO253" s="106"/>
      <c r="BP253" s="106"/>
      <c r="BQ253" s="411"/>
    </row>
    <row r="254" ht="14.25" customHeight="1">
      <c r="A254" s="106"/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  <c r="Z254" s="106"/>
      <c r="AA254" s="106"/>
      <c r="AB254" s="106"/>
      <c r="AC254" s="106"/>
      <c r="AD254" s="106"/>
      <c r="AE254" s="106"/>
      <c r="AF254" s="106"/>
      <c r="AG254" s="106"/>
      <c r="AH254" s="106"/>
      <c r="AI254" s="106"/>
      <c r="AJ254" s="106"/>
      <c r="AK254" s="106"/>
      <c r="AL254" s="106"/>
      <c r="AM254" s="106"/>
      <c r="AN254" s="106"/>
      <c r="AO254" s="106"/>
      <c r="AP254" s="106"/>
      <c r="AQ254" s="106"/>
      <c r="AR254" s="106"/>
      <c r="AS254" s="106"/>
      <c r="AT254" s="106"/>
      <c r="AU254" s="106"/>
      <c r="AV254" s="106"/>
      <c r="AW254" s="106"/>
      <c r="AX254" s="106"/>
      <c r="AY254" s="106"/>
      <c r="AZ254" s="106"/>
      <c r="BA254" s="106"/>
      <c r="BB254" s="106"/>
      <c r="BC254" s="106"/>
      <c r="BD254" s="106"/>
      <c r="BE254" s="106"/>
      <c r="BF254" s="106"/>
      <c r="BG254" s="106"/>
      <c r="BH254" s="106"/>
      <c r="BI254" s="106"/>
      <c r="BJ254" s="106"/>
      <c r="BK254" s="106"/>
      <c r="BL254" s="410"/>
      <c r="BM254" s="411"/>
      <c r="BN254" s="106"/>
      <c r="BO254" s="106"/>
      <c r="BP254" s="106"/>
      <c r="BQ254" s="411"/>
    </row>
    <row r="255" ht="14.25" customHeight="1">
      <c r="A255" s="106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  <c r="Z255" s="106"/>
      <c r="AA255" s="106"/>
      <c r="AB255" s="106"/>
      <c r="AC255" s="106"/>
      <c r="AD255" s="106"/>
      <c r="AE255" s="106"/>
      <c r="AF255" s="106"/>
      <c r="AG255" s="106"/>
      <c r="AH255" s="106"/>
      <c r="AI255" s="106"/>
      <c r="AJ255" s="106"/>
      <c r="AK255" s="106"/>
      <c r="AL255" s="106"/>
      <c r="AM255" s="106"/>
      <c r="AN255" s="106"/>
      <c r="AO255" s="106"/>
      <c r="AP255" s="106"/>
      <c r="AQ255" s="106"/>
      <c r="AR255" s="106"/>
      <c r="AS255" s="106"/>
      <c r="AT255" s="106"/>
      <c r="AU255" s="106"/>
      <c r="AV255" s="106"/>
      <c r="AW255" s="106"/>
      <c r="AX255" s="106"/>
      <c r="AY255" s="106"/>
      <c r="AZ255" s="106"/>
      <c r="BA255" s="106"/>
      <c r="BB255" s="106"/>
      <c r="BC255" s="106"/>
      <c r="BD255" s="106"/>
      <c r="BE255" s="106"/>
      <c r="BF255" s="106"/>
      <c r="BG255" s="106"/>
      <c r="BH255" s="106"/>
      <c r="BI255" s="106"/>
      <c r="BJ255" s="106"/>
      <c r="BK255" s="106"/>
      <c r="BL255" s="410"/>
      <c r="BM255" s="411"/>
      <c r="BN255" s="106"/>
      <c r="BO255" s="106"/>
      <c r="BP255" s="106"/>
      <c r="BQ255" s="411"/>
    </row>
    <row r="256" ht="14.25" customHeight="1">
      <c r="A256" s="106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  <c r="Z256" s="106"/>
      <c r="AA256" s="106"/>
      <c r="AB256" s="106"/>
      <c r="AC256" s="106"/>
      <c r="AD256" s="106"/>
      <c r="AE256" s="106"/>
      <c r="AF256" s="106"/>
      <c r="AG256" s="106"/>
      <c r="AH256" s="106"/>
      <c r="AI256" s="106"/>
      <c r="AJ256" s="106"/>
      <c r="AK256" s="106"/>
      <c r="AL256" s="106"/>
      <c r="AM256" s="106"/>
      <c r="AN256" s="106"/>
      <c r="AO256" s="106"/>
      <c r="AP256" s="106"/>
      <c r="AQ256" s="106"/>
      <c r="AR256" s="106"/>
      <c r="AS256" s="106"/>
      <c r="AT256" s="106"/>
      <c r="AU256" s="106"/>
      <c r="AV256" s="106"/>
      <c r="AW256" s="106"/>
      <c r="AX256" s="106"/>
      <c r="AY256" s="106"/>
      <c r="AZ256" s="106"/>
      <c r="BA256" s="106"/>
      <c r="BB256" s="106"/>
      <c r="BC256" s="106"/>
      <c r="BD256" s="106"/>
      <c r="BE256" s="106"/>
      <c r="BF256" s="106"/>
      <c r="BG256" s="106"/>
      <c r="BH256" s="106"/>
      <c r="BI256" s="106"/>
      <c r="BJ256" s="106"/>
      <c r="BK256" s="106"/>
      <c r="BL256" s="410"/>
      <c r="BM256" s="411"/>
      <c r="BN256" s="106"/>
      <c r="BO256" s="106"/>
      <c r="BP256" s="106"/>
      <c r="BQ256" s="411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S4:W4"/>
    <mergeCell ref="X4:AB4"/>
    <mergeCell ref="AC4:AG4"/>
    <mergeCell ref="AH4:AL4"/>
    <mergeCell ref="AM4:AQ4"/>
    <mergeCell ref="AR4:AV4"/>
    <mergeCell ref="AW4:BA4"/>
    <mergeCell ref="BB4:BF4"/>
    <mergeCell ref="B3:B5"/>
    <mergeCell ref="C3:C5"/>
    <mergeCell ref="D3:BK3"/>
    <mergeCell ref="BL3:BL5"/>
    <mergeCell ref="BM3:BM5"/>
    <mergeCell ref="BN3:BN5"/>
    <mergeCell ref="D4:H4"/>
    <mergeCell ref="BG4:BK4"/>
    <mergeCell ref="C41:C42"/>
    <mergeCell ref="B56:C56"/>
    <mergeCell ref="I4:M4"/>
    <mergeCell ref="N4:R4"/>
    <mergeCell ref="B19:C19"/>
    <mergeCell ref="B23:D23"/>
    <mergeCell ref="B38:C38"/>
    <mergeCell ref="B41:B42"/>
    <mergeCell ref="D41:D42"/>
  </mergeCells>
  <printOptions horizontalCentered="1"/>
  <pageMargins bottom="0.7480314960629921" footer="0.0" header="0.0" left="0.31496062992125984" right="0.11811023622047245" top="0.7480314960629921"/>
  <pageSetup fitToHeight="0" orientation="landscape"/>
  <drawing r:id="rId1"/>
</worksheet>
</file>