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Documents\Projects\Az aero Prj\Paris Conference\"/>
    </mc:Choice>
  </mc:AlternateContent>
  <xr:revisionPtr revIDLastSave="0" documentId="13_ncr:1_{F4C5C3AF-8207-48D6-89FD-EDA1A13978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R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C163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1" i="2"/>
  <c r="C158" i="2"/>
  <c r="C154" i="2"/>
  <c r="C151" i="2"/>
  <c r="C147" i="2"/>
  <c r="C144" i="2"/>
  <c r="C141" i="2"/>
  <c r="C137" i="2"/>
  <c r="C134" i="2"/>
  <c r="C131" i="2"/>
  <c r="C128" i="2"/>
  <c r="C125" i="2"/>
  <c r="C122" i="2"/>
  <c r="C119" i="2"/>
  <c r="C116" i="2"/>
  <c r="C113" i="2"/>
  <c r="C110" i="2"/>
  <c r="C107" i="2"/>
  <c r="C104" i="2"/>
  <c r="C101" i="2"/>
  <c r="C99" i="2"/>
  <c r="C96" i="2"/>
  <c r="C93" i="2"/>
  <c r="C91" i="2"/>
  <c r="C88" i="2"/>
  <c r="C85" i="2"/>
  <c r="C83" i="2"/>
  <c r="C80" i="2"/>
  <c r="C78" i="2"/>
  <c r="C75" i="2"/>
  <c r="C73" i="2"/>
  <c r="C70" i="2"/>
  <c r="C68" i="2"/>
  <c r="C65" i="2"/>
  <c r="C63" i="2"/>
  <c r="C60" i="2"/>
  <c r="C58" i="2"/>
  <c r="C56" i="2"/>
  <c r="C53" i="2"/>
  <c r="C51" i="2"/>
  <c r="C49" i="2"/>
  <c r="C46" i="2"/>
  <c r="C44" i="2"/>
  <c r="C42" i="2"/>
  <c r="C40" i="2"/>
  <c r="C37" i="2"/>
  <c r="C35" i="2"/>
  <c r="C33" i="2"/>
  <c r="C31" i="2"/>
  <c r="C29" i="2"/>
  <c r="C26" i="2"/>
  <c r="C24" i="2"/>
  <c r="C22" i="2"/>
  <c r="C20" i="2"/>
  <c r="C18" i="2"/>
  <c r="C16" i="2"/>
  <c r="C14" i="2"/>
  <c r="C12" i="2"/>
  <c r="C10" i="2"/>
  <c r="C8" i="2"/>
  <c r="C6" i="2"/>
  <c r="C4" i="2"/>
  <c r="C2" i="2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8" i="2"/>
  <c r="C30" i="2"/>
  <c r="C32" i="2"/>
  <c r="C34" i="2"/>
  <c r="C36" i="2"/>
  <c r="C38" i="2"/>
  <c r="C39" i="2"/>
  <c r="C41" i="2"/>
  <c r="C43" i="2"/>
  <c r="C45" i="2"/>
  <c r="C47" i="2"/>
  <c r="C48" i="2"/>
  <c r="C50" i="2"/>
  <c r="C52" i="2"/>
  <c r="C54" i="2"/>
  <c r="C55" i="2"/>
  <c r="C57" i="2"/>
  <c r="C59" i="2"/>
  <c r="C61" i="2"/>
  <c r="C62" i="2"/>
  <c r="C64" i="2"/>
  <c r="C66" i="2"/>
  <c r="C67" i="2"/>
  <c r="C69" i="2"/>
  <c r="C71" i="2"/>
  <c r="C72" i="2"/>
  <c r="C74" i="2"/>
  <c r="C76" i="2"/>
  <c r="C77" i="2"/>
  <c r="C79" i="2"/>
  <c r="C81" i="2"/>
  <c r="C82" i="2"/>
  <c r="C84" i="2"/>
  <c r="C86" i="2"/>
  <c r="C87" i="2"/>
  <c r="C89" i="2"/>
  <c r="C90" i="2"/>
  <c r="C92" i="2"/>
  <c r="C94" i="2"/>
  <c r="C95" i="2"/>
  <c r="C97" i="2"/>
  <c r="C98" i="2"/>
  <c r="C100" i="2"/>
  <c r="C102" i="2"/>
  <c r="C103" i="2"/>
  <c r="C105" i="2"/>
  <c r="C106" i="2"/>
  <c r="C108" i="2"/>
  <c r="C109" i="2"/>
  <c r="C111" i="2"/>
  <c r="C112" i="2"/>
  <c r="C114" i="2"/>
  <c r="C115" i="2"/>
  <c r="C117" i="2"/>
  <c r="C118" i="2"/>
  <c r="C120" i="2"/>
  <c r="C121" i="2"/>
  <c r="C123" i="2"/>
  <c r="C124" i="2"/>
  <c r="C126" i="2"/>
  <c r="C127" i="2"/>
  <c r="C129" i="2"/>
  <c r="C130" i="2"/>
  <c r="C132" i="2"/>
  <c r="C133" i="2"/>
  <c r="C135" i="2"/>
  <c r="C136" i="2"/>
  <c r="C138" i="2"/>
  <c r="C139" i="2"/>
  <c r="C140" i="2"/>
  <c r="C142" i="2"/>
  <c r="C143" i="2"/>
  <c r="C145" i="2"/>
  <c r="C146" i="2"/>
  <c r="C148" i="2"/>
  <c r="C149" i="2"/>
  <c r="C150" i="2"/>
  <c r="C152" i="2"/>
  <c r="C153" i="2"/>
  <c r="C155" i="2"/>
  <c r="C156" i="2"/>
  <c r="C157" i="2"/>
  <c r="C159" i="2"/>
  <c r="C160" i="2"/>
  <c r="C162" i="2"/>
  <c r="C200" i="2"/>
  <c r="C1" i="2"/>
  <c r="AL18" i="1"/>
  <c r="AL22" i="1"/>
  <c r="AL26" i="1"/>
  <c r="AK4" i="1"/>
  <c r="AK8" i="1"/>
  <c r="AK12" i="1"/>
  <c r="AK16" i="1"/>
  <c r="AK20" i="1"/>
  <c r="AK24" i="1"/>
  <c r="AK2" i="1"/>
  <c r="AJ4" i="1"/>
  <c r="AJ5" i="1"/>
  <c r="AK5" i="1" s="1"/>
  <c r="AJ8" i="1"/>
  <c r="AJ9" i="1"/>
  <c r="AK9" i="1" s="1"/>
  <c r="AJ12" i="1"/>
  <c r="AJ13" i="1"/>
  <c r="AK13" i="1" s="1"/>
  <c r="AJ16" i="1"/>
  <c r="AJ17" i="1"/>
  <c r="AK17" i="1" s="1"/>
  <c r="AJ20" i="1"/>
  <c r="AJ21" i="1"/>
  <c r="AK21" i="1" s="1"/>
  <c r="AJ24" i="1"/>
  <c r="AJ25" i="1"/>
  <c r="AK25" i="1" s="1"/>
  <c r="AJ2" i="1"/>
  <c r="AI3" i="1"/>
  <c r="AJ3" i="1" s="1"/>
  <c r="AK3" i="1" s="1"/>
  <c r="AI4" i="1"/>
  <c r="AI5" i="1"/>
  <c r="AI6" i="1"/>
  <c r="AJ6" i="1" s="1"/>
  <c r="AK6" i="1" s="1"/>
  <c r="AI7" i="1"/>
  <c r="AJ7" i="1" s="1"/>
  <c r="AK7" i="1" s="1"/>
  <c r="AI8" i="1"/>
  <c r="AI9" i="1"/>
  <c r="AI10" i="1"/>
  <c r="AJ10" i="1" s="1"/>
  <c r="AK10" i="1" s="1"/>
  <c r="AI11" i="1"/>
  <c r="AJ11" i="1" s="1"/>
  <c r="AK11" i="1" s="1"/>
  <c r="AI12" i="1"/>
  <c r="AI13" i="1"/>
  <c r="AI14" i="1"/>
  <c r="AJ14" i="1" s="1"/>
  <c r="AK14" i="1" s="1"/>
  <c r="AI15" i="1"/>
  <c r="AJ15" i="1" s="1"/>
  <c r="AK15" i="1" s="1"/>
  <c r="AI16" i="1"/>
  <c r="AI17" i="1"/>
  <c r="AI18" i="1"/>
  <c r="AJ18" i="1" s="1"/>
  <c r="AK18" i="1" s="1"/>
  <c r="AI19" i="1"/>
  <c r="AJ19" i="1" s="1"/>
  <c r="AK19" i="1" s="1"/>
  <c r="AI20" i="1"/>
  <c r="AI21" i="1"/>
  <c r="AI22" i="1"/>
  <c r="AJ22" i="1" s="1"/>
  <c r="AK22" i="1" s="1"/>
  <c r="AI23" i="1"/>
  <c r="AJ23" i="1" s="1"/>
  <c r="AK23" i="1" s="1"/>
  <c r="AI24" i="1"/>
  <c r="AI25" i="1"/>
  <c r="AI26" i="1"/>
  <c r="AJ26" i="1" s="1"/>
  <c r="AK26" i="1" s="1"/>
  <c r="AI27" i="1"/>
  <c r="AJ27" i="1" s="1"/>
  <c r="AK27" i="1" s="1"/>
  <c r="AI2" i="1"/>
  <c r="J3" i="1"/>
  <c r="AL3" i="1" s="1"/>
  <c r="J4" i="1"/>
  <c r="AL4" i="1" s="1"/>
  <c r="J5" i="1"/>
  <c r="AL5" i="1" s="1"/>
  <c r="J6" i="1"/>
  <c r="AL6" i="1" s="1"/>
  <c r="J7" i="1"/>
  <c r="AL7" i="1" s="1"/>
  <c r="J8" i="1"/>
  <c r="AL8" i="1" s="1"/>
  <c r="J9" i="1"/>
  <c r="AL9" i="1" s="1"/>
  <c r="J10" i="1"/>
  <c r="AL10" i="1" s="1"/>
  <c r="J11" i="1"/>
  <c r="AL11" i="1" s="1"/>
  <c r="J12" i="1"/>
  <c r="AL12" i="1" s="1"/>
  <c r="J13" i="1"/>
  <c r="AL13" i="1" s="1"/>
  <c r="J14" i="1"/>
  <c r="AL14" i="1" s="1"/>
  <c r="J15" i="1"/>
  <c r="AL15" i="1" s="1"/>
  <c r="J16" i="1"/>
  <c r="AL16" i="1" s="1"/>
  <c r="J17" i="1"/>
  <c r="AL17" i="1" s="1"/>
  <c r="J18" i="1"/>
  <c r="J19" i="1"/>
  <c r="AL19" i="1" s="1"/>
  <c r="J20" i="1"/>
  <c r="AL20" i="1" s="1"/>
  <c r="J21" i="1"/>
  <c r="AL21" i="1" s="1"/>
  <c r="J22" i="1"/>
  <c r="J23" i="1"/>
  <c r="AL23" i="1" s="1"/>
  <c r="J24" i="1"/>
  <c r="AL24" i="1" s="1"/>
  <c r="J25" i="1"/>
  <c r="AL25" i="1" s="1"/>
  <c r="J26" i="1"/>
  <c r="J27" i="1"/>
  <c r="AL27" i="1" s="1"/>
  <c r="J2" i="1"/>
  <c r="AL2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" i="1"/>
  <c r="V6" i="1"/>
  <c r="M27" i="1"/>
  <c r="AF27" i="1" s="1"/>
  <c r="M26" i="1"/>
  <c r="AF26" i="1" s="1"/>
  <c r="M25" i="1"/>
  <c r="AF25" i="1" s="1"/>
  <c r="M24" i="1"/>
  <c r="AF24" i="1" s="1"/>
  <c r="M23" i="1"/>
  <c r="AF23" i="1" s="1"/>
  <c r="M22" i="1"/>
  <c r="AF22" i="1" s="1"/>
  <c r="M21" i="1"/>
  <c r="AF21" i="1" s="1"/>
  <c r="M20" i="1"/>
  <c r="AF20" i="1" s="1"/>
  <c r="M19" i="1"/>
  <c r="AF19" i="1" s="1"/>
  <c r="M18" i="1"/>
  <c r="AF18" i="1" s="1"/>
  <c r="M17" i="1"/>
  <c r="AF17" i="1" s="1"/>
  <c r="M16" i="1"/>
  <c r="AF16" i="1" s="1"/>
  <c r="M15" i="1"/>
  <c r="AF15" i="1" s="1"/>
  <c r="M14" i="1"/>
  <c r="AF14" i="1" s="1"/>
  <c r="M13" i="1"/>
  <c r="AF13" i="1" s="1"/>
  <c r="M12" i="1"/>
  <c r="AF12" i="1" s="1"/>
  <c r="M11" i="1"/>
  <c r="AF11" i="1" s="1"/>
  <c r="M10" i="1"/>
  <c r="AF10" i="1" s="1"/>
  <c r="M9" i="1"/>
  <c r="AF9" i="1" s="1"/>
  <c r="M8" i="1"/>
  <c r="AF8" i="1" s="1"/>
  <c r="M7" i="1"/>
  <c r="AF7" i="1" s="1"/>
  <c r="M6" i="1"/>
  <c r="AF6" i="1" s="1"/>
  <c r="M5" i="1"/>
  <c r="AF5" i="1" s="1"/>
  <c r="M4" i="1"/>
  <c r="AF4" i="1" s="1"/>
  <c r="M3" i="1"/>
  <c r="AF3" i="1" s="1"/>
  <c r="M2" i="1"/>
  <c r="AF2" i="1" s="1"/>
  <c r="G27" i="1"/>
  <c r="G26" i="1"/>
  <c r="Z26" i="1" s="1"/>
  <c r="G25" i="1"/>
  <c r="Z25" i="1" s="1"/>
  <c r="G24" i="1"/>
  <c r="Z24" i="1" s="1"/>
  <c r="G23" i="1"/>
  <c r="Z23" i="1" s="1"/>
  <c r="G22" i="1"/>
  <c r="Z22" i="1" s="1"/>
  <c r="G21" i="1"/>
  <c r="Z21" i="1" s="1"/>
  <c r="G20" i="1"/>
  <c r="Z20" i="1" s="1"/>
  <c r="G19" i="1"/>
  <c r="Z19" i="1" s="1"/>
  <c r="G18" i="1"/>
  <c r="Z18" i="1" s="1"/>
  <c r="G17" i="1"/>
  <c r="Z17" i="1" s="1"/>
  <c r="G16" i="1"/>
  <c r="Z16" i="1" s="1"/>
  <c r="G15" i="1"/>
  <c r="Z15" i="1" s="1"/>
  <c r="G14" i="1"/>
  <c r="Z14" i="1" s="1"/>
  <c r="G13" i="1"/>
  <c r="Z13" i="1" s="1"/>
  <c r="G12" i="1"/>
  <c r="Z12" i="1" s="1"/>
  <c r="G11" i="1"/>
  <c r="Z11" i="1" s="1"/>
  <c r="G10" i="1"/>
  <c r="Z10" i="1" s="1"/>
  <c r="G9" i="1"/>
  <c r="G8" i="1"/>
  <c r="Z8" i="1" s="1"/>
  <c r="G7" i="1"/>
  <c r="Z7" i="1" s="1"/>
  <c r="G6" i="1"/>
  <c r="G5" i="1"/>
  <c r="G4" i="1"/>
  <c r="Z4" i="1" s="1"/>
  <c r="G3" i="1"/>
  <c r="Z3" i="1" s="1"/>
  <c r="G2" i="1"/>
  <c r="Z2" i="1" s="1"/>
  <c r="D27" i="1"/>
  <c r="D26" i="1"/>
  <c r="T26" i="1" s="1"/>
  <c r="D25" i="1"/>
  <c r="T25" i="1" s="1"/>
  <c r="D24" i="1"/>
  <c r="T24" i="1" s="1"/>
  <c r="D23" i="1"/>
  <c r="D22" i="1"/>
  <c r="T22" i="1" s="1"/>
  <c r="D21" i="1"/>
  <c r="T21" i="1" s="1"/>
  <c r="D20" i="1"/>
  <c r="T20" i="1" s="1"/>
  <c r="D19" i="1"/>
  <c r="T19" i="1" s="1"/>
  <c r="D18" i="1"/>
  <c r="T18" i="1" s="1"/>
  <c r="D17" i="1"/>
  <c r="T17" i="1" s="1"/>
  <c r="D16" i="1"/>
  <c r="T16" i="1" s="1"/>
  <c r="D15" i="1"/>
  <c r="T15" i="1" s="1"/>
  <c r="D14" i="1"/>
  <c r="T14" i="1" s="1"/>
  <c r="D13" i="1"/>
  <c r="T13" i="1" s="1"/>
  <c r="D12" i="1"/>
  <c r="T12" i="1" s="1"/>
  <c r="D11" i="1"/>
  <c r="D10" i="1"/>
  <c r="T10" i="1" s="1"/>
  <c r="D9" i="1"/>
  <c r="T9" i="1" s="1"/>
  <c r="D8" i="1"/>
  <c r="D7" i="1"/>
  <c r="D6" i="1"/>
  <c r="T6" i="1" s="1"/>
  <c r="D5" i="1"/>
  <c r="T5" i="1" s="1"/>
  <c r="D4" i="1"/>
  <c r="T4" i="1" s="1"/>
  <c r="D3" i="1"/>
  <c r="T3" i="1" s="1"/>
  <c r="D2" i="1"/>
  <c r="T2" i="1" s="1"/>
  <c r="Z5" i="1"/>
  <c r="Z9" i="1"/>
  <c r="AC3" i="1"/>
  <c r="AD3" i="1" s="1"/>
  <c r="AE3" i="1" s="1"/>
  <c r="AC4" i="1"/>
  <c r="AD4" i="1" s="1"/>
  <c r="AE4" i="1" s="1"/>
  <c r="AC5" i="1"/>
  <c r="AD5" i="1" s="1"/>
  <c r="AE5" i="1" s="1"/>
  <c r="AC6" i="1"/>
  <c r="AD6" i="1" s="1"/>
  <c r="AE6" i="1" s="1"/>
  <c r="AC7" i="1"/>
  <c r="AD7" i="1" s="1"/>
  <c r="AE7" i="1" s="1"/>
  <c r="AC8" i="1"/>
  <c r="AD8" i="1" s="1"/>
  <c r="AE8" i="1" s="1"/>
  <c r="AC9" i="1"/>
  <c r="AD9" i="1" s="1"/>
  <c r="AE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AC25" i="1"/>
  <c r="AD25" i="1" s="1"/>
  <c r="AE25" i="1" s="1"/>
  <c r="AC26" i="1"/>
  <c r="AD26" i="1" s="1"/>
  <c r="AE26" i="1" s="1"/>
  <c r="AC27" i="1"/>
  <c r="AD27" i="1" s="1"/>
  <c r="AE27" i="1" s="1"/>
  <c r="AC2" i="1"/>
  <c r="AD2" i="1" s="1"/>
  <c r="AE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Z27" i="1"/>
  <c r="Z6" i="1"/>
  <c r="V3" i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T8" i="1"/>
  <c r="T27" i="1"/>
  <c r="T23" i="1"/>
  <c r="T11" i="1"/>
  <c r="T7" i="1"/>
  <c r="W3" i="1"/>
  <c r="X3" i="1" s="1"/>
  <c r="Y3" i="1" s="1"/>
  <c r="W4" i="1"/>
  <c r="X4" i="1" s="1"/>
  <c r="Y4" i="1" s="1"/>
  <c r="W5" i="1"/>
  <c r="X5" i="1" s="1"/>
  <c r="Y5" i="1" s="1"/>
  <c r="W6" i="1"/>
  <c r="X6" i="1" s="1"/>
  <c r="Y6" i="1" s="1"/>
  <c r="W7" i="1"/>
  <c r="X7" i="1" s="1"/>
  <c r="Y7" i="1" s="1"/>
  <c r="W8" i="1"/>
  <c r="X8" i="1" s="1"/>
  <c r="Y8" i="1" s="1"/>
  <c r="W9" i="1"/>
  <c r="X9" i="1" s="1"/>
  <c r="Y9" i="1" s="1"/>
  <c r="W10" i="1"/>
  <c r="X10" i="1" s="1"/>
  <c r="Y10" i="1" s="1"/>
  <c r="W11" i="1"/>
  <c r="X11" i="1" s="1"/>
  <c r="Y11" i="1" s="1"/>
  <c r="W12" i="1"/>
  <c r="X12" i="1" s="1"/>
  <c r="Y12" i="1" s="1"/>
  <c r="W13" i="1"/>
  <c r="X13" i="1" s="1"/>
  <c r="Y13" i="1" s="1"/>
  <c r="W14" i="1"/>
  <c r="X14" i="1" s="1"/>
  <c r="Y14" i="1" s="1"/>
  <c r="W15" i="1"/>
  <c r="X15" i="1" s="1"/>
  <c r="Y15" i="1" s="1"/>
  <c r="W16" i="1"/>
  <c r="X16" i="1" s="1"/>
  <c r="Y16" i="1" s="1"/>
  <c r="W17" i="1"/>
  <c r="X17" i="1" s="1"/>
  <c r="Y17" i="1" s="1"/>
  <c r="W18" i="1"/>
  <c r="X18" i="1" s="1"/>
  <c r="Y18" i="1" s="1"/>
  <c r="W19" i="1"/>
  <c r="X19" i="1" s="1"/>
  <c r="Y19" i="1" s="1"/>
  <c r="W20" i="1"/>
  <c r="X20" i="1" s="1"/>
  <c r="Y20" i="1" s="1"/>
  <c r="W21" i="1"/>
  <c r="X21" i="1" s="1"/>
  <c r="Y21" i="1" s="1"/>
  <c r="W22" i="1"/>
  <c r="X22" i="1" s="1"/>
  <c r="Y22" i="1" s="1"/>
  <c r="W23" i="1"/>
  <c r="X23" i="1" s="1"/>
  <c r="Y23" i="1" s="1"/>
  <c r="W24" i="1"/>
  <c r="X24" i="1" s="1"/>
  <c r="Y24" i="1" s="1"/>
  <c r="W25" i="1"/>
  <c r="X25" i="1" s="1"/>
  <c r="Y25" i="1" s="1"/>
  <c r="W26" i="1"/>
  <c r="X26" i="1" s="1"/>
  <c r="Y26" i="1" s="1"/>
  <c r="W27" i="1"/>
  <c r="X27" i="1" s="1"/>
  <c r="Y27" i="1" s="1"/>
  <c r="W2" i="1"/>
  <c r="X2" i="1" s="1"/>
  <c r="Y2" i="1" s="1"/>
  <c r="Q2" i="1"/>
  <c r="Q3" i="1"/>
  <c r="S2" i="1" l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R3" i="1"/>
  <c r="S3" i="1" s="1"/>
</calcChain>
</file>

<file path=xl/sharedStrings.xml><?xml version="1.0" encoding="utf-8"?>
<sst xmlns="http://schemas.openxmlformats.org/spreadsheetml/2006/main" count="40" uniqueCount="40">
  <si>
    <t>x</t>
  </si>
  <si>
    <t>M2</t>
  </si>
  <si>
    <t>M1.6</t>
  </si>
  <si>
    <t>M2.5</t>
  </si>
  <si>
    <t>roh</t>
  </si>
  <si>
    <t>g</t>
  </si>
  <si>
    <t>P0</t>
  </si>
  <si>
    <t>Mexp-sub</t>
  </si>
  <si>
    <t>p-sub</t>
  </si>
  <si>
    <t>p-2</t>
  </si>
  <si>
    <t>P0/Pi-2</t>
  </si>
  <si>
    <t>Mexp-2</t>
  </si>
  <si>
    <t>Mtheo-sub</t>
  </si>
  <si>
    <t>A/A* - sub</t>
  </si>
  <si>
    <t>y - sub</t>
  </si>
  <si>
    <t>h - sub</t>
  </si>
  <si>
    <t>delth - sub</t>
  </si>
  <si>
    <t>P0/P theo - sub</t>
  </si>
  <si>
    <t>P0/Piexp-sub</t>
  </si>
  <si>
    <t>Y - 2</t>
  </si>
  <si>
    <t>h - 2</t>
  </si>
  <si>
    <t>A/A* - 2</t>
  </si>
  <si>
    <t>P0/P theo - 2</t>
  </si>
  <si>
    <t>Mtheo-2</t>
  </si>
  <si>
    <t>Y - 2.5</t>
  </si>
  <si>
    <t>h - 2.5</t>
  </si>
  <si>
    <t>p exp-2.5</t>
  </si>
  <si>
    <t>P0/Pi exp- 2.5</t>
  </si>
  <si>
    <t>M exp -2.5</t>
  </si>
  <si>
    <t>A/A* - 2.5</t>
  </si>
  <si>
    <t>M theo - 2.5</t>
  </si>
  <si>
    <t>P0/P theo - 2.5</t>
  </si>
  <si>
    <t>y -1.6</t>
  </si>
  <si>
    <t>h - 1.6</t>
  </si>
  <si>
    <t>p exp-1.6</t>
  </si>
  <si>
    <t>P0/P - exp 1.6</t>
  </si>
  <si>
    <t>M exp - 1.6</t>
  </si>
  <si>
    <t>A/A* - 1.6</t>
  </si>
  <si>
    <t>M theo - 1.6</t>
  </si>
  <si>
    <t>P0/P theo - 1.6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</si>
</sst>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Nozzle fo Mach=1.6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Section Heights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10.6</c:v>
                </c:pt>
                <c:pt idx="1">
                  <c:v>9.6999999999999993</c:v>
                </c:pt>
                <c:pt idx="2">
                  <c:v>8.8999999999999986</c:v>
                </c:pt>
                <c:pt idx="3">
                  <c:v>8.2999999999999989</c:v>
                </c:pt>
                <c:pt idx="4">
                  <c:v>7.8999999999999995</c:v>
                </c:pt>
                <c:pt idx="5">
                  <c:v>7.6</c:v>
                </c:pt>
                <c:pt idx="6">
                  <c:v>7.4999999999999991</c:v>
                </c:pt>
                <c:pt idx="7">
                  <c:v>7.6</c:v>
                </c:pt>
                <c:pt idx="8">
                  <c:v>7.6999999999999993</c:v>
                </c:pt>
                <c:pt idx="9">
                  <c:v>7.8999999999999995</c:v>
                </c:pt>
                <c:pt idx="10">
                  <c:v>8.1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8.7999999999999989</c:v>
                </c:pt>
                <c:pt idx="14">
                  <c:v>9.1</c:v>
                </c:pt>
                <c:pt idx="15">
                  <c:v>9.2999999999999989</c:v>
                </c:pt>
                <c:pt idx="16">
                  <c:v>9.5</c:v>
                </c:pt>
                <c:pt idx="17">
                  <c:v>9.6</c:v>
                </c:pt>
                <c:pt idx="18">
                  <c:v>9.7999999999999989</c:v>
                </c:pt>
                <c:pt idx="19">
                  <c:v>9.8999999999999986</c:v>
                </c:pt>
                <c:pt idx="20">
                  <c:v>10</c:v>
                </c:pt>
                <c:pt idx="21">
                  <c:v>10.1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10.299999999999999</c:v>
                </c:pt>
                <c:pt idx="25">
                  <c:v>10.299999999999999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5-4339-9613-2CF5BA1F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00096"/>
        <c:axId val="1652780432"/>
      </c:scatterChart>
      <c:scatterChart>
        <c:scatterStyle val="smoothMarker"/>
        <c:varyColors val="0"/>
        <c:ser>
          <c:idx val="1"/>
          <c:order val="1"/>
          <c:tx>
            <c:v>A/A* ratio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Sheet1!$AL$2:$AL$27</c:f>
              <c:numCache>
                <c:formatCode>0.000</c:formatCode>
                <c:ptCount val="26"/>
                <c:pt idx="0">
                  <c:v>1.4133333333333333</c:v>
                </c:pt>
                <c:pt idx="1">
                  <c:v>1.2933333333333332</c:v>
                </c:pt>
                <c:pt idx="2">
                  <c:v>1.1866666666666665</c:v>
                </c:pt>
                <c:pt idx="3">
                  <c:v>1.1066666666666665</c:v>
                </c:pt>
                <c:pt idx="4">
                  <c:v>1.0533333333333332</c:v>
                </c:pt>
                <c:pt idx="5">
                  <c:v>1.0133333333333332</c:v>
                </c:pt>
                <c:pt idx="6">
                  <c:v>0.99999999999999989</c:v>
                </c:pt>
                <c:pt idx="7">
                  <c:v>1.0133333333333332</c:v>
                </c:pt>
                <c:pt idx="8">
                  <c:v>1.0266666666666666</c:v>
                </c:pt>
                <c:pt idx="9">
                  <c:v>1.0533333333333332</c:v>
                </c:pt>
                <c:pt idx="10">
                  <c:v>1.0799999999999998</c:v>
                </c:pt>
                <c:pt idx="11">
                  <c:v>1.1066666666666665</c:v>
                </c:pt>
                <c:pt idx="12">
                  <c:v>1.1466666666666667</c:v>
                </c:pt>
                <c:pt idx="13">
                  <c:v>1.1733333333333331</c:v>
                </c:pt>
                <c:pt idx="14">
                  <c:v>1.2133333333333334</c:v>
                </c:pt>
                <c:pt idx="15">
                  <c:v>1.2399999999999998</c:v>
                </c:pt>
                <c:pt idx="16">
                  <c:v>1.2666666666666666</c:v>
                </c:pt>
                <c:pt idx="17">
                  <c:v>1.28</c:v>
                </c:pt>
                <c:pt idx="18">
                  <c:v>1.3066666666666664</c:v>
                </c:pt>
                <c:pt idx="19">
                  <c:v>1.3199999999999998</c:v>
                </c:pt>
                <c:pt idx="20">
                  <c:v>1.3333333333333333</c:v>
                </c:pt>
                <c:pt idx="21">
                  <c:v>1.3466666666666667</c:v>
                </c:pt>
                <c:pt idx="22">
                  <c:v>1.3599999999999999</c:v>
                </c:pt>
                <c:pt idx="23">
                  <c:v>1.3599999999999999</c:v>
                </c:pt>
                <c:pt idx="24">
                  <c:v>1.3733333333333333</c:v>
                </c:pt>
                <c:pt idx="25">
                  <c:v>1.3733333333333333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5-4339-9613-2CF5BA1F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01648"/>
        <c:axId val="1652802896"/>
      </c:scatterChart>
      <c:valAx>
        <c:axId val="1652700096"/>
        <c:scaling>
          <c:orientation val="minMax"/>
          <c:max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 number along the horizontal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80432"/>
        <c:crosses val="autoZero"/>
        <c:crossBetween val="midCat"/>
      </c:valAx>
      <c:valAx>
        <c:axId val="165278043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of the</a:t>
                </a:r>
                <a:r>
                  <a:rPr lang="en-US" baseline="0"/>
                  <a:t> nozzle sections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00096"/>
        <c:crosses val="autoZero"/>
        <c:crossBetween val="midCat"/>
      </c:valAx>
      <c:valAx>
        <c:axId val="1652802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01648"/>
        <c:crosses val="max"/>
        <c:crossBetween val="midCat"/>
      </c:valAx>
      <c:valAx>
        <c:axId val="165280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8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</xdr:colOff>
      <xdr:row>30</xdr:row>
      <xdr:rowOff>81643</xdr:rowOff>
    </xdr:from>
    <xdr:to>
      <xdr:col>14</xdr:col>
      <xdr:colOff>384628</xdr:colOff>
      <xdr:row>44</xdr:row>
      <xdr:rowOff>169636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6030D-A5B9-4743-8759-F4BA7DB50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zoomScale="70" zoomScaleNormal="70" workbookViewId="0">
      <selection activeCell="Y14" sqref="Y14"/>
    </sheetView>
  </sheetViews>
  <sheetFormatPr defaultRowHeight="15" x14ac:dyDescent="0.25"/>
  <cols>
    <col min="3" max="4" width="8.85546875" style="1"/>
    <col min="5" max="5" width="0" hidden="1" customWidth="1"/>
    <col min="6" max="7" width="11.28515625" hidden="1" customWidth="1"/>
    <col min="11" max="11" width="0" hidden="1" customWidth="1"/>
    <col min="12" max="12" width="6.28515625" hidden="1" customWidth="1"/>
    <col min="13" max="13" width="6.42578125" hidden="1" customWidth="1"/>
    <col min="18" max="18" width="14" bestFit="1" customWidth="1"/>
    <col min="19" max="20" width="10.7109375" bestFit="1" customWidth="1"/>
    <col min="21" max="22" width="11.7109375" style="1" customWidth="1"/>
    <col min="23" max="23" width="10.42578125" customWidth="1"/>
    <col min="24" max="24" width="9.28515625" customWidth="1"/>
    <col min="25" max="25" width="11.42578125" customWidth="1"/>
    <col min="26" max="26" width="12.7109375" customWidth="1"/>
    <col min="27" max="27" width="10.42578125" style="1" customWidth="1"/>
    <col min="28" max="28" width="12.140625" customWidth="1"/>
    <col min="29" max="29" width="0" hidden="1" customWidth="1"/>
    <col min="30" max="30" width="12.5703125" hidden="1" customWidth="1"/>
    <col min="31" max="32" width="0" hidden="1" customWidth="1"/>
    <col min="33" max="33" width="12" hidden="1" customWidth="1"/>
    <col min="34" max="34" width="13.28515625" hidden="1" customWidth="1"/>
    <col min="35" max="35" width="12.42578125" bestFit="1" customWidth="1"/>
    <col min="36" max="36" width="14.28515625" bestFit="1" customWidth="1"/>
    <col min="37" max="37" width="11.5703125" bestFit="1" customWidth="1"/>
    <col min="38" max="38" width="10.28515625" bestFit="1" customWidth="1"/>
    <col min="39" max="39" width="12.5703125" bestFit="1" customWidth="1"/>
    <col min="40" max="40" width="15.28515625" bestFit="1" customWidth="1"/>
  </cols>
  <sheetData>
    <row r="1" spans="1:40" s="8" customFormat="1" ht="15.75" x14ac:dyDescent="0.25">
      <c r="A1" s="9" t="s">
        <v>0</v>
      </c>
      <c r="B1" s="9" t="s">
        <v>16</v>
      </c>
      <c r="C1" s="9" t="s">
        <v>14</v>
      </c>
      <c r="D1" s="9" t="s">
        <v>15</v>
      </c>
      <c r="E1" s="9" t="s">
        <v>1</v>
      </c>
      <c r="F1" s="9" t="s">
        <v>19</v>
      </c>
      <c r="G1" s="9" t="s">
        <v>20</v>
      </c>
      <c r="H1" s="9" t="s">
        <v>2</v>
      </c>
      <c r="I1" s="9" t="s">
        <v>32</v>
      </c>
      <c r="J1" s="9" t="s">
        <v>33</v>
      </c>
      <c r="K1" s="9" t="s">
        <v>3</v>
      </c>
      <c r="L1" s="9" t="s">
        <v>24</v>
      </c>
      <c r="M1" s="9" t="s">
        <v>25</v>
      </c>
      <c r="N1" s="9" t="s">
        <v>4</v>
      </c>
      <c r="O1" s="9" t="s">
        <v>5</v>
      </c>
      <c r="P1" s="9" t="s">
        <v>6</v>
      </c>
      <c r="Q1" s="9" t="s">
        <v>8</v>
      </c>
      <c r="R1" s="9" t="s">
        <v>18</v>
      </c>
      <c r="S1" s="9" t="s">
        <v>7</v>
      </c>
      <c r="T1" s="9" t="s">
        <v>13</v>
      </c>
      <c r="U1" s="9" t="s">
        <v>12</v>
      </c>
      <c r="V1" s="9" t="s">
        <v>17</v>
      </c>
      <c r="W1" s="9" t="s">
        <v>9</v>
      </c>
      <c r="X1" s="9" t="s">
        <v>10</v>
      </c>
      <c r="Y1" s="9" t="s">
        <v>11</v>
      </c>
      <c r="Z1" s="9" t="s">
        <v>21</v>
      </c>
      <c r="AA1" s="10" t="s">
        <v>23</v>
      </c>
      <c r="AB1" s="9" t="s">
        <v>22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pans="1:40" ht="15.75" x14ac:dyDescent="0.25">
      <c r="A2" s="9">
        <v>1</v>
      </c>
      <c r="B2" s="11">
        <v>4.4000000000000004</v>
      </c>
      <c r="C2" s="12">
        <v>2.2999999999999998</v>
      </c>
      <c r="D2" s="12">
        <f t="shared" ref="D2:D27" si="0">12.7-C2</f>
        <v>10.399999999999999</v>
      </c>
      <c r="E2" s="11">
        <v>-1.2000000000000002</v>
      </c>
      <c r="F2" s="11">
        <v>2.4</v>
      </c>
      <c r="G2" s="11">
        <f t="shared" ref="G2:G27" si="1">12.7-F2</f>
        <v>10.299999999999999</v>
      </c>
      <c r="H2" s="11">
        <v>0</v>
      </c>
      <c r="I2" s="11">
        <v>2.1</v>
      </c>
      <c r="J2" s="11">
        <f xml:space="preserve"> 12.7 - I2</f>
        <v>10.6</v>
      </c>
      <c r="K2" s="11">
        <v>0</v>
      </c>
      <c r="L2" s="11">
        <v>2.6</v>
      </c>
      <c r="M2" s="11">
        <f t="shared" ref="M2:M27" si="2">12.7-L2</f>
        <v>10.1</v>
      </c>
      <c r="N2" s="11">
        <v>13.69</v>
      </c>
      <c r="O2" s="11">
        <v>9.8000000000000007</v>
      </c>
      <c r="P2" s="11">
        <v>101000</v>
      </c>
      <c r="Q2" s="11">
        <f t="shared" ref="Q2:Q27" si="3">P2-(O2*N2*B2*10)</f>
        <v>95096.872000000003</v>
      </c>
      <c r="R2" s="14">
        <f>P2/Q2</f>
        <v>1.0620748913802338</v>
      </c>
      <c r="S2" s="14">
        <f t="shared" ref="S2:S27" si="4">SQRT((R2^(0.4/1.4)-1)*5)</f>
        <v>0.2945833975421428</v>
      </c>
      <c r="T2" s="14">
        <f>D2/9.1</f>
        <v>1.1428571428571428</v>
      </c>
      <c r="U2" s="13">
        <v>0.64</v>
      </c>
      <c r="V2" s="15">
        <f t="shared" ref="V2:V27" si="5">(1+0.2*(U2^2))^(1.4/0.4)</f>
        <v>1.3172949345001499</v>
      </c>
      <c r="W2" s="11">
        <f t="shared" ref="W2:W27" si="6">P2-(O2*N2*E2*10)</f>
        <v>102609.944</v>
      </c>
      <c r="X2" s="11">
        <f t="shared" ref="X2:X27" si="7">P2/W2</f>
        <v>0.98431005868203181</v>
      </c>
      <c r="Y2" s="11">
        <f>SQRT(ABS((X2^(0.4/1.4)-1)*5))</f>
        <v>0.15013640200313091</v>
      </c>
      <c r="Z2" s="11">
        <f>G2/5.6</f>
        <v>1.8392857142857142</v>
      </c>
      <c r="AA2" s="12">
        <v>0.34</v>
      </c>
      <c r="AB2" s="14">
        <f>(1+0.2*(AA2^2))^(1.4/0.4)</f>
        <v>1.083285700026166</v>
      </c>
      <c r="AC2" s="11">
        <f>P2-(O2*N2*K2*10)</f>
        <v>101000</v>
      </c>
      <c r="AD2" s="11">
        <f>P2/AC2</f>
        <v>1</v>
      </c>
      <c r="AE2" s="11">
        <f t="shared" ref="AE2:AE27" si="8">SQRT(ABS((AD2^(0.4/1.4)-1)*5))</f>
        <v>0</v>
      </c>
      <c r="AF2" s="11">
        <f>M2/3.6</f>
        <v>2.8055555555555554</v>
      </c>
      <c r="AG2" s="12">
        <v>0.22</v>
      </c>
      <c r="AH2" s="11">
        <f>(1+0.2*(AG2^2))^(1.4/0.4)</f>
        <v>1.0342919345468207</v>
      </c>
      <c r="AI2" s="11">
        <f>P2-(O2*N2*H2*10)</f>
        <v>101000</v>
      </c>
      <c r="AJ2" s="14">
        <f>P2/AI2</f>
        <v>1</v>
      </c>
      <c r="AK2" s="14">
        <f>SQRT(ABS((AJ2^(0.4/1.4)-1)*5))</f>
        <v>0</v>
      </c>
      <c r="AL2" s="16">
        <f>J2/7.5</f>
        <v>1.4133333333333333</v>
      </c>
      <c r="AM2" s="14">
        <v>0.46</v>
      </c>
      <c r="AN2" s="14">
        <f>(1+0.2*(AM2^2))^(1.4/0.4)</f>
        <v>1.1561222216055875</v>
      </c>
    </row>
    <row r="3" spans="1:40" ht="15.75" x14ac:dyDescent="0.25">
      <c r="A3" s="9">
        <v>2</v>
      </c>
      <c r="B3" s="11">
        <v>13</v>
      </c>
      <c r="C3" s="13">
        <v>3.1</v>
      </c>
      <c r="D3" s="13">
        <f t="shared" si="0"/>
        <v>9.6</v>
      </c>
      <c r="E3" s="11">
        <v>-0.60000000000000009</v>
      </c>
      <c r="F3" s="11">
        <v>3.6</v>
      </c>
      <c r="G3" s="11">
        <f t="shared" si="1"/>
        <v>9.1</v>
      </c>
      <c r="H3" s="11">
        <v>3.5</v>
      </c>
      <c r="I3" s="11">
        <v>3</v>
      </c>
      <c r="J3" s="11">
        <f t="shared" ref="J3:J27" si="9" xml:space="preserve"> 12.7 - I3</f>
        <v>9.6999999999999993</v>
      </c>
      <c r="K3" s="11">
        <v>0</v>
      </c>
      <c r="L3" s="11">
        <v>4.0999999999999996</v>
      </c>
      <c r="M3" s="11">
        <f t="shared" si="2"/>
        <v>8.6</v>
      </c>
      <c r="N3" s="11">
        <v>13.69</v>
      </c>
      <c r="O3" s="11">
        <v>9.8000000000000007</v>
      </c>
      <c r="P3" s="11">
        <v>101000</v>
      </c>
      <c r="Q3" s="11">
        <f t="shared" si="3"/>
        <v>83558.94</v>
      </c>
      <c r="R3" s="14">
        <f t="shared" ref="R3:R27" si="10">P3/Q3</f>
        <v>1.2087276358460268</v>
      </c>
      <c r="S3" s="14">
        <f t="shared" si="4"/>
        <v>0.52752244632542622</v>
      </c>
      <c r="T3" s="14">
        <f t="shared" ref="T3:T27" si="11">D3/9.1</f>
        <v>1.054945054945055</v>
      </c>
      <c r="U3" s="12">
        <v>0.76</v>
      </c>
      <c r="V3" s="15">
        <f t="shared" si="5"/>
        <v>1.4661242051018313</v>
      </c>
      <c r="W3" s="11">
        <f t="shared" si="6"/>
        <v>101804.97199999999</v>
      </c>
      <c r="X3" s="11">
        <f t="shared" si="7"/>
        <v>0.99209299915135785</v>
      </c>
      <c r="Y3" s="11">
        <f t="shared" ref="Y3:Y27" si="12">SQRT(ABS((X3^(0.4/1.4)-1)*5))</f>
        <v>0.10643194397698905</v>
      </c>
      <c r="Z3" s="11">
        <f t="shared" ref="Z3:Z27" si="13">G3/5.6</f>
        <v>1.625</v>
      </c>
      <c r="AA3" s="13">
        <v>0.38</v>
      </c>
      <c r="AB3" s="14">
        <f t="shared" ref="AB3:AB27" si="14">(1+0.2*(AA3^2))^(1.4/0.4)</f>
        <v>1.1047818690572084</v>
      </c>
      <c r="AC3" s="11">
        <f t="shared" ref="AC3:AC27" si="15">P3-(O3*N3*K3*10)</f>
        <v>101000</v>
      </c>
      <c r="AD3" s="11">
        <f t="shared" ref="AD3:AD27" si="16">P3/AC3</f>
        <v>1</v>
      </c>
      <c r="AE3" s="11">
        <f t="shared" si="8"/>
        <v>0</v>
      </c>
      <c r="AF3" s="11">
        <f t="shared" ref="AF3:AF27" si="17">M3/3.6</f>
        <v>2.3888888888888888</v>
      </c>
      <c r="AG3" s="13">
        <v>0.25</v>
      </c>
      <c r="AH3" s="11">
        <f t="shared" ref="AH3:AH27" si="18">(1+0.2*(AG3^2))^(1.4/0.4)</f>
        <v>1.0444378728783388</v>
      </c>
      <c r="AI3" s="11">
        <f t="shared" ref="AI3:AI27" si="19">P3-(O3*N3*H3*10)</f>
        <v>96304.33</v>
      </c>
      <c r="AJ3" s="14">
        <f t="shared" ref="AJ3:AJ27" si="20">P3/AI3</f>
        <v>1.0487586591381717</v>
      </c>
      <c r="AK3" s="14">
        <f t="shared" ref="AK3:AK27" si="21">SQRT(ABS((AJ3^(0.4/1.4)-1)*5))</f>
        <v>0.26167724620168442</v>
      </c>
      <c r="AL3" s="16">
        <f t="shared" ref="AL3:AL27" si="22">J3/7.5</f>
        <v>1.2933333333333332</v>
      </c>
      <c r="AM3" s="14">
        <v>0.52</v>
      </c>
      <c r="AN3" s="14">
        <f t="shared" ref="AN3:AN27" si="23">(1+0.2*(AM3^2))^(1.4/0.4)</f>
        <v>1.202423640051453</v>
      </c>
    </row>
    <row r="4" spans="1:40" ht="15.75" x14ac:dyDescent="0.25">
      <c r="A4" s="9">
        <v>3</v>
      </c>
      <c r="B4" s="11">
        <v>15.4</v>
      </c>
      <c r="C4" s="12">
        <v>3.5</v>
      </c>
      <c r="D4" s="12">
        <f t="shared" si="0"/>
        <v>9.1999999999999993</v>
      </c>
      <c r="E4" s="11">
        <v>-0.4</v>
      </c>
      <c r="F4" s="11">
        <v>4.55</v>
      </c>
      <c r="G4" s="11">
        <f t="shared" si="1"/>
        <v>8.1499999999999986</v>
      </c>
      <c r="H4" s="11">
        <v>4.8000000000000007</v>
      </c>
      <c r="I4" s="11">
        <v>3.8</v>
      </c>
      <c r="J4" s="11">
        <f t="shared" si="9"/>
        <v>8.8999999999999986</v>
      </c>
      <c r="K4" s="11">
        <v>0</v>
      </c>
      <c r="L4" s="11">
        <v>5.4</v>
      </c>
      <c r="M4" s="11">
        <f t="shared" si="2"/>
        <v>7.2999999999999989</v>
      </c>
      <c r="N4" s="11">
        <v>13.69</v>
      </c>
      <c r="O4" s="11">
        <v>9.8000000000000007</v>
      </c>
      <c r="P4" s="11">
        <v>101000</v>
      </c>
      <c r="Q4" s="11">
        <f t="shared" si="3"/>
        <v>80339.051999999996</v>
      </c>
      <c r="R4" s="14">
        <f t="shared" si="10"/>
        <v>1.2571719168406419</v>
      </c>
      <c r="S4" s="14">
        <f t="shared" si="4"/>
        <v>0.58127103124640134</v>
      </c>
      <c r="T4" s="14">
        <f t="shared" si="11"/>
        <v>1.0109890109890109</v>
      </c>
      <c r="U4" s="13">
        <v>0.9</v>
      </c>
      <c r="V4" s="15">
        <f t="shared" si="5"/>
        <v>1.6913031128509306</v>
      </c>
      <c r="W4" s="11">
        <f t="shared" si="6"/>
        <v>101536.648</v>
      </c>
      <c r="X4" s="11">
        <f t="shared" si="7"/>
        <v>0.99471473590501036</v>
      </c>
      <c r="Y4" s="11">
        <f t="shared" si="12"/>
        <v>8.6975125904700884E-2</v>
      </c>
      <c r="Z4" s="11">
        <f t="shared" si="13"/>
        <v>1.4553571428571428</v>
      </c>
      <c r="AA4" s="12">
        <v>0.45</v>
      </c>
      <c r="AB4" s="14">
        <f t="shared" si="14"/>
        <v>1.1490721423604813</v>
      </c>
      <c r="AC4" s="11">
        <f t="shared" si="15"/>
        <v>101000</v>
      </c>
      <c r="AD4" s="11">
        <f t="shared" si="16"/>
        <v>1</v>
      </c>
      <c r="AE4" s="11">
        <f t="shared" si="8"/>
        <v>0</v>
      </c>
      <c r="AF4" s="11">
        <f t="shared" si="17"/>
        <v>2.0277777777777772</v>
      </c>
      <c r="AG4" s="12">
        <v>0.3</v>
      </c>
      <c r="AH4" s="11">
        <f t="shared" si="18"/>
        <v>1.0644302861529382</v>
      </c>
      <c r="AI4" s="11">
        <f t="shared" si="19"/>
        <v>94560.224000000002</v>
      </c>
      <c r="AJ4" s="14">
        <f t="shared" si="20"/>
        <v>1.0681023767456388</v>
      </c>
      <c r="AK4" s="14">
        <f t="shared" si="21"/>
        <v>0.30823830326796797</v>
      </c>
      <c r="AL4" s="16">
        <f t="shared" si="22"/>
        <v>1.1866666666666665</v>
      </c>
      <c r="AM4" s="14">
        <v>0.6</v>
      </c>
      <c r="AN4" s="14">
        <f t="shared" si="23"/>
        <v>1.2755037763406945</v>
      </c>
    </row>
    <row r="5" spans="1:40" ht="15.75" x14ac:dyDescent="0.25">
      <c r="A5" s="9">
        <v>4</v>
      </c>
      <c r="B5" s="11">
        <v>18.2</v>
      </c>
      <c r="C5" s="13">
        <v>3.6</v>
      </c>
      <c r="D5" s="13">
        <f t="shared" si="0"/>
        <v>9.1</v>
      </c>
      <c r="E5" s="11">
        <v>2.2000000000000002</v>
      </c>
      <c r="F5" s="11">
        <v>5.35</v>
      </c>
      <c r="G5" s="11">
        <f t="shared" si="1"/>
        <v>7.35</v>
      </c>
      <c r="H5" s="11">
        <v>6.5</v>
      </c>
      <c r="I5" s="11">
        <v>4.4000000000000004</v>
      </c>
      <c r="J5" s="11">
        <f t="shared" si="9"/>
        <v>8.2999999999999989</v>
      </c>
      <c r="K5" s="11">
        <v>0</v>
      </c>
      <c r="L5" s="11">
        <v>6.5</v>
      </c>
      <c r="M5" s="11">
        <f t="shared" si="2"/>
        <v>6.1999999999999993</v>
      </c>
      <c r="N5" s="11">
        <v>13.69</v>
      </c>
      <c r="O5" s="11">
        <v>9.8000000000000007</v>
      </c>
      <c r="P5" s="11">
        <v>101000</v>
      </c>
      <c r="Q5" s="11">
        <f t="shared" si="3"/>
        <v>76582.516000000003</v>
      </c>
      <c r="R5" s="14">
        <f t="shared" si="10"/>
        <v>1.3188388848441595</v>
      </c>
      <c r="S5" s="14">
        <f t="shared" si="4"/>
        <v>0.64141311186605432</v>
      </c>
      <c r="T5" s="14">
        <f t="shared" si="11"/>
        <v>1</v>
      </c>
      <c r="U5" s="12">
        <v>1</v>
      </c>
      <c r="V5" s="15">
        <f t="shared" si="5"/>
        <v>1.8929291587378538</v>
      </c>
      <c r="W5" s="11">
        <f t="shared" si="6"/>
        <v>98048.436000000002</v>
      </c>
      <c r="X5" s="11">
        <f t="shared" si="7"/>
        <v>1.0301031216856942</v>
      </c>
      <c r="Y5" s="11">
        <f t="shared" si="12"/>
        <v>0.20627629027190642</v>
      </c>
      <c r="Z5" s="11">
        <f t="shared" si="13"/>
        <v>1.3125</v>
      </c>
      <c r="AA5" s="13">
        <v>0.52</v>
      </c>
      <c r="AB5" s="14">
        <f t="shared" si="14"/>
        <v>1.202423640051453</v>
      </c>
      <c r="AC5" s="11">
        <f t="shared" si="15"/>
        <v>101000</v>
      </c>
      <c r="AD5" s="11">
        <f t="shared" si="16"/>
        <v>1</v>
      </c>
      <c r="AE5" s="11">
        <f t="shared" si="8"/>
        <v>0</v>
      </c>
      <c r="AF5" s="11">
        <f t="shared" si="17"/>
        <v>1.7222222222222219</v>
      </c>
      <c r="AG5" s="13">
        <v>0.3</v>
      </c>
      <c r="AH5" s="11">
        <f t="shared" si="18"/>
        <v>1.0644302861529382</v>
      </c>
      <c r="AI5" s="11">
        <f t="shared" si="19"/>
        <v>92279.47</v>
      </c>
      <c r="AJ5" s="14">
        <f t="shared" si="20"/>
        <v>1.0945013013187006</v>
      </c>
      <c r="AK5" s="14">
        <f t="shared" si="21"/>
        <v>0.36149244037853911</v>
      </c>
      <c r="AL5" s="16">
        <f t="shared" si="22"/>
        <v>1.1066666666666665</v>
      </c>
      <c r="AM5" s="14">
        <v>0.69</v>
      </c>
      <c r="AN5" s="14">
        <f t="shared" si="23"/>
        <v>1.3748482991697044</v>
      </c>
    </row>
    <row r="6" spans="1:40" ht="15.75" x14ac:dyDescent="0.25">
      <c r="A6" s="9">
        <v>5</v>
      </c>
      <c r="B6" s="11">
        <v>22.8</v>
      </c>
      <c r="C6" s="12">
        <v>3.55</v>
      </c>
      <c r="D6" s="12">
        <f t="shared" si="0"/>
        <v>9.1499999999999986</v>
      </c>
      <c r="E6" s="11">
        <v>6</v>
      </c>
      <c r="F6" s="11">
        <v>6</v>
      </c>
      <c r="G6" s="11">
        <f t="shared" si="1"/>
        <v>6.6999999999999993</v>
      </c>
      <c r="H6" s="11">
        <v>9.6000000000000014</v>
      </c>
      <c r="I6" s="11">
        <v>4.8</v>
      </c>
      <c r="J6" s="11">
        <f t="shared" si="9"/>
        <v>7.8999999999999995</v>
      </c>
      <c r="K6" s="11">
        <v>0</v>
      </c>
      <c r="L6" s="11">
        <v>7.4</v>
      </c>
      <c r="M6" s="11">
        <f t="shared" si="2"/>
        <v>5.2999999999999989</v>
      </c>
      <c r="N6" s="11">
        <v>13.69</v>
      </c>
      <c r="O6" s="11">
        <v>9.8000000000000007</v>
      </c>
      <c r="P6" s="11">
        <v>101000</v>
      </c>
      <c r="Q6" s="11">
        <f t="shared" si="3"/>
        <v>70411.063999999998</v>
      </c>
      <c r="R6" s="14">
        <f t="shared" si="10"/>
        <v>1.4344336566196472</v>
      </c>
      <c r="S6" s="14">
        <f t="shared" si="4"/>
        <v>0.73680716079203612</v>
      </c>
      <c r="T6" s="14">
        <f t="shared" si="11"/>
        <v>1.0054945054945055</v>
      </c>
      <c r="U6" s="12">
        <v>1.08</v>
      </c>
      <c r="V6" s="15">
        <f t="shared" si="5"/>
        <v>2.0831277783353825</v>
      </c>
      <c r="W6" s="11">
        <f t="shared" si="6"/>
        <v>92950.28</v>
      </c>
      <c r="X6" s="11">
        <f t="shared" si="7"/>
        <v>1.0866024287393217</v>
      </c>
      <c r="Y6" s="11">
        <f t="shared" si="12"/>
        <v>0.34651138553400773</v>
      </c>
      <c r="Z6" s="11">
        <f t="shared" si="13"/>
        <v>1.1964285714285714</v>
      </c>
      <c r="AA6" s="12">
        <v>0.59</v>
      </c>
      <c r="AB6" s="14">
        <f t="shared" si="14"/>
        <v>1.2656199209572612</v>
      </c>
      <c r="AC6" s="11">
        <f t="shared" si="15"/>
        <v>101000</v>
      </c>
      <c r="AD6" s="11">
        <f t="shared" si="16"/>
        <v>1</v>
      </c>
      <c r="AE6" s="11">
        <f t="shared" si="8"/>
        <v>0</v>
      </c>
      <c r="AF6" s="11">
        <f t="shared" si="17"/>
        <v>1.4722222222222219</v>
      </c>
      <c r="AG6" s="12">
        <v>0.44</v>
      </c>
      <c r="AH6" s="11">
        <f t="shared" si="18"/>
        <v>1.1422067657452177</v>
      </c>
      <c r="AI6" s="11">
        <f t="shared" si="19"/>
        <v>88120.448000000004</v>
      </c>
      <c r="AJ6" s="14">
        <f t="shared" si="20"/>
        <v>1.1461584943372054</v>
      </c>
      <c r="AK6" s="14">
        <f t="shared" si="21"/>
        <v>0.44578864387743811</v>
      </c>
      <c r="AL6" s="16">
        <f t="shared" si="22"/>
        <v>1.0533333333333332</v>
      </c>
      <c r="AM6" s="14">
        <v>0.76</v>
      </c>
      <c r="AN6" s="14">
        <f t="shared" si="23"/>
        <v>1.4661242051018313</v>
      </c>
    </row>
    <row r="7" spans="1:40" ht="15.75" x14ac:dyDescent="0.25">
      <c r="A7" s="9">
        <v>6</v>
      </c>
      <c r="B7" s="11">
        <v>26</v>
      </c>
      <c r="C7" s="13">
        <v>3.5</v>
      </c>
      <c r="D7" s="13">
        <f t="shared" si="0"/>
        <v>9.1999999999999993</v>
      </c>
      <c r="E7" s="11">
        <v>7.8000000000000007</v>
      </c>
      <c r="F7" s="11">
        <v>6.55</v>
      </c>
      <c r="G7" s="11">
        <f t="shared" si="1"/>
        <v>6.1499999999999995</v>
      </c>
      <c r="H7" s="11">
        <v>13.200000000000001</v>
      </c>
      <c r="I7" s="11">
        <v>5.0999999999999996</v>
      </c>
      <c r="J7" s="11">
        <f t="shared" si="9"/>
        <v>7.6</v>
      </c>
      <c r="K7" s="11">
        <v>0.2</v>
      </c>
      <c r="L7" s="11">
        <v>8.1</v>
      </c>
      <c r="M7" s="11">
        <f t="shared" si="2"/>
        <v>4.5999999999999996</v>
      </c>
      <c r="N7" s="11">
        <v>13.69</v>
      </c>
      <c r="O7" s="11">
        <v>9.8000000000000007</v>
      </c>
      <c r="P7" s="11">
        <v>101000</v>
      </c>
      <c r="Q7" s="11">
        <f t="shared" si="3"/>
        <v>66117.88</v>
      </c>
      <c r="R7" s="14">
        <f t="shared" si="10"/>
        <v>1.527574689327607</v>
      </c>
      <c r="S7" s="14">
        <f t="shared" si="4"/>
        <v>0.80213271661257068</v>
      </c>
      <c r="T7" s="14">
        <f t="shared" si="11"/>
        <v>1.0109890109890109</v>
      </c>
      <c r="U7" s="12">
        <v>1.1200000000000001</v>
      </c>
      <c r="V7" s="15">
        <f t="shared" si="5"/>
        <v>2.1890454093887617</v>
      </c>
      <c r="W7" s="11">
        <f t="shared" si="6"/>
        <v>90535.364000000001</v>
      </c>
      <c r="X7" s="11">
        <f t="shared" si="7"/>
        <v>1.1155861702836916</v>
      </c>
      <c r="Y7" s="11">
        <f t="shared" si="12"/>
        <v>0.39840228120026289</v>
      </c>
      <c r="Z7" s="11">
        <f t="shared" si="13"/>
        <v>1.0982142857142856</v>
      </c>
      <c r="AA7" s="13">
        <v>0.7</v>
      </c>
      <c r="AB7" s="14">
        <f t="shared" si="14"/>
        <v>1.3871013371908154</v>
      </c>
      <c r="AC7" s="11">
        <f t="shared" si="15"/>
        <v>100731.67600000001</v>
      </c>
      <c r="AD7" s="11">
        <f t="shared" si="16"/>
        <v>1.0026637499806912</v>
      </c>
      <c r="AE7" s="11">
        <f t="shared" si="8"/>
        <v>6.1658271384125503E-2</v>
      </c>
      <c r="AF7" s="11">
        <f t="shared" si="17"/>
        <v>1.2777777777777777</v>
      </c>
      <c r="AG7" s="13">
        <v>0.54</v>
      </c>
      <c r="AH7" s="11">
        <f t="shared" si="18"/>
        <v>1.2194374039741491</v>
      </c>
      <c r="AI7" s="11">
        <f t="shared" si="19"/>
        <v>83290.615999999995</v>
      </c>
      <c r="AJ7" s="14">
        <f t="shared" si="20"/>
        <v>1.2126215995328935</v>
      </c>
      <c r="AK7" s="14">
        <f t="shared" si="21"/>
        <v>0.53210214333268502</v>
      </c>
      <c r="AL7" s="16">
        <f t="shared" si="22"/>
        <v>1.0133333333333332</v>
      </c>
      <c r="AM7" s="14">
        <v>0.88</v>
      </c>
      <c r="AN7" s="14">
        <f t="shared" si="23"/>
        <v>1.6553087522050773</v>
      </c>
    </row>
    <row r="8" spans="1:40" ht="15.75" x14ac:dyDescent="0.25">
      <c r="A8" s="9">
        <v>7</v>
      </c>
      <c r="B8" s="11">
        <v>25.2</v>
      </c>
      <c r="C8" s="12">
        <v>3.4</v>
      </c>
      <c r="D8" s="12">
        <f t="shared" si="0"/>
        <v>9.2999999999999989</v>
      </c>
      <c r="E8" s="11">
        <v>13.9</v>
      </c>
      <c r="F8" s="11">
        <v>6.9</v>
      </c>
      <c r="G8" s="11">
        <f t="shared" si="1"/>
        <v>5.7999999999999989</v>
      </c>
      <c r="H8" s="11">
        <v>17.100000000000001</v>
      </c>
      <c r="I8" s="11">
        <v>5.2</v>
      </c>
      <c r="J8" s="11">
        <f t="shared" si="9"/>
        <v>7.4999999999999991</v>
      </c>
      <c r="K8" s="11">
        <v>3.9000000000000004</v>
      </c>
      <c r="L8" s="11">
        <v>8.6</v>
      </c>
      <c r="M8" s="11">
        <f t="shared" si="2"/>
        <v>4.0999999999999996</v>
      </c>
      <c r="N8" s="11">
        <v>13.69</v>
      </c>
      <c r="O8" s="11">
        <v>9.8000000000000007</v>
      </c>
      <c r="P8" s="11">
        <v>101000</v>
      </c>
      <c r="Q8" s="11">
        <f t="shared" si="3"/>
        <v>67191.176000000007</v>
      </c>
      <c r="R8" s="14">
        <f t="shared" si="10"/>
        <v>1.5031735714820647</v>
      </c>
      <c r="S8" s="14">
        <f t="shared" si="4"/>
        <v>0.78581958989331757</v>
      </c>
      <c r="T8" s="14">
        <f t="shared" si="11"/>
        <v>1.0219780219780219</v>
      </c>
      <c r="U8" s="13">
        <v>1.1599999999999999</v>
      </c>
      <c r="V8" s="15">
        <f t="shared" si="5"/>
        <v>2.3028169034495414</v>
      </c>
      <c r="W8" s="11">
        <f t="shared" si="6"/>
        <v>82351.482000000004</v>
      </c>
      <c r="X8" s="11">
        <f t="shared" si="7"/>
        <v>1.2264503023758575</v>
      </c>
      <c r="Y8" s="11">
        <f t="shared" si="12"/>
        <v>0.54797531720855597</v>
      </c>
      <c r="Z8" s="11">
        <f t="shared" si="13"/>
        <v>1.0357142857142856</v>
      </c>
      <c r="AA8" s="12">
        <v>0.81</v>
      </c>
      <c r="AB8" s="14">
        <f t="shared" si="14"/>
        <v>1.5396243178264526</v>
      </c>
      <c r="AC8" s="11">
        <f t="shared" si="15"/>
        <v>95767.682000000001</v>
      </c>
      <c r="AD8" s="11">
        <f t="shared" si="16"/>
        <v>1.0546355293427694</v>
      </c>
      <c r="AE8" s="11">
        <f t="shared" si="8"/>
        <v>0.27671940621798113</v>
      </c>
      <c r="AF8" s="11">
        <f t="shared" si="17"/>
        <v>1.1388888888888888</v>
      </c>
      <c r="AG8" s="12">
        <v>0.48</v>
      </c>
      <c r="AH8" s="11">
        <f t="shared" si="18"/>
        <v>1.170784990560084</v>
      </c>
      <c r="AI8" s="11">
        <f t="shared" si="19"/>
        <v>78058.297999999995</v>
      </c>
      <c r="AJ8" s="14">
        <f t="shared" si="20"/>
        <v>1.2939047172153306</v>
      </c>
      <c r="AK8" s="14">
        <f t="shared" si="21"/>
        <v>0.61804540015520171</v>
      </c>
      <c r="AL8" s="16">
        <f t="shared" si="22"/>
        <v>0.99999999999999989</v>
      </c>
      <c r="AM8" s="14">
        <v>1</v>
      </c>
      <c r="AN8" s="14">
        <f t="shared" si="23"/>
        <v>1.8929291587378538</v>
      </c>
    </row>
    <row r="9" spans="1:40" ht="15.75" x14ac:dyDescent="0.25">
      <c r="A9" s="9">
        <v>8</v>
      </c>
      <c r="B9" s="11">
        <v>26.2</v>
      </c>
      <c r="C9" s="13">
        <v>3.4</v>
      </c>
      <c r="D9" s="13">
        <f t="shared" si="0"/>
        <v>9.2999999999999989</v>
      </c>
      <c r="E9" s="11">
        <v>18.600000000000001</v>
      </c>
      <c r="F9" s="11">
        <v>7.1</v>
      </c>
      <c r="G9" s="11">
        <f t="shared" si="1"/>
        <v>5.6</v>
      </c>
      <c r="H9" s="11">
        <v>21.5</v>
      </c>
      <c r="I9" s="11">
        <v>5.0999999999999996</v>
      </c>
      <c r="J9" s="11">
        <f t="shared" si="9"/>
        <v>7.6</v>
      </c>
      <c r="K9" s="11">
        <v>8.4</v>
      </c>
      <c r="L9" s="11">
        <v>9</v>
      </c>
      <c r="M9" s="11">
        <f t="shared" si="2"/>
        <v>3.6999999999999993</v>
      </c>
      <c r="N9" s="11">
        <v>13.69</v>
      </c>
      <c r="O9" s="11">
        <v>9.8000000000000007</v>
      </c>
      <c r="P9" s="11">
        <v>101000</v>
      </c>
      <c r="Q9" s="11">
        <f t="shared" si="3"/>
        <v>65849.555999999997</v>
      </c>
      <c r="R9" s="14">
        <f t="shared" si="10"/>
        <v>1.5337992559889091</v>
      </c>
      <c r="S9" s="14">
        <f t="shared" si="4"/>
        <v>0.80621187568203112</v>
      </c>
      <c r="T9" s="14">
        <f t="shared" si="11"/>
        <v>1.0219780219780219</v>
      </c>
      <c r="U9" s="12">
        <v>1.1599999999999999</v>
      </c>
      <c r="V9" s="15">
        <f t="shared" si="5"/>
        <v>2.3028169034495414</v>
      </c>
      <c r="W9" s="11">
        <f t="shared" si="6"/>
        <v>76045.867999999988</v>
      </c>
      <c r="X9" s="11">
        <f t="shared" si="7"/>
        <v>1.3281457974810678</v>
      </c>
      <c r="Y9" s="11">
        <f t="shared" si="12"/>
        <v>0.64984166196322091</v>
      </c>
      <c r="Z9" s="11">
        <f t="shared" si="13"/>
        <v>1</v>
      </c>
      <c r="AA9" s="13">
        <v>1</v>
      </c>
      <c r="AB9" s="14">
        <f t="shared" si="14"/>
        <v>1.8929291587378538</v>
      </c>
      <c r="AC9" s="11">
        <f t="shared" si="15"/>
        <v>89730.391999999993</v>
      </c>
      <c r="AD9" s="11">
        <f t="shared" si="16"/>
        <v>1.1255941019403994</v>
      </c>
      <c r="AE9" s="11">
        <f t="shared" si="8"/>
        <v>0.41461402247096285</v>
      </c>
      <c r="AF9" s="11">
        <f t="shared" si="17"/>
        <v>1.0277777777777775</v>
      </c>
      <c r="AG9" s="13">
        <v>0.83</v>
      </c>
      <c r="AH9" s="11">
        <f t="shared" si="18"/>
        <v>1.5711007430085706</v>
      </c>
      <c r="AI9" s="11">
        <f t="shared" si="19"/>
        <v>72155.17</v>
      </c>
      <c r="AJ9" s="14">
        <f t="shared" si="20"/>
        <v>1.3997610981998934</v>
      </c>
      <c r="AK9" s="14">
        <f t="shared" si="21"/>
        <v>0.71011940938203488</v>
      </c>
      <c r="AL9" s="16">
        <f t="shared" si="22"/>
        <v>1.0133333333333332</v>
      </c>
      <c r="AM9" s="14">
        <v>1.1299999999999999</v>
      </c>
      <c r="AN9" s="14">
        <f t="shared" si="23"/>
        <v>2.2167321448418251</v>
      </c>
    </row>
    <row r="10" spans="1:40" ht="15.75" x14ac:dyDescent="0.25">
      <c r="A10" s="9">
        <v>9</v>
      </c>
      <c r="B10" s="11">
        <v>26.4</v>
      </c>
      <c r="C10" s="12">
        <v>3.3</v>
      </c>
      <c r="D10" s="12">
        <f t="shared" si="0"/>
        <v>9.3999999999999986</v>
      </c>
      <c r="E10" s="11">
        <v>29.400000000000002</v>
      </c>
      <c r="F10" s="11">
        <v>7.1</v>
      </c>
      <c r="G10" s="11">
        <f t="shared" si="1"/>
        <v>5.6</v>
      </c>
      <c r="H10" s="11">
        <v>25.400000000000002</v>
      </c>
      <c r="I10" s="11">
        <v>5</v>
      </c>
      <c r="J10" s="11">
        <f t="shared" si="9"/>
        <v>7.6999999999999993</v>
      </c>
      <c r="K10" s="11">
        <v>14.5</v>
      </c>
      <c r="L10" s="11">
        <v>9.1</v>
      </c>
      <c r="M10" s="11">
        <f t="shared" si="2"/>
        <v>3.5999999999999996</v>
      </c>
      <c r="N10" s="11">
        <v>13.69</v>
      </c>
      <c r="O10" s="11">
        <v>9.8000000000000007</v>
      </c>
      <c r="P10" s="11">
        <v>101000</v>
      </c>
      <c r="Q10" s="11">
        <f t="shared" si="3"/>
        <v>65581.232000000004</v>
      </c>
      <c r="R10" s="14">
        <f t="shared" si="10"/>
        <v>1.5400747579734397</v>
      </c>
      <c r="S10" s="14">
        <f t="shared" si="4"/>
        <v>0.81029176471357944</v>
      </c>
      <c r="T10" s="14">
        <f t="shared" si="11"/>
        <v>1.0329670329670328</v>
      </c>
      <c r="U10" s="13">
        <v>1.2</v>
      </c>
      <c r="V10" s="15">
        <f t="shared" si="5"/>
        <v>2.4249652560568387</v>
      </c>
      <c r="W10" s="11">
        <f t="shared" si="6"/>
        <v>61556.371999999996</v>
      </c>
      <c r="X10" s="11">
        <f t="shared" si="7"/>
        <v>1.640772461378978</v>
      </c>
      <c r="Y10" s="11">
        <f t="shared" si="12"/>
        <v>0.87170302599164207</v>
      </c>
      <c r="Z10" s="11">
        <f t="shared" si="13"/>
        <v>1</v>
      </c>
      <c r="AA10" s="12">
        <v>1</v>
      </c>
      <c r="AB10" s="14">
        <f t="shared" si="14"/>
        <v>1.8929291587378538</v>
      </c>
      <c r="AC10" s="11">
        <f t="shared" si="15"/>
        <v>81546.509999999995</v>
      </c>
      <c r="AD10" s="11">
        <f t="shared" si="16"/>
        <v>1.2385569903604705</v>
      </c>
      <c r="AE10" s="11">
        <f t="shared" si="8"/>
        <v>0.56140299932491988</v>
      </c>
      <c r="AF10" s="11">
        <f t="shared" si="17"/>
        <v>0.99999999999999989</v>
      </c>
      <c r="AG10" s="12">
        <v>1</v>
      </c>
      <c r="AH10" s="11">
        <f t="shared" si="18"/>
        <v>1.8929291587378538</v>
      </c>
      <c r="AI10" s="11">
        <f t="shared" si="19"/>
        <v>66922.851999999984</v>
      </c>
      <c r="AJ10" s="14">
        <f t="shared" si="20"/>
        <v>1.5092004746002161</v>
      </c>
      <c r="AK10" s="14">
        <f t="shared" si="21"/>
        <v>0.78989772734024355</v>
      </c>
      <c r="AL10" s="16">
        <f t="shared" si="22"/>
        <v>1.0266666666666666</v>
      </c>
      <c r="AM10" s="14">
        <v>1.19</v>
      </c>
      <c r="AN10" s="14">
        <f t="shared" si="23"/>
        <v>2.3936129143552636</v>
      </c>
    </row>
    <row r="11" spans="1:40" ht="15.75" x14ac:dyDescent="0.25">
      <c r="A11" s="9">
        <v>10</v>
      </c>
      <c r="B11" s="11">
        <v>26.8</v>
      </c>
      <c r="C11" s="13">
        <v>3.3</v>
      </c>
      <c r="D11" s="13">
        <f t="shared" si="0"/>
        <v>9.3999999999999986</v>
      </c>
      <c r="E11" s="11">
        <v>29.700000000000003</v>
      </c>
      <c r="F11" s="11">
        <v>6.9</v>
      </c>
      <c r="G11" s="11">
        <f t="shared" si="1"/>
        <v>5.7999999999999989</v>
      </c>
      <c r="H11" s="11">
        <v>27.700000000000003</v>
      </c>
      <c r="I11" s="11">
        <v>4.8</v>
      </c>
      <c r="J11" s="11">
        <f t="shared" si="9"/>
        <v>7.8999999999999995</v>
      </c>
      <c r="K11" s="11">
        <v>21.8</v>
      </c>
      <c r="L11" s="11">
        <v>9</v>
      </c>
      <c r="M11" s="11">
        <f t="shared" si="2"/>
        <v>3.6999999999999993</v>
      </c>
      <c r="N11" s="11">
        <v>13.69</v>
      </c>
      <c r="O11" s="11">
        <v>9.8000000000000007</v>
      </c>
      <c r="P11" s="11">
        <v>101000</v>
      </c>
      <c r="Q11" s="11">
        <f t="shared" si="3"/>
        <v>65044.583999999995</v>
      </c>
      <c r="R11" s="14">
        <f t="shared" si="10"/>
        <v>1.5527810893524971</v>
      </c>
      <c r="S11" s="14">
        <f t="shared" si="4"/>
        <v>0.81845448129782861</v>
      </c>
      <c r="T11" s="14">
        <f t="shared" si="11"/>
        <v>1.0329670329670328</v>
      </c>
      <c r="U11" s="12">
        <v>1.2</v>
      </c>
      <c r="V11" s="15">
        <f t="shared" si="5"/>
        <v>2.4249652560568387</v>
      </c>
      <c r="W11" s="11">
        <f t="shared" si="6"/>
        <v>61153.885999999991</v>
      </c>
      <c r="X11" s="11">
        <f t="shared" si="7"/>
        <v>1.6515712509259022</v>
      </c>
      <c r="Y11" s="11">
        <f t="shared" si="12"/>
        <v>0.87787918563547618</v>
      </c>
      <c r="Z11" s="11">
        <f t="shared" si="13"/>
        <v>1.0357142857142856</v>
      </c>
      <c r="AA11" s="13">
        <v>1.2170000000000001</v>
      </c>
      <c r="AB11" s="14">
        <f t="shared" si="14"/>
        <v>2.479550361223219</v>
      </c>
      <c r="AC11" s="11">
        <f t="shared" si="15"/>
        <v>71752.684000000008</v>
      </c>
      <c r="AD11" s="11">
        <f t="shared" si="16"/>
        <v>1.4076128497158376</v>
      </c>
      <c r="AE11" s="11">
        <f t="shared" si="8"/>
        <v>0.71629148875175475</v>
      </c>
      <c r="AF11" s="11">
        <f t="shared" si="17"/>
        <v>1.0277777777777775</v>
      </c>
      <c r="AG11" s="13">
        <v>1.18</v>
      </c>
      <c r="AH11" s="11">
        <f t="shared" si="18"/>
        <v>2.3628099157013627</v>
      </c>
      <c r="AI11" s="11">
        <f t="shared" si="19"/>
        <v>63837.125999999997</v>
      </c>
      <c r="AJ11" s="14">
        <f t="shared" si="20"/>
        <v>1.5821514270551591</v>
      </c>
      <c r="AK11" s="14">
        <f t="shared" si="21"/>
        <v>0.83684168486945576</v>
      </c>
      <c r="AL11" s="16">
        <f t="shared" si="22"/>
        <v>1.0533333333333332</v>
      </c>
      <c r="AM11" s="14">
        <v>1.28</v>
      </c>
      <c r="AN11" s="14">
        <f t="shared" si="23"/>
        <v>2.6966646742783564</v>
      </c>
    </row>
    <row r="12" spans="1:40" ht="15.75" x14ac:dyDescent="0.25">
      <c r="A12" s="9">
        <v>11</v>
      </c>
      <c r="B12" s="11">
        <v>29.2</v>
      </c>
      <c r="C12" s="12">
        <v>3.2</v>
      </c>
      <c r="D12" s="12">
        <f t="shared" si="0"/>
        <v>9.5</v>
      </c>
      <c r="E12" s="11">
        <v>32</v>
      </c>
      <c r="F12" s="11">
        <v>6.4</v>
      </c>
      <c r="G12" s="11">
        <f t="shared" si="1"/>
        <v>6.2999999999999989</v>
      </c>
      <c r="H12" s="11">
        <v>29.200000000000003</v>
      </c>
      <c r="I12" s="11">
        <v>4.5999999999999996</v>
      </c>
      <c r="J12" s="11">
        <f t="shared" si="9"/>
        <v>8.1</v>
      </c>
      <c r="K12" s="11">
        <v>31.200000000000003</v>
      </c>
      <c r="L12" s="11">
        <v>8.1</v>
      </c>
      <c r="M12" s="11">
        <f t="shared" si="2"/>
        <v>4.5999999999999996</v>
      </c>
      <c r="N12" s="11">
        <v>13.69</v>
      </c>
      <c r="O12" s="11">
        <v>9.8000000000000007</v>
      </c>
      <c r="P12" s="11">
        <v>101000</v>
      </c>
      <c r="Q12" s="11">
        <f t="shared" si="3"/>
        <v>61824.695999999996</v>
      </c>
      <c r="R12" s="14">
        <f t="shared" si="10"/>
        <v>1.6336513809950639</v>
      </c>
      <c r="S12" s="14">
        <f t="shared" si="4"/>
        <v>0.86759017098867675</v>
      </c>
      <c r="T12" s="14">
        <f t="shared" si="11"/>
        <v>1.043956043956044</v>
      </c>
      <c r="U12" s="13">
        <v>1.24</v>
      </c>
      <c r="V12" s="15">
        <f t="shared" si="5"/>
        <v>2.5560491004889321</v>
      </c>
      <c r="W12" s="11">
        <f t="shared" si="6"/>
        <v>58068.159999999996</v>
      </c>
      <c r="X12" s="11">
        <f t="shared" si="7"/>
        <v>1.7393352914919296</v>
      </c>
      <c r="Y12" s="11">
        <f t="shared" si="12"/>
        <v>0.92556611892285667</v>
      </c>
      <c r="Z12" s="11">
        <f t="shared" si="13"/>
        <v>1.1249999999999998</v>
      </c>
      <c r="AA12" s="12">
        <v>1.4179999999999999</v>
      </c>
      <c r="AB12" s="14">
        <f t="shared" si="14"/>
        <v>3.264186993291843</v>
      </c>
      <c r="AC12" s="11">
        <f t="shared" si="15"/>
        <v>59141.455999999998</v>
      </c>
      <c r="AD12" s="11">
        <f t="shared" si="16"/>
        <v>1.7077699270711226</v>
      </c>
      <c r="AE12" s="11">
        <f t="shared" si="8"/>
        <v>0.90890381983108315</v>
      </c>
      <c r="AF12" s="11">
        <f t="shared" si="17"/>
        <v>1.2777777777777777</v>
      </c>
      <c r="AG12" s="12">
        <v>1.62</v>
      </c>
      <c r="AH12" s="11">
        <f t="shared" si="18"/>
        <v>4.3784948095331915</v>
      </c>
      <c r="AI12" s="11">
        <f t="shared" si="19"/>
        <v>61824.695999999996</v>
      </c>
      <c r="AJ12" s="14">
        <f t="shared" si="20"/>
        <v>1.6336513809950639</v>
      </c>
      <c r="AK12" s="14">
        <f t="shared" si="21"/>
        <v>0.86759017098867675</v>
      </c>
      <c r="AL12" s="16">
        <f t="shared" si="22"/>
        <v>1.0799999999999998</v>
      </c>
      <c r="AM12" s="14">
        <v>1.34</v>
      </c>
      <c r="AN12" s="14">
        <f t="shared" si="23"/>
        <v>2.9268624415809406</v>
      </c>
    </row>
    <row r="13" spans="1:40" ht="15.75" x14ac:dyDescent="0.25">
      <c r="A13" s="9">
        <v>12</v>
      </c>
      <c r="B13" s="11">
        <v>22.4</v>
      </c>
      <c r="C13" s="13">
        <v>3.17</v>
      </c>
      <c r="D13" s="13">
        <f t="shared" si="0"/>
        <v>9.5299999999999994</v>
      </c>
      <c r="E13" s="11">
        <v>36</v>
      </c>
      <c r="F13" s="11">
        <v>5.9</v>
      </c>
      <c r="G13" s="11">
        <f t="shared" si="1"/>
        <v>6.7999999999999989</v>
      </c>
      <c r="H13" s="11">
        <v>31.3</v>
      </c>
      <c r="I13" s="11">
        <v>4.4000000000000004</v>
      </c>
      <c r="J13" s="11">
        <f t="shared" si="9"/>
        <v>8.2999999999999989</v>
      </c>
      <c r="K13" s="11">
        <v>36.200000000000003</v>
      </c>
      <c r="L13" s="11">
        <v>7.2</v>
      </c>
      <c r="M13" s="11">
        <f t="shared" si="2"/>
        <v>5.4999999999999991</v>
      </c>
      <c r="N13" s="11">
        <v>13.69</v>
      </c>
      <c r="O13" s="11">
        <v>9.8000000000000007</v>
      </c>
      <c r="P13" s="11">
        <v>101000</v>
      </c>
      <c r="Q13" s="11">
        <f t="shared" si="3"/>
        <v>70947.712</v>
      </c>
      <c r="R13" s="14">
        <f t="shared" si="10"/>
        <v>1.4235836104200232</v>
      </c>
      <c r="S13" s="14">
        <f t="shared" si="4"/>
        <v>0.72861055199732705</v>
      </c>
      <c r="T13" s="14">
        <f t="shared" si="11"/>
        <v>1.0472527472527473</v>
      </c>
      <c r="U13" s="12">
        <v>1.26</v>
      </c>
      <c r="V13" s="15">
        <f t="shared" si="5"/>
        <v>2.6251266317411939</v>
      </c>
      <c r="W13" s="11">
        <f t="shared" si="6"/>
        <v>52701.679999999993</v>
      </c>
      <c r="X13" s="11">
        <f t="shared" si="7"/>
        <v>1.9164474453186315</v>
      </c>
      <c r="Y13" s="11">
        <f t="shared" si="12"/>
        <v>1.0105468457681519</v>
      </c>
      <c r="Z13" s="11">
        <f t="shared" si="13"/>
        <v>1.2142857142857142</v>
      </c>
      <c r="AA13" s="13">
        <v>1.554</v>
      </c>
      <c r="AB13" s="14">
        <f t="shared" si="14"/>
        <v>3.9717034030799554</v>
      </c>
      <c r="AC13" s="11">
        <f t="shared" si="15"/>
        <v>52433.355999999992</v>
      </c>
      <c r="AD13" s="11">
        <f t="shared" si="16"/>
        <v>1.9262547299089536</v>
      </c>
      <c r="AE13" s="11">
        <f t="shared" si="8"/>
        <v>1.0148855229018154</v>
      </c>
      <c r="AF13" s="11">
        <f t="shared" si="17"/>
        <v>1.5277777777777775</v>
      </c>
      <c r="AG13" s="13">
        <v>1.8779999999999999</v>
      </c>
      <c r="AH13" s="11">
        <f t="shared" si="18"/>
        <v>6.4769601772761742</v>
      </c>
      <c r="AI13" s="11">
        <f t="shared" si="19"/>
        <v>59007.293999999994</v>
      </c>
      <c r="AJ13" s="14">
        <f t="shared" si="20"/>
        <v>1.7116528000758688</v>
      </c>
      <c r="AK13" s="14">
        <f t="shared" si="21"/>
        <v>0.91098178251536555</v>
      </c>
      <c r="AL13" s="16">
        <f t="shared" si="22"/>
        <v>1.1066666666666665</v>
      </c>
      <c r="AM13" s="14">
        <v>1.38</v>
      </c>
      <c r="AN13" s="14">
        <f t="shared" si="23"/>
        <v>3.0941815231457097</v>
      </c>
    </row>
    <row r="14" spans="1:40" ht="15.75" x14ac:dyDescent="0.25">
      <c r="A14" s="9">
        <v>13</v>
      </c>
      <c r="B14" s="11">
        <v>21.2</v>
      </c>
      <c r="C14" s="12">
        <v>3.1</v>
      </c>
      <c r="D14" s="12">
        <f t="shared" si="0"/>
        <v>9.6</v>
      </c>
      <c r="E14" s="11">
        <v>40.6</v>
      </c>
      <c r="F14" s="11">
        <v>5.8</v>
      </c>
      <c r="G14" s="11">
        <f t="shared" si="1"/>
        <v>6.8999999999999995</v>
      </c>
      <c r="H14" s="11">
        <v>30.6</v>
      </c>
      <c r="I14" s="11">
        <v>4.0999999999999996</v>
      </c>
      <c r="J14" s="11">
        <f t="shared" si="9"/>
        <v>8.6</v>
      </c>
      <c r="K14" s="11">
        <v>42.900000000000006</v>
      </c>
      <c r="L14" s="11">
        <v>6.4</v>
      </c>
      <c r="M14" s="11">
        <f t="shared" si="2"/>
        <v>6.2999999999999989</v>
      </c>
      <c r="N14" s="11">
        <v>13.69</v>
      </c>
      <c r="O14" s="11">
        <v>9.8000000000000007</v>
      </c>
      <c r="P14" s="11">
        <v>101000</v>
      </c>
      <c r="Q14" s="11">
        <f t="shared" si="3"/>
        <v>72557.656000000003</v>
      </c>
      <c r="R14" s="14">
        <f t="shared" si="10"/>
        <v>1.3919964558943303</v>
      </c>
      <c r="S14" s="14">
        <f t="shared" si="4"/>
        <v>0.70393790129036582</v>
      </c>
      <c r="T14" s="14">
        <f t="shared" si="11"/>
        <v>1.054945054945055</v>
      </c>
      <c r="U14" s="13">
        <v>1.27</v>
      </c>
      <c r="V14" s="15">
        <f t="shared" si="5"/>
        <v>2.6605831030670384</v>
      </c>
      <c r="W14" s="11">
        <f t="shared" si="6"/>
        <v>46530.227999999996</v>
      </c>
      <c r="X14" s="11">
        <f t="shared" si="7"/>
        <v>2.1706319599379569</v>
      </c>
      <c r="Y14" s="11">
        <f t="shared" si="12"/>
        <v>1.1132489726166577</v>
      </c>
      <c r="Z14" s="11">
        <f t="shared" si="13"/>
        <v>1.2321428571428572</v>
      </c>
      <c r="AA14" s="12">
        <v>1.577</v>
      </c>
      <c r="AB14" s="14">
        <f t="shared" si="14"/>
        <v>4.1083552126016922</v>
      </c>
      <c r="AC14" s="11">
        <f t="shared" si="15"/>
        <v>43444.501999999993</v>
      </c>
      <c r="AD14" s="11">
        <f t="shared" si="16"/>
        <v>2.3248051042223943</v>
      </c>
      <c r="AE14" s="11">
        <f t="shared" si="8"/>
        <v>1.1674128638385113</v>
      </c>
      <c r="AF14" s="11">
        <f t="shared" si="17"/>
        <v>1.7499999999999996</v>
      </c>
      <c r="AG14" s="12">
        <v>2.0430000000000001</v>
      </c>
      <c r="AH14" s="11">
        <f t="shared" si="18"/>
        <v>8.3663405963325292</v>
      </c>
      <c r="AI14" s="11">
        <f t="shared" si="19"/>
        <v>59946.428</v>
      </c>
      <c r="AJ14" s="14">
        <f t="shared" si="20"/>
        <v>1.6848376687264837</v>
      </c>
      <c r="AK14" s="14">
        <f t="shared" si="21"/>
        <v>0.89646279200337342</v>
      </c>
      <c r="AL14" s="16">
        <f>J14/7.5</f>
        <v>1.1466666666666667</v>
      </c>
      <c r="AM14" s="14">
        <v>1.46</v>
      </c>
      <c r="AN14" s="14">
        <f t="shared" si="23"/>
        <v>3.4654481226483518</v>
      </c>
    </row>
    <row r="15" spans="1:40" ht="15.75" x14ac:dyDescent="0.25">
      <c r="A15" s="9">
        <v>14</v>
      </c>
      <c r="B15" s="11">
        <v>20.399999999999999</v>
      </c>
      <c r="C15" s="13">
        <v>3.05</v>
      </c>
      <c r="D15" s="13">
        <f t="shared" si="0"/>
        <v>9.6499999999999986</v>
      </c>
      <c r="E15" s="11">
        <v>43.900000000000006</v>
      </c>
      <c r="F15" s="11">
        <v>4.8</v>
      </c>
      <c r="G15" s="11">
        <f t="shared" si="1"/>
        <v>7.8999999999999995</v>
      </c>
      <c r="H15" s="11">
        <v>32.700000000000003</v>
      </c>
      <c r="I15" s="11">
        <v>3.9</v>
      </c>
      <c r="J15" s="11">
        <f t="shared" si="9"/>
        <v>8.7999999999999989</v>
      </c>
      <c r="K15" s="11">
        <v>36.9</v>
      </c>
      <c r="L15" s="11">
        <v>5.7</v>
      </c>
      <c r="M15" s="11">
        <f t="shared" si="2"/>
        <v>6.9999999999999991</v>
      </c>
      <c r="N15" s="11">
        <v>13.69</v>
      </c>
      <c r="O15" s="11">
        <v>9.8000000000000007</v>
      </c>
      <c r="P15" s="11">
        <v>101000</v>
      </c>
      <c r="Q15" s="11">
        <f t="shared" si="3"/>
        <v>73630.952000000005</v>
      </c>
      <c r="R15" s="14">
        <f t="shared" si="10"/>
        <v>1.3717057467897467</v>
      </c>
      <c r="S15" s="14">
        <f t="shared" si="4"/>
        <v>0.68740148413073143</v>
      </c>
      <c r="T15" s="14">
        <f t="shared" si="11"/>
        <v>1.0604395604395602</v>
      </c>
      <c r="U15" s="12">
        <v>1.28</v>
      </c>
      <c r="V15" s="15">
        <f t="shared" si="5"/>
        <v>2.6966646742783564</v>
      </c>
      <c r="W15" s="11">
        <f t="shared" si="6"/>
        <v>42102.881999999991</v>
      </c>
      <c r="X15" s="11">
        <f t="shared" si="7"/>
        <v>2.3988856629814563</v>
      </c>
      <c r="Y15" s="11">
        <f t="shared" si="12"/>
        <v>1.1916941772906846</v>
      </c>
      <c r="Z15" s="11">
        <f t="shared" si="13"/>
        <v>1.4107142857142858</v>
      </c>
      <c r="AA15" s="13">
        <v>1.774</v>
      </c>
      <c r="AB15" s="14">
        <f t="shared" si="14"/>
        <v>5.5221877927484178</v>
      </c>
      <c r="AC15" s="11">
        <f t="shared" si="15"/>
        <v>51494.222000000002</v>
      </c>
      <c r="AD15" s="11">
        <f t="shared" si="16"/>
        <v>1.9613851045268729</v>
      </c>
      <c r="AE15" s="11">
        <f t="shared" si="8"/>
        <v>1.0301509180434327</v>
      </c>
      <c r="AF15" s="11">
        <f t="shared" si="17"/>
        <v>1.9444444444444442</v>
      </c>
      <c r="AG15" s="13">
        <v>2.125</v>
      </c>
      <c r="AH15" s="11">
        <f t="shared" si="18"/>
        <v>9.5090164805293593</v>
      </c>
      <c r="AI15" s="11">
        <f t="shared" si="19"/>
        <v>57129.025999999998</v>
      </c>
      <c r="AJ15" s="14">
        <f t="shared" si="20"/>
        <v>1.7679279181129397</v>
      </c>
      <c r="AK15" s="14">
        <f t="shared" si="21"/>
        <v>0.94022353896732158</v>
      </c>
      <c r="AL15" s="16">
        <f t="shared" si="22"/>
        <v>1.1733333333333331</v>
      </c>
      <c r="AM15" s="14">
        <v>1.49</v>
      </c>
      <c r="AN15" s="14">
        <f t="shared" si="23"/>
        <v>3.6183138056161135</v>
      </c>
    </row>
    <row r="16" spans="1:40" ht="15.75" x14ac:dyDescent="0.25">
      <c r="A16" s="9">
        <v>15</v>
      </c>
      <c r="B16" s="11">
        <v>19.899999999999999</v>
      </c>
      <c r="C16" s="12">
        <v>3</v>
      </c>
      <c r="D16" s="12">
        <f t="shared" si="0"/>
        <v>9.6999999999999993</v>
      </c>
      <c r="E16" s="11">
        <v>43.900000000000006</v>
      </c>
      <c r="F16" s="11">
        <v>4.3</v>
      </c>
      <c r="G16" s="11">
        <f t="shared" si="1"/>
        <v>8.3999999999999986</v>
      </c>
      <c r="H16" s="11">
        <v>34.6</v>
      </c>
      <c r="I16" s="11">
        <v>3.6</v>
      </c>
      <c r="J16" s="11">
        <f t="shared" si="9"/>
        <v>9.1</v>
      </c>
      <c r="K16" s="11">
        <v>36.5</v>
      </c>
      <c r="L16" s="11">
        <v>5.05</v>
      </c>
      <c r="M16" s="11">
        <f t="shared" si="2"/>
        <v>7.6499999999999995</v>
      </c>
      <c r="N16" s="11">
        <v>13.69</v>
      </c>
      <c r="O16" s="11">
        <v>9.8000000000000007</v>
      </c>
      <c r="P16" s="11">
        <v>101000</v>
      </c>
      <c r="Q16" s="11">
        <f t="shared" si="3"/>
        <v>74301.762000000002</v>
      </c>
      <c r="R16" s="14">
        <f t="shared" si="10"/>
        <v>1.3593217345236039</v>
      </c>
      <c r="S16" s="14">
        <f t="shared" si="4"/>
        <v>0.67702199644450256</v>
      </c>
      <c r="T16" s="14">
        <f t="shared" si="11"/>
        <v>1.0659340659340659</v>
      </c>
      <c r="U16" s="13">
        <v>1.3</v>
      </c>
      <c r="V16" s="15">
        <f t="shared" si="5"/>
        <v>2.7707439716788649</v>
      </c>
      <c r="W16" s="11">
        <f t="shared" si="6"/>
        <v>42102.881999999991</v>
      </c>
      <c r="X16" s="11">
        <f t="shared" si="7"/>
        <v>2.3988856629814563</v>
      </c>
      <c r="Y16" s="11">
        <f t="shared" si="12"/>
        <v>1.1916941772906846</v>
      </c>
      <c r="Z16" s="11">
        <f t="shared" si="13"/>
        <v>1.4999999999999998</v>
      </c>
      <c r="AA16" s="12">
        <v>1.8540000000000001</v>
      </c>
      <c r="AB16" s="14">
        <f t="shared" si="14"/>
        <v>6.2419471465204444</v>
      </c>
      <c r="AC16" s="11">
        <f t="shared" si="15"/>
        <v>52030.869999999995</v>
      </c>
      <c r="AD16" s="11">
        <f t="shared" si="16"/>
        <v>1.9411553179871874</v>
      </c>
      <c r="AE16" s="11">
        <f t="shared" si="8"/>
        <v>1.0214123323563566</v>
      </c>
      <c r="AF16" s="11">
        <f t="shared" si="17"/>
        <v>2.125</v>
      </c>
      <c r="AG16" s="12">
        <v>2.2749999999999999</v>
      </c>
      <c r="AH16" s="11">
        <f t="shared" si="18"/>
        <v>12.024549446741018</v>
      </c>
      <c r="AI16" s="11">
        <f t="shared" si="19"/>
        <v>54579.947999999997</v>
      </c>
      <c r="AJ16" s="14">
        <f t="shared" si="20"/>
        <v>1.8504964497217917</v>
      </c>
      <c r="AK16" s="14">
        <f t="shared" si="21"/>
        <v>0.98043877231583687</v>
      </c>
      <c r="AL16" s="16">
        <f t="shared" si="22"/>
        <v>1.2133333333333334</v>
      </c>
      <c r="AM16" s="14">
        <v>1.55</v>
      </c>
      <c r="AN16" s="14">
        <f t="shared" si="23"/>
        <v>3.9484754404173685</v>
      </c>
    </row>
    <row r="17" spans="1:40" ht="15.75" x14ac:dyDescent="0.25">
      <c r="A17" s="9">
        <v>16</v>
      </c>
      <c r="B17" s="11">
        <v>19.399999999999999</v>
      </c>
      <c r="C17" s="13">
        <v>2.95</v>
      </c>
      <c r="D17" s="13">
        <f t="shared" si="0"/>
        <v>9.75</v>
      </c>
      <c r="E17" s="11">
        <v>45.400000000000006</v>
      </c>
      <c r="F17" s="11">
        <v>3.9</v>
      </c>
      <c r="G17" s="11">
        <f t="shared" si="1"/>
        <v>8.7999999999999989</v>
      </c>
      <c r="H17" s="11">
        <v>36</v>
      </c>
      <c r="I17" s="11">
        <v>3.4</v>
      </c>
      <c r="J17" s="11">
        <f t="shared" si="9"/>
        <v>9.2999999999999989</v>
      </c>
      <c r="K17" s="11">
        <v>36.300000000000004</v>
      </c>
      <c r="L17" s="11">
        <v>4.95</v>
      </c>
      <c r="M17" s="11">
        <f t="shared" si="2"/>
        <v>7.7499999999999991</v>
      </c>
      <c r="N17" s="11">
        <v>13.69</v>
      </c>
      <c r="O17" s="11">
        <v>9.8000000000000007</v>
      </c>
      <c r="P17" s="11">
        <v>101000</v>
      </c>
      <c r="Q17" s="11">
        <f t="shared" si="3"/>
        <v>74972.572</v>
      </c>
      <c r="R17" s="14">
        <f t="shared" si="10"/>
        <v>1.3471593318153738</v>
      </c>
      <c r="S17" s="14">
        <f t="shared" si="4"/>
        <v>0.66660348644039258</v>
      </c>
      <c r="T17" s="14">
        <f t="shared" si="11"/>
        <v>1.0714285714285714</v>
      </c>
      <c r="U17" s="12">
        <v>1.32</v>
      </c>
      <c r="V17" s="15">
        <f t="shared" si="5"/>
        <v>2.8474478808009054</v>
      </c>
      <c r="W17" s="11">
        <f t="shared" si="6"/>
        <v>40090.45199999999</v>
      </c>
      <c r="X17" s="11">
        <f t="shared" si="7"/>
        <v>2.5193030999001964</v>
      </c>
      <c r="Y17" s="11">
        <f t="shared" si="12"/>
        <v>1.2290679742792856</v>
      </c>
      <c r="Z17" s="11">
        <f t="shared" si="13"/>
        <v>1.5714285714285714</v>
      </c>
      <c r="AA17" s="13">
        <v>1.913</v>
      </c>
      <c r="AB17" s="14">
        <f t="shared" si="14"/>
        <v>6.8366280809976461</v>
      </c>
      <c r="AC17" s="11">
        <f t="shared" si="15"/>
        <v>52299.193999999989</v>
      </c>
      <c r="AD17" s="11">
        <f t="shared" si="16"/>
        <v>1.9311961098291499</v>
      </c>
      <c r="AE17" s="11">
        <f t="shared" si="8"/>
        <v>1.0170585944077053</v>
      </c>
      <c r="AF17" s="11">
        <f t="shared" si="17"/>
        <v>2.1527777777777777</v>
      </c>
      <c r="AG17" s="13">
        <v>2.2999999999999998</v>
      </c>
      <c r="AH17" s="11">
        <f t="shared" si="18"/>
        <v>12.504283066534363</v>
      </c>
      <c r="AI17" s="11">
        <f t="shared" si="19"/>
        <v>52701.679999999993</v>
      </c>
      <c r="AJ17" s="14">
        <f t="shared" si="20"/>
        <v>1.9164474453186315</v>
      </c>
      <c r="AK17" s="14">
        <f t="shared" si="21"/>
        <v>1.0105468457681519</v>
      </c>
      <c r="AL17" s="16">
        <f t="shared" si="22"/>
        <v>1.2399999999999998</v>
      </c>
      <c r="AM17" s="14">
        <v>1.59</v>
      </c>
      <c r="AN17" s="14">
        <f t="shared" si="23"/>
        <v>4.1879724189563747</v>
      </c>
    </row>
    <row r="18" spans="1:40" ht="15.75" x14ac:dyDescent="0.25">
      <c r="A18" s="9">
        <v>17</v>
      </c>
      <c r="B18" s="11">
        <v>19.2</v>
      </c>
      <c r="C18" s="12">
        <v>2.9</v>
      </c>
      <c r="D18" s="12">
        <f t="shared" si="0"/>
        <v>9.7999999999999989</v>
      </c>
      <c r="E18" s="11">
        <v>46</v>
      </c>
      <c r="F18" s="11">
        <v>3.5</v>
      </c>
      <c r="G18" s="11">
        <f t="shared" si="1"/>
        <v>9.1999999999999993</v>
      </c>
      <c r="H18" s="11">
        <v>36.800000000000004</v>
      </c>
      <c r="I18" s="11">
        <v>3.2</v>
      </c>
      <c r="J18" s="11">
        <f t="shared" si="9"/>
        <v>9.5</v>
      </c>
      <c r="K18" s="11">
        <v>36.200000000000003</v>
      </c>
      <c r="L18" s="11">
        <v>4</v>
      </c>
      <c r="M18" s="11">
        <f t="shared" si="2"/>
        <v>8.6999999999999993</v>
      </c>
      <c r="N18" s="11">
        <v>13.69</v>
      </c>
      <c r="O18" s="11">
        <v>9.8000000000000007</v>
      </c>
      <c r="P18" s="11">
        <v>101000</v>
      </c>
      <c r="Q18" s="11">
        <f t="shared" si="3"/>
        <v>75240.895999999993</v>
      </c>
      <c r="R18" s="14">
        <f t="shared" si="10"/>
        <v>1.3423550936979805</v>
      </c>
      <c r="S18" s="14">
        <f t="shared" si="4"/>
        <v>0.66242417959376676</v>
      </c>
      <c r="T18" s="14">
        <f t="shared" si="11"/>
        <v>1.0769230769230769</v>
      </c>
      <c r="U18" s="13">
        <v>1.32</v>
      </c>
      <c r="V18" s="15">
        <f t="shared" si="5"/>
        <v>2.8474478808009054</v>
      </c>
      <c r="W18" s="11">
        <f t="shared" si="6"/>
        <v>39285.479999999996</v>
      </c>
      <c r="X18" s="11">
        <f t="shared" si="7"/>
        <v>2.5709244229674679</v>
      </c>
      <c r="Y18" s="11">
        <f t="shared" si="12"/>
        <v>1.2443664775915857</v>
      </c>
      <c r="Z18" s="11">
        <f t="shared" si="13"/>
        <v>1.6428571428571428</v>
      </c>
      <c r="AA18" s="12">
        <v>1.968</v>
      </c>
      <c r="AB18" s="14">
        <f t="shared" si="14"/>
        <v>7.444847079336304</v>
      </c>
      <c r="AC18" s="11">
        <f t="shared" si="15"/>
        <v>52433.355999999992</v>
      </c>
      <c r="AD18" s="11">
        <f t="shared" si="16"/>
        <v>1.9262547299089536</v>
      </c>
      <c r="AE18" s="11">
        <f t="shared" si="8"/>
        <v>1.0148855229018154</v>
      </c>
      <c r="AF18" s="11">
        <f t="shared" si="17"/>
        <v>2.4166666666666665</v>
      </c>
      <c r="AG18" s="12">
        <v>2.4</v>
      </c>
      <c r="AH18" s="11">
        <f t="shared" si="18"/>
        <v>14.620018914297324</v>
      </c>
      <c r="AI18" s="11">
        <f t="shared" si="19"/>
        <v>51628.383999999998</v>
      </c>
      <c r="AJ18" s="14">
        <f t="shared" si="20"/>
        <v>1.9562882309080216</v>
      </c>
      <c r="AK18" s="14">
        <f t="shared" si="21"/>
        <v>1.0279623172679453</v>
      </c>
      <c r="AL18" s="16">
        <f t="shared" si="22"/>
        <v>1.2666666666666666</v>
      </c>
      <c r="AM18" s="14">
        <v>1.63</v>
      </c>
      <c r="AN18" s="14">
        <f t="shared" si="23"/>
        <v>4.4441672844418081</v>
      </c>
    </row>
    <row r="19" spans="1:40" ht="15.75" x14ac:dyDescent="0.25">
      <c r="A19" s="9">
        <v>18</v>
      </c>
      <c r="B19" s="11">
        <v>18.600000000000001</v>
      </c>
      <c r="C19" s="13">
        <v>2.8</v>
      </c>
      <c r="D19" s="13">
        <f t="shared" si="0"/>
        <v>9.8999999999999986</v>
      </c>
      <c r="E19" s="11">
        <v>46.2</v>
      </c>
      <c r="F19" s="11">
        <v>3.2</v>
      </c>
      <c r="G19" s="11">
        <f t="shared" si="1"/>
        <v>9.5</v>
      </c>
      <c r="H19" s="11">
        <v>37.5</v>
      </c>
      <c r="I19" s="11">
        <v>3.1</v>
      </c>
      <c r="J19" s="11">
        <f t="shared" si="9"/>
        <v>9.6</v>
      </c>
      <c r="K19" s="11">
        <v>35.700000000000003</v>
      </c>
      <c r="L19" s="11">
        <v>3.6</v>
      </c>
      <c r="M19" s="11">
        <f t="shared" si="2"/>
        <v>9.1</v>
      </c>
      <c r="N19" s="11">
        <v>13.69</v>
      </c>
      <c r="O19" s="11">
        <v>9.8000000000000007</v>
      </c>
      <c r="P19" s="11">
        <v>101000</v>
      </c>
      <c r="Q19" s="11">
        <f t="shared" si="3"/>
        <v>76045.867999999988</v>
      </c>
      <c r="R19" s="14">
        <f t="shared" si="10"/>
        <v>1.3281457974810678</v>
      </c>
      <c r="S19" s="14">
        <f t="shared" si="4"/>
        <v>0.64984166196322091</v>
      </c>
      <c r="T19" s="14">
        <f t="shared" si="11"/>
        <v>1.0879120879120878</v>
      </c>
      <c r="U19" s="12">
        <v>1.34</v>
      </c>
      <c r="V19" s="15">
        <f t="shared" si="5"/>
        <v>2.9268624415809406</v>
      </c>
      <c r="W19" s="11">
        <f t="shared" si="6"/>
        <v>39017.155999999995</v>
      </c>
      <c r="X19" s="11">
        <f t="shared" si="7"/>
        <v>2.5886048690991217</v>
      </c>
      <c r="Y19" s="11">
        <f t="shared" si="12"/>
        <v>1.2495132497035089</v>
      </c>
      <c r="Z19" s="11">
        <f t="shared" si="13"/>
        <v>1.6964285714285716</v>
      </c>
      <c r="AA19" s="13">
        <v>2.0059999999999998</v>
      </c>
      <c r="AB19" s="14">
        <f t="shared" si="14"/>
        <v>7.8978312847201915</v>
      </c>
      <c r="AC19" s="11">
        <f t="shared" si="15"/>
        <v>53104.165999999997</v>
      </c>
      <c r="AD19" s="11">
        <f t="shared" si="16"/>
        <v>1.901922346356028</v>
      </c>
      <c r="AE19" s="11">
        <f t="shared" si="8"/>
        <v>1.0040571109232528</v>
      </c>
      <c r="AF19" s="11">
        <f t="shared" si="17"/>
        <v>2.5277777777777777</v>
      </c>
      <c r="AG19" s="13">
        <v>2.4500000000000002</v>
      </c>
      <c r="AH19" s="11">
        <f t="shared" si="18"/>
        <v>15.806102907807174</v>
      </c>
      <c r="AI19" s="11">
        <f t="shared" si="19"/>
        <v>50689.25</v>
      </c>
      <c r="AJ19" s="14">
        <f t="shared" si="20"/>
        <v>1.9925329335115434</v>
      </c>
      <c r="AK19" s="14">
        <f t="shared" si="21"/>
        <v>1.0433397475028943</v>
      </c>
      <c r="AL19" s="16">
        <f t="shared" si="22"/>
        <v>1.28</v>
      </c>
      <c r="AM19" s="14">
        <v>1.64</v>
      </c>
      <c r="AN19" s="14">
        <f t="shared" si="23"/>
        <v>4.5109509702725648</v>
      </c>
    </row>
    <row r="20" spans="1:40" ht="15.75" x14ac:dyDescent="0.25">
      <c r="A20" s="9">
        <v>19</v>
      </c>
      <c r="B20" s="11">
        <v>18.399999999999999</v>
      </c>
      <c r="C20" s="12">
        <v>2.75</v>
      </c>
      <c r="D20" s="12">
        <f t="shared" si="0"/>
        <v>9.9499999999999993</v>
      </c>
      <c r="E20" s="11">
        <v>46.7</v>
      </c>
      <c r="F20" s="11">
        <v>3</v>
      </c>
      <c r="G20" s="11">
        <f t="shared" si="1"/>
        <v>9.6999999999999993</v>
      </c>
      <c r="H20" s="11">
        <v>38</v>
      </c>
      <c r="I20" s="11">
        <v>2.9</v>
      </c>
      <c r="J20" s="11">
        <f t="shared" si="9"/>
        <v>9.7999999999999989</v>
      </c>
      <c r="K20" s="11">
        <v>35.5</v>
      </c>
      <c r="L20" s="11">
        <v>3.3</v>
      </c>
      <c r="M20" s="11">
        <f t="shared" si="2"/>
        <v>9.3999999999999986</v>
      </c>
      <c r="N20" s="11">
        <v>13.69</v>
      </c>
      <c r="O20" s="11">
        <v>9.8000000000000007</v>
      </c>
      <c r="P20" s="11">
        <v>101000</v>
      </c>
      <c r="Q20" s="11">
        <f t="shared" si="3"/>
        <v>76314.19200000001</v>
      </c>
      <c r="R20" s="14">
        <f t="shared" si="10"/>
        <v>1.323475979408915</v>
      </c>
      <c r="S20" s="14">
        <f t="shared" si="4"/>
        <v>0.6456316154537064</v>
      </c>
      <c r="T20" s="14">
        <f t="shared" si="11"/>
        <v>1.0934065934065933</v>
      </c>
      <c r="U20" s="13">
        <v>1.36</v>
      </c>
      <c r="V20" s="15">
        <f t="shared" si="5"/>
        <v>3.0090764484154335</v>
      </c>
      <c r="W20" s="11">
        <f t="shared" si="6"/>
        <v>38346.34599999999</v>
      </c>
      <c r="X20" s="11">
        <f t="shared" si="7"/>
        <v>2.6338885066128603</v>
      </c>
      <c r="Y20" s="11">
        <f t="shared" si="12"/>
        <v>1.2624874818997589</v>
      </c>
      <c r="Z20" s="11">
        <f t="shared" si="13"/>
        <v>1.7321428571428572</v>
      </c>
      <c r="AA20" s="12">
        <v>2.0310000000000001</v>
      </c>
      <c r="AB20" s="14">
        <f t="shared" si="14"/>
        <v>8.2113307207611843</v>
      </c>
      <c r="AC20" s="11">
        <f t="shared" si="15"/>
        <v>53372.49</v>
      </c>
      <c r="AD20" s="11">
        <f t="shared" si="16"/>
        <v>1.8923606524634695</v>
      </c>
      <c r="AE20" s="11">
        <f t="shared" si="8"/>
        <v>0.99974251222394439</v>
      </c>
      <c r="AF20" s="11">
        <f t="shared" si="17"/>
        <v>2.6111111111111107</v>
      </c>
      <c r="AG20" s="12">
        <v>2.5</v>
      </c>
      <c r="AH20" s="11">
        <f t="shared" si="18"/>
        <v>17.085937499999996</v>
      </c>
      <c r="AI20" s="11">
        <f t="shared" si="19"/>
        <v>50018.44</v>
      </c>
      <c r="AJ20" s="14">
        <f t="shared" si="20"/>
        <v>2.0192552986458594</v>
      </c>
      <c r="AK20" s="14">
        <f t="shared" si="21"/>
        <v>1.0544083593944436</v>
      </c>
      <c r="AL20" s="16">
        <f t="shared" si="22"/>
        <v>1.3066666666666664</v>
      </c>
      <c r="AM20" s="14">
        <v>1.66</v>
      </c>
      <c r="AN20" s="14">
        <f t="shared" si="23"/>
        <v>4.6479226471985653</v>
      </c>
    </row>
    <row r="21" spans="1:40" ht="15.75" x14ac:dyDescent="0.25">
      <c r="A21" s="9">
        <v>20</v>
      </c>
      <c r="B21" s="11">
        <v>18</v>
      </c>
      <c r="C21" s="13">
        <v>2.7</v>
      </c>
      <c r="D21" s="13">
        <f t="shared" si="0"/>
        <v>10</v>
      </c>
      <c r="E21" s="11">
        <v>46.5</v>
      </c>
      <c r="F21" s="11">
        <v>2.9</v>
      </c>
      <c r="G21" s="11">
        <f t="shared" si="1"/>
        <v>9.7999999999999989</v>
      </c>
      <c r="H21" s="11">
        <v>38.200000000000003</v>
      </c>
      <c r="I21" s="11">
        <v>2.8</v>
      </c>
      <c r="J21" s="11">
        <f t="shared" si="9"/>
        <v>9.8999999999999986</v>
      </c>
      <c r="K21" s="11">
        <v>34.700000000000003</v>
      </c>
      <c r="L21" s="11">
        <v>3</v>
      </c>
      <c r="M21" s="11">
        <f t="shared" si="2"/>
        <v>9.6999999999999993</v>
      </c>
      <c r="N21" s="11">
        <v>13.69</v>
      </c>
      <c r="O21" s="11">
        <v>9.8000000000000007</v>
      </c>
      <c r="P21" s="11">
        <v>101000</v>
      </c>
      <c r="Q21" s="11">
        <f t="shared" si="3"/>
        <v>76850.84</v>
      </c>
      <c r="R21" s="14">
        <f t="shared" si="10"/>
        <v>1.3142341710253265</v>
      </c>
      <c r="S21" s="14">
        <f t="shared" si="4"/>
        <v>0.63718582898350618</v>
      </c>
      <c r="T21" s="14">
        <f t="shared" si="11"/>
        <v>1.098901098901099</v>
      </c>
      <c r="U21" s="12">
        <v>1.36</v>
      </c>
      <c r="V21" s="15">
        <f t="shared" si="5"/>
        <v>3.0090764484154335</v>
      </c>
      <c r="W21" s="11">
        <f t="shared" si="6"/>
        <v>38614.67</v>
      </c>
      <c r="X21" s="11">
        <f t="shared" si="7"/>
        <v>2.615586252582244</v>
      </c>
      <c r="Y21" s="11">
        <f t="shared" si="12"/>
        <v>1.257279130724676</v>
      </c>
      <c r="Z21" s="11">
        <f t="shared" si="13"/>
        <v>1.75</v>
      </c>
      <c r="AA21" s="12">
        <v>2.0430000000000001</v>
      </c>
      <c r="AB21" s="14">
        <f t="shared" si="14"/>
        <v>8.3663405963325292</v>
      </c>
      <c r="AC21" s="11">
        <f t="shared" si="15"/>
        <v>54445.786</v>
      </c>
      <c r="AD21" s="11">
        <f t="shared" si="16"/>
        <v>1.855056330714006</v>
      </c>
      <c r="AE21" s="11">
        <f t="shared" si="8"/>
        <v>0.98257491435146826</v>
      </c>
      <c r="AF21" s="11">
        <f t="shared" si="17"/>
        <v>2.6944444444444442</v>
      </c>
      <c r="AG21" s="13">
        <v>2.5</v>
      </c>
      <c r="AH21" s="11">
        <f t="shared" si="18"/>
        <v>17.085937499999996</v>
      </c>
      <c r="AI21" s="11">
        <f t="shared" si="19"/>
        <v>49750.115999999995</v>
      </c>
      <c r="AJ21" s="14">
        <f t="shared" si="20"/>
        <v>2.0301460201620438</v>
      </c>
      <c r="AK21" s="14">
        <f t="shared" si="21"/>
        <v>1.0588564760386201</v>
      </c>
      <c r="AL21" s="16">
        <f t="shared" si="22"/>
        <v>1.3199999999999998</v>
      </c>
      <c r="AM21" s="14">
        <v>1.69</v>
      </c>
      <c r="AN21" s="14">
        <f t="shared" si="23"/>
        <v>4.8621627869609201</v>
      </c>
    </row>
    <row r="22" spans="1:40" ht="15.75" x14ac:dyDescent="0.25">
      <c r="A22" s="9">
        <v>21</v>
      </c>
      <c r="B22" s="11">
        <v>17.8</v>
      </c>
      <c r="C22" s="12">
        <v>2.65</v>
      </c>
      <c r="D22" s="12">
        <f t="shared" si="0"/>
        <v>10.049999999999999</v>
      </c>
      <c r="E22" s="11">
        <v>45.400000000000006</v>
      </c>
      <c r="F22" s="11">
        <v>2.7</v>
      </c>
      <c r="G22" s="11">
        <f t="shared" si="1"/>
        <v>10</v>
      </c>
      <c r="H22" s="11">
        <v>38.900000000000006</v>
      </c>
      <c r="I22" s="11">
        <v>2.7</v>
      </c>
      <c r="J22" s="11">
        <f t="shared" si="9"/>
        <v>10</v>
      </c>
      <c r="K22" s="11">
        <v>32.1</v>
      </c>
      <c r="L22" s="11">
        <v>2.8</v>
      </c>
      <c r="M22" s="11">
        <f t="shared" si="2"/>
        <v>9.8999999999999986</v>
      </c>
      <c r="N22" s="11">
        <v>13.69</v>
      </c>
      <c r="O22" s="11">
        <v>9.8000000000000007</v>
      </c>
      <c r="P22" s="11">
        <v>101000</v>
      </c>
      <c r="Q22" s="11">
        <f t="shared" si="3"/>
        <v>77119.16399999999</v>
      </c>
      <c r="R22" s="14">
        <f t="shared" si="10"/>
        <v>1.3096614999612808</v>
      </c>
      <c r="S22" s="14">
        <f t="shared" si="4"/>
        <v>0.63294943740216958</v>
      </c>
      <c r="T22" s="14">
        <f t="shared" si="11"/>
        <v>1.1043956043956042</v>
      </c>
      <c r="U22" s="13">
        <v>1.38</v>
      </c>
      <c r="V22" s="15">
        <f t="shared" si="5"/>
        <v>3.0941815231457097</v>
      </c>
      <c r="W22" s="11">
        <f t="shared" si="6"/>
        <v>40090.45199999999</v>
      </c>
      <c r="X22" s="11">
        <f t="shared" si="7"/>
        <v>2.5193030999001964</v>
      </c>
      <c r="Y22" s="11">
        <f t="shared" si="12"/>
        <v>1.2290679742792856</v>
      </c>
      <c r="Z22" s="11">
        <f t="shared" si="13"/>
        <v>1.7857142857142858</v>
      </c>
      <c r="AA22" s="12">
        <v>2.0670000000000002</v>
      </c>
      <c r="AB22" s="14">
        <f t="shared" si="14"/>
        <v>8.6854460822459814</v>
      </c>
      <c r="AC22" s="11">
        <f t="shared" si="15"/>
        <v>57933.997999999992</v>
      </c>
      <c r="AD22" s="11">
        <f t="shared" si="16"/>
        <v>1.7433631975476647</v>
      </c>
      <c r="AE22" s="11">
        <f t="shared" si="8"/>
        <v>0.9276553801152293</v>
      </c>
      <c r="AF22" s="11">
        <f t="shared" si="17"/>
        <v>2.7499999999999996</v>
      </c>
      <c r="AG22" s="12">
        <v>2.5499999999999998</v>
      </c>
      <c r="AH22" s="11">
        <f t="shared" si="18"/>
        <v>18.466212614988606</v>
      </c>
      <c r="AI22" s="11">
        <f t="shared" si="19"/>
        <v>48810.981999999996</v>
      </c>
      <c r="AJ22" s="14">
        <f t="shared" si="20"/>
        <v>2.0692064748871473</v>
      </c>
      <c r="AK22" s="14">
        <f t="shared" si="21"/>
        <v>1.0745220763871612</v>
      </c>
      <c r="AL22" s="16">
        <f t="shared" si="22"/>
        <v>1.3333333333333333</v>
      </c>
      <c r="AM22" s="14">
        <v>1.7</v>
      </c>
      <c r="AN22" s="14">
        <f t="shared" si="23"/>
        <v>4.9359925559243134</v>
      </c>
    </row>
    <row r="23" spans="1:40" ht="15.75" x14ac:dyDescent="0.25">
      <c r="A23" s="9">
        <v>22</v>
      </c>
      <c r="B23" s="11">
        <v>17.600000000000001</v>
      </c>
      <c r="C23" s="13">
        <v>2.6</v>
      </c>
      <c r="D23" s="13">
        <f t="shared" si="0"/>
        <v>10.1</v>
      </c>
      <c r="E23" s="11">
        <v>39.900000000000006</v>
      </c>
      <c r="F23" s="11">
        <v>2.6</v>
      </c>
      <c r="G23" s="11">
        <f t="shared" si="1"/>
        <v>10.1</v>
      </c>
      <c r="H23" s="11">
        <v>38.900000000000006</v>
      </c>
      <c r="I23" s="11">
        <v>2.6</v>
      </c>
      <c r="J23" s="11">
        <f t="shared" si="9"/>
        <v>10.1</v>
      </c>
      <c r="K23" s="11">
        <v>34.700000000000003</v>
      </c>
      <c r="L23" s="11">
        <v>2.6</v>
      </c>
      <c r="M23" s="11">
        <f t="shared" si="2"/>
        <v>10.1</v>
      </c>
      <c r="N23" s="11">
        <v>13.69</v>
      </c>
      <c r="O23" s="11">
        <v>9.8000000000000007</v>
      </c>
      <c r="P23" s="11">
        <v>101000</v>
      </c>
      <c r="Q23" s="11">
        <f t="shared" si="3"/>
        <v>77387.487999999998</v>
      </c>
      <c r="R23" s="14">
        <f t="shared" si="10"/>
        <v>1.3051205383485247</v>
      </c>
      <c r="S23" s="14">
        <f t="shared" si="4"/>
        <v>0.628703600215897</v>
      </c>
      <c r="T23" s="14">
        <f t="shared" si="11"/>
        <v>1.1098901098901099</v>
      </c>
      <c r="U23" s="12">
        <v>1.38</v>
      </c>
      <c r="V23" s="15">
        <f t="shared" si="5"/>
        <v>3.0941815231457097</v>
      </c>
      <c r="W23" s="11">
        <f t="shared" si="6"/>
        <v>47469.361999999994</v>
      </c>
      <c r="X23" s="11">
        <f t="shared" si="7"/>
        <v>2.1276881707405297</v>
      </c>
      <c r="Y23" s="11">
        <f t="shared" si="12"/>
        <v>1.0971795652472467</v>
      </c>
      <c r="Z23" s="11">
        <f t="shared" si="13"/>
        <v>1.8035714285714286</v>
      </c>
      <c r="AA23" s="13">
        <v>2.0790000000000002</v>
      </c>
      <c r="AB23" s="14">
        <f t="shared" si="14"/>
        <v>8.8496506442301293</v>
      </c>
      <c r="AC23" s="11">
        <f t="shared" si="15"/>
        <v>54445.786</v>
      </c>
      <c r="AD23" s="11">
        <f t="shared" si="16"/>
        <v>1.855056330714006</v>
      </c>
      <c r="AE23" s="11">
        <f t="shared" si="8"/>
        <v>0.98257491435146826</v>
      </c>
      <c r="AF23" s="11">
        <f t="shared" si="17"/>
        <v>2.8055555555555554</v>
      </c>
      <c r="AG23" s="13">
        <v>2.5750000000000002</v>
      </c>
      <c r="AH23" s="11">
        <f t="shared" si="18"/>
        <v>19.19621790331373</v>
      </c>
      <c r="AI23" s="11">
        <f t="shared" si="19"/>
        <v>48810.981999999996</v>
      </c>
      <c r="AJ23" s="14">
        <f t="shared" si="20"/>
        <v>2.0692064748871473</v>
      </c>
      <c r="AK23" s="14">
        <f t="shared" si="21"/>
        <v>1.0745220763871612</v>
      </c>
      <c r="AL23" s="16">
        <f t="shared" si="22"/>
        <v>1.3466666666666667</v>
      </c>
      <c r="AM23" s="14">
        <v>1.71</v>
      </c>
      <c r="AN23" s="14">
        <f t="shared" si="23"/>
        <v>5.0110622909391944</v>
      </c>
    </row>
    <row r="24" spans="1:40" ht="15.75" x14ac:dyDescent="0.25">
      <c r="A24" s="9">
        <v>23</v>
      </c>
      <c r="B24" s="11">
        <v>17.2</v>
      </c>
      <c r="C24" s="12">
        <v>2.5499999999999998</v>
      </c>
      <c r="D24" s="12">
        <f t="shared" si="0"/>
        <v>10.149999999999999</v>
      </c>
      <c r="E24" s="11">
        <v>38.800000000000004</v>
      </c>
      <c r="F24" s="11">
        <v>2.5499999999999998</v>
      </c>
      <c r="G24" s="11">
        <f t="shared" si="1"/>
        <v>10.149999999999999</v>
      </c>
      <c r="H24" s="11">
        <v>38.400000000000006</v>
      </c>
      <c r="I24" s="11">
        <v>2.5</v>
      </c>
      <c r="J24" s="11">
        <f t="shared" si="9"/>
        <v>10.199999999999999</v>
      </c>
      <c r="K24" s="11">
        <v>34.5</v>
      </c>
      <c r="L24" s="11">
        <v>2.5</v>
      </c>
      <c r="M24" s="11">
        <f t="shared" si="2"/>
        <v>10.199999999999999</v>
      </c>
      <c r="N24" s="11">
        <v>13.69</v>
      </c>
      <c r="O24" s="11">
        <v>9.8000000000000007</v>
      </c>
      <c r="P24" s="11">
        <v>101000</v>
      </c>
      <c r="Q24" s="11">
        <f t="shared" si="3"/>
        <v>77924.135999999999</v>
      </c>
      <c r="R24" s="14">
        <f t="shared" si="10"/>
        <v>1.2961324332168405</v>
      </c>
      <c r="S24" s="14">
        <f t="shared" si="4"/>
        <v>0.62018220189066497</v>
      </c>
      <c r="T24" s="14">
        <f t="shared" si="11"/>
        <v>1.1153846153846152</v>
      </c>
      <c r="U24" s="13">
        <v>1.4</v>
      </c>
      <c r="V24" s="15">
        <f t="shared" si="5"/>
        <v>3.1822721896660044</v>
      </c>
      <c r="W24" s="11">
        <f t="shared" si="6"/>
        <v>48945.143999999993</v>
      </c>
      <c r="X24" s="11">
        <f t="shared" si="7"/>
        <v>2.0635346378795005</v>
      </c>
      <c r="Y24" s="11">
        <f t="shared" si="12"/>
        <v>1.0722746461092474</v>
      </c>
      <c r="Z24" s="11">
        <f t="shared" si="13"/>
        <v>1.8124999999999998</v>
      </c>
      <c r="AA24" s="12">
        <v>2.0840000000000001</v>
      </c>
      <c r="AB24" s="14">
        <f t="shared" si="14"/>
        <v>8.919003133638375</v>
      </c>
      <c r="AC24" s="11">
        <f t="shared" si="15"/>
        <v>54714.11</v>
      </c>
      <c r="AD24" s="11">
        <f t="shared" si="16"/>
        <v>1.8459589308863837</v>
      </c>
      <c r="AE24" s="11">
        <f t="shared" si="8"/>
        <v>0.97830472844804628</v>
      </c>
      <c r="AF24" s="11">
        <f t="shared" si="17"/>
        <v>2.833333333333333</v>
      </c>
      <c r="AG24" s="12">
        <v>2.5750000000000002</v>
      </c>
      <c r="AH24" s="11">
        <f t="shared" si="18"/>
        <v>19.19621790331373</v>
      </c>
      <c r="AI24" s="11">
        <f t="shared" si="19"/>
        <v>49481.791999999987</v>
      </c>
      <c r="AJ24" s="14">
        <f t="shared" si="20"/>
        <v>2.0411548555072545</v>
      </c>
      <c r="AK24" s="14">
        <f t="shared" si="21"/>
        <v>1.0633167431370578</v>
      </c>
      <c r="AL24" s="16">
        <f t="shared" si="22"/>
        <v>1.3599999999999999</v>
      </c>
      <c r="AM24" s="14">
        <v>1.73</v>
      </c>
      <c r="AN24" s="14">
        <f t="shared" si="23"/>
        <v>5.1649998480143999</v>
      </c>
    </row>
    <row r="25" spans="1:40" ht="15.75" x14ac:dyDescent="0.25">
      <c r="A25" s="9">
        <v>24</v>
      </c>
      <c r="B25" s="11">
        <v>17.2</v>
      </c>
      <c r="C25" s="13">
        <v>2.5</v>
      </c>
      <c r="D25" s="13">
        <f t="shared" si="0"/>
        <v>10.199999999999999</v>
      </c>
      <c r="E25" s="11">
        <v>38.6</v>
      </c>
      <c r="F25" s="11">
        <v>2.5</v>
      </c>
      <c r="G25" s="11">
        <f t="shared" si="1"/>
        <v>10.199999999999999</v>
      </c>
      <c r="H25" s="11">
        <v>39.300000000000004</v>
      </c>
      <c r="I25" s="11">
        <v>2.5</v>
      </c>
      <c r="J25" s="11">
        <f t="shared" si="9"/>
        <v>10.199999999999999</v>
      </c>
      <c r="K25" s="11">
        <v>34.200000000000003</v>
      </c>
      <c r="L25" s="11">
        <v>2.5</v>
      </c>
      <c r="M25" s="11">
        <f t="shared" si="2"/>
        <v>10.199999999999999</v>
      </c>
      <c r="N25" s="11">
        <v>13.69</v>
      </c>
      <c r="O25" s="11">
        <v>9.8000000000000007</v>
      </c>
      <c r="P25" s="11">
        <v>101000</v>
      </c>
      <c r="Q25" s="11">
        <f t="shared" si="3"/>
        <v>77924.135999999999</v>
      </c>
      <c r="R25" s="14">
        <f t="shared" si="10"/>
        <v>1.2961324332168405</v>
      </c>
      <c r="S25" s="14">
        <f t="shared" si="4"/>
        <v>0.62018220189066497</v>
      </c>
      <c r="T25" s="14">
        <f t="shared" si="11"/>
        <v>1.1208791208791209</v>
      </c>
      <c r="U25" s="12">
        <v>1.42</v>
      </c>
      <c r="V25" s="15">
        <f t="shared" si="5"/>
        <v>3.2734459501748669</v>
      </c>
      <c r="W25" s="11">
        <f t="shared" si="6"/>
        <v>49213.467999999993</v>
      </c>
      <c r="X25" s="11">
        <f t="shared" si="7"/>
        <v>2.0522837366389219</v>
      </c>
      <c r="Y25" s="11">
        <f t="shared" si="12"/>
        <v>1.067789389397676</v>
      </c>
      <c r="Z25" s="11">
        <f t="shared" si="13"/>
        <v>1.8214285714285714</v>
      </c>
      <c r="AA25" s="13">
        <v>2.09</v>
      </c>
      <c r="AB25" s="14">
        <f t="shared" si="14"/>
        <v>9.0029595263714164</v>
      </c>
      <c r="AC25" s="11">
        <f t="shared" si="15"/>
        <v>55116.59599999999</v>
      </c>
      <c r="AD25" s="11">
        <f t="shared" si="16"/>
        <v>1.8324789143364373</v>
      </c>
      <c r="AE25" s="11">
        <f t="shared" si="8"/>
        <v>0.97191494461068229</v>
      </c>
      <c r="AF25" s="11">
        <f t="shared" si="17"/>
        <v>2.833333333333333</v>
      </c>
      <c r="AG25" s="13">
        <v>2.5750000000000002</v>
      </c>
      <c r="AH25" s="11">
        <f t="shared" si="18"/>
        <v>19.19621790331373</v>
      </c>
      <c r="AI25" s="11">
        <f t="shared" si="19"/>
        <v>48274.333999999988</v>
      </c>
      <c r="AJ25" s="14">
        <f t="shared" si="20"/>
        <v>2.0922090815380288</v>
      </c>
      <c r="AK25" s="14">
        <f t="shared" si="21"/>
        <v>1.0835445006717441</v>
      </c>
      <c r="AL25" s="16">
        <f t="shared" si="22"/>
        <v>1.3599999999999999</v>
      </c>
      <c r="AM25" s="14">
        <v>1.73</v>
      </c>
      <c r="AN25" s="14">
        <f t="shared" si="23"/>
        <v>5.1649998480143999</v>
      </c>
    </row>
    <row r="26" spans="1:40" ht="15.75" x14ac:dyDescent="0.25">
      <c r="A26" s="9">
        <v>25</v>
      </c>
      <c r="B26" s="11">
        <v>17.2</v>
      </c>
      <c r="C26" s="12">
        <v>2.4</v>
      </c>
      <c r="D26" s="12">
        <f t="shared" si="0"/>
        <v>10.299999999999999</v>
      </c>
      <c r="E26" s="11">
        <v>37.800000000000004</v>
      </c>
      <c r="F26" s="11">
        <v>2.4</v>
      </c>
      <c r="G26" s="11">
        <f t="shared" si="1"/>
        <v>10.299999999999999</v>
      </c>
      <c r="H26" s="11">
        <v>39.300000000000004</v>
      </c>
      <c r="I26" s="11">
        <v>2.4</v>
      </c>
      <c r="J26" s="11">
        <f t="shared" si="9"/>
        <v>10.299999999999999</v>
      </c>
      <c r="K26" s="11">
        <v>33.700000000000003</v>
      </c>
      <c r="L26" s="11">
        <v>2.4</v>
      </c>
      <c r="M26" s="11">
        <f t="shared" si="2"/>
        <v>10.299999999999999</v>
      </c>
      <c r="N26" s="11">
        <v>13.69</v>
      </c>
      <c r="O26" s="11">
        <v>9.8000000000000007</v>
      </c>
      <c r="P26" s="11">
        <v>101000</v>
      </c>
      <c r="Q26" s="11">
        <f t="shared" si="3"/>
        <v>77924.135999999999</v>
      </c>
      <c r="R26" s="14">
        <f t="shared" si="10"/>
        <v>1.2961324332168405</v>
      </c>
      <c r="S26" s="14">
        <f t="shared" si="4"/>
        <v>0.62018220189066497</v>
      </c>
      <c r="T26" s="14">
        <f t="shared" si="11"/>
        <v>1.1318681318681318</v>
      </c>
      <c r="U26" s="13">
        <v>1.44</v>
      </c>
      <c r="V26" s="15">
        <f t="shared" si="5"/>
        <v>3.367803363090204</v>
      </c>
      <c r="W26" s="11">
        <f t="shared" si="6"/>
        <v>50286.763999999996</v>
      </c>
      <c r="X26" s="11">
        <f t="shared" si="7"/>
        <v>2.0084808002360224</v>
      </c>
      <c r="Y26" s="11">
        <f t="shared" si="12"/>
        <v>1.0499721669994124</v>
      </c>
      <c r="Z26" s="11">
        <f t="shared" si="13"/>
        <v>1.8392857142857142</v>
      </c>
      <c r="AA26" s="12">
        <v>2.101</v>
      </c>
      <c r="AB26" s="14">
        <f t="shared" si="14"/>
        <v>9.1589801507758448</v>
      </c>
      <c r="AC26" s="11">
        <f t="shared" si="15"/>
        <v>55787.405999999988</v>
      </c>
      <c r="AD26" s="11">
        <f t="shared" si="16"/>
        <v>1.8104444576612868</v>
      </c>
      <c r="AE26" s="11">
        <f t="shared" si="8"/>
        <v>0.96130502823657149</v>
      </c>
      <c r="AF26" s="11">
        <f t="shared" si="17"/>
        <v>2.8611111111111107</v>
      </c>
      <c r="AG26" s="12">
        <v>2.6</v>
      </c>
      <c r="AH26" s="11">
        <f t="shared" si="18"/>
        <v>19.954029544632938</v>
      </c>
      <c r="AI26" s="11">
        <f t="shared" si="19"/>
        <v>48274.333999999988</v>
      </c>
      <c r="AJ26" s="14">
        <f t="shared" si="20"/>
        <v>2.0922090815380288</v>
      </c>
      <c r="AK26" s="14">
        <f t="shared" si="21"/>
        <v>1.0835445006717441</v>
      </c>
      <c r="AL26" s="16">
        <f t="shared" si="22"/>
        <v>1.3733333333333333</v>
      </c>
      <c r="AM26" s="14">
        <v>1.74</v>
      </c>
      <c r="AN26" s="14">
        <f t="shared" si="23"/>
        <v>5.2439074697418615</v>
      </c>
    </row>
    <row r="27" spans="1:40" ht="15.75" x14ac:dyDescent="0.25">
      <c r="A27" s="9">
        <v>26</v>
      </c>
      <c r="B27" s="11">
        <v>17.600000000000001</v>
      </c>
      <c r="C27" s="13">
        <v>2.35</v>
      </c>
      <c r="D27" s="13">
        <f t="shared" si="0"/>
        <v>10.35</v>
      </c>
      <c r="E27" s="11">
        <v>37.200000000000003</v>
      </c>
      <c r="F27" s="11">
        <v>2.35</v>
      </c>
      <c r="G27" s="11">
        <f t="shared" si="1"/>
        <v>10.35</v>
      </c>
      <c r="H27" s="11">
        <v>35.5</v>
      </c>
      <c r="I27" s="11">
        <v>2.4</v>
      </c>
      <c r="J27" s="11">
        <f t="shared" si="9"/>
        <v>10.299999999999999</v>
      </c>
      <c r="K27" s="11">
        <v>33</v>
      </c>
      <c r="L27" s="11">
        <v>2.4</v>
      </c>
      <c r="M27" s="11">
        <f t="shared" si="2"/>
        <v>10.299999999999999</v>
      </c>
      <c r="N27" s="11">
        <v>13.69</v>
      </c>
      <c r="O27" s="11">
        <v>9.8000000000000007</v>
      </c>
      <c r="P27" s="11">
        <v>101000</v>
      </c>
      <c r="Q27" s="11">
        <f t="shared" si="3"/>
        <v>77387.487999999998</v>
      </c>
      <c r="R27" s="14">
        <f t="shared" si="10"/>
        <v>1.3051205383485247</v>
      </c>
      <c r="S27" s="14">
        <f t="shared" si="4"/>
        <v>0.628703600215897</v>
      </c>
      <c r="T27" s="14">
        <f t="shared" si="11"/>
        <v>1.1373626373626373</v>
      </c>
      <c r="U27" s="12">
        <v>1.44</v>
      </c>
      <c r="V27" s="15">
        <f t="shared" si="5"/>
        <v>3.367803363090204</v>
      </c>
      <c r="W27" s="11">
        <f t="shared" si="6"/>
        <v>51091.73599999999</v>
      </c>
      <c r="X27" s="11">
        <f t="shared" si="7"/>
        <v>1.976836332200574</v>
      </c>
      <c r="Y27" s="11">
        <f t="shared" si="12"/>
        <v>1.0367329092046975</v>
      </c>
      <c r="Z27" s="11">
        <f t="shared" si="13"/>
        <v>1.8482142857142858</v>
      </c>
      <c r="AA27" s="13">
        <v>2.1070000000000002</v>
      </c>
      <c r="AB27" s="14">
        <f t="shared" si="14"/>
        <v>9.245241075540795</v>
      </c>
      <c r="AC27" s="11">
        <f t="shared" si="15"/>
        <v>56726.539999999994</v>
      </c>
      <c r="AD27" s="11">
        <f t="shared" si="16"/>
        <v>1.7804717157083794</v>
      </c>
      <c r="AE27" s="11">
        <f t="shared" si="8"/>
        <v>0.94652959861515495</v>
      </c>
      <c r="AF27" s="11">
        <f t="shared" si="17"/>
        <v>2.8611111111111107</v>
      </c>
      <c r="AG27" s="13">
        <v>2.6</v>
      </c>
      <c r="AH27" s="11">
        <f t="shared" si="18"/>
        <v>19.954029544632938</v>
      </c>
      <c r="AI27" s="11">
        <f t="shared" si="19"/>
        <v>53372.49</v>
      </c>
      <c r="AJ27" s="14">
        <f t="shared" si="20"/>
        <v>1.8923606524634695</v>
      </c>
      <c r="AK27" s="14">
        <f t="shared" si="21"/>
        <v>0.99974251222394439</v>
      </c>
      <c r="AL27" s="16">
        <f t="shared" si="22"/>
        <v>1.3733333333333333</v>
      </c>
      <c r="AM27" s="14">
        <v>1.74</v>
      </c>
      <c r="AN27" s="14">
        <f t="shared" si="23"/>
        <v>5.2439074697418615</v>
      </c>
    </row>
    <row r="28" spans="1:40" x14ac:dyDescent="0.25">
      <c r="C28" s="5"/>
      <c r="D28" s="5"/>
      <c r="F28" s="3"/>
      <c r="G28" s="3"/>
      <c r="L28" s="4"/>
      <c r="M28" s="4"/>
      <c r="U28" s="6"/>
      <c r="V28" s="2"/>
      <c r="AA28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"/>
  <sheetViews>
    <sheetView workbookViewId="0">
      <selection activeCell="H16" activeCellId="1" sqref="B127 H16"/>
    </sheetView>
  </sheetViews>
  <sheetFormatPr defaultRowHeight="15" x14ac:dyDescent="0.25"/>
  <sheetData>
    <row r="1" spans="1:3" x14ac:dyDescent="0.25">
      <c r="A1">
        <v>0</v>
      </c>
      <c r="C1" t="e">
        <f>(1/A1)*((2*(1+(0.2*(A1^2))/2.4)^(2.4/0.8)))</f>
        <v>#DIV/0!</v>
      </c>
    </row>
    <row r="2" spans="1:3" x14ac:dyDescent="0.25">
      <c r="A2">
        <v>1</v>
      </c>
      <c r="C2">
        <f t="shared" ref="C2:C33" si="0">(1/A2)*((2*(1+(0.2*(A2^2)))/2.4)^(2.4/0.8))</f>
        <v>1</v>
      </c>
    </row>
    <row r="3" spans="1:3" x14ac:dyDescent="0.25">
      <c r="A3">
        <v>1.01</v>
      </c>
      <c r="C3">
        <f t="shared" si="0"/>
        <v>1.0000828763320548</v>
      </c>
    </row>
    <row r="4" spans="1:3" x14ac:dyDescent="0.25">
      <c r="A4">
        <v>0.99</v>
      </c>
      <c r="C4">
        <f t="shared" si="0"/>
        <v>1.0000838023728074</v>
      </c>
    </row>
    <row r="5" spans="1:3" x14ac:dyDescent="0.25">
      <c r="A5">
        <v>1.02</v>
      </c>
      <c r="C5">
        <f t="shared" si="0"/>
        <v>1.0003297241252</v>
      </c>
    </row>
    <row r="6" spans="1:3" x14ac:dyDescent="0.25">
      <c r="A6">
        <v>0.98</v>
      </c>
      <c r="C6">
        <f t="shared" si="0"/>
        <v>1.0003371352081636</v>
      </c>
    </row>
    <row r="7" spans="1:3" x14ac:dyDescent="0.25">
      <c r="A7">
        <v>1.03</v>
      </c>
      <c r="C7">
        <f t="shared" si="0"/>
        <v>1.0007379739595876</v>
      </c>
    </row>
    <row r="8" spans="1:3" x14ac:dyDescent="0.25">
      <c r="A8">
        <v>0.97</v>
      </c>
      <c r="C8">
        <f t="shared" si="0"/>
        <v>1.0007630018849232</v>
      </c>
    </row>
    <row r="9" spans="1:3" x14ac:dyDescent="0.25">
      <c r="A9">
        <v>1.04</v>
      </c>
      <c r="C9">
        <f t="shared" si="0"/>
        <v>1.0013051879384618</v>
      </c>
    </row>
    <row r="10" spans="1:3" x14ac:dyDescent="0.25">
      <c r="A10">
        <v>0.96</v>
      </c>
      <c r="C10">
        <f t="shared" si="0"/>
        <v>1.0013645649580252</v>
      </c>
    </row>
    <row r="11" spans="1:3" x14ac:dyDescent="0.25">
      <c r="A11">
        <v>1.05</v>
      </c>
      <c r="C11">
        <f t="shared" si="0"/>
        <v>1.0020290537505512</v>
      </c>
    </row>
    <row r="12" spans="1:3" x14ac:dyDescent="0.25">
      <c r="A12">
        <v>0.95</v>
      </c>
      <c r="C12">
        <f t="shared" si="0"/>
        <v>1.0021451541940787</v>
      </c>
    </row>
    <row r="13" spans="1:3" x14ac:dyDescent="0.25">
      <c r="A13">
        <v>1.06</v>
      </c>
      <c r="C13">
        <f t="shared" si="0"/>
        <v>1.0029073790716985</v>
      </c>
    </row>
    <row r="14" spans="1:3" x14ac:dyDescent="0.25">
      <c r="A14">
        <v>0.94</v>
      </c>
      <c r="C14">
        <f t="shared" si="0"/>
        <v>1.0031082751234044</v>
      </c>
    </row>
    <row r="15" spans="1:3" x14ac:dyDescent="0.25">
      <c r="A15">
        <v>1.07</v>
      </c>
      <c r="C15">
        <f t="shared" si="0"/>
        <v>1.0039380862835285</v>
      </c>
    </row>
    <row r="16" spans="1:3" x14ac:dyDescent="0.25">
      <c r="A16">
        <v>0.93</v>
      </c>
      <c r="C16">
        <f t="shared" si="0"/>
        <v>1.0042576181473961</v>
      </c>
    </row>
    <row r="17" spans="1:3" x14ac:dyDescent="0.25">
      <c r="A17">
        <v>1.08</v>
      </c>
      <c r="C17">
        <f t="shared" si="0"/>
        <v>1.0051192074886153</v>
      </c>
    </row>
    <row r="18" spans="1:3" x14ac:dyDescent="0.25">
      <c r="A18">
        <v>0.92</v>
      </c>
      <c r="C18">
        <f t="shared" si="0"/>
        <v>1.0055970682434787</v>
      </c>
    </row>
    <row r="19" spans="1:3" x14ac:dyDescent="0.25">
      <c r="A19">
        <v>1.0900000000000001</v>
      </c>
      <c r="C19">
        <f t="shared" si="0"/>
        <v>1.0064488798030968</v>
      </c>
    </row>
    <row r="20" spans="1:3" x14ac:dyDescent="0.25">
      <c r="A20">
        <v>0.91</v>
      </c>
      <c r="C20">
        <f t="shared" si="0"/>
        <v>1.0071307153135993</v>
      </c>
    </row>
    <row r="21" spans="1:3" x14ac:dyDescent="0.25">
      <c r="A21">
        <v>1.1000000000000001</v>
      </c>
      <c r="C21">
        <f t="shared" si="0"/>
        <v>1.0079253409090911</v>
      </c>
    </row>
    <row r="22" spans="1:3" x14ac:dyDescent="0.25">
      <c r="A22">
        <v>0.9</v>
      </c>
      <c r="C22">
        <f t="shared" si="0"/>
        <v>1.0088628652263374</v>
      </c>
    </row>
    <row r="23" spans="1:3" x14ac:dyDescent="0.25">
      <c r="A23">
        <v>1.1100000000000001</v>
      </c>
      <c r="C23">
        <f t="shared" si="0"/>
        <v>1.0095469248505213</v>
      </c>
    </row>
    <row r="24" spans="1:3" x14ac:dyDescent="0.25">
      <c r="A24">
        <v>0.89</v>
      </c>
      <c r="C24">
        <f t="shared" si="0"/>
        <v>1.0107980516071633</v>
      </c>
    </row>
    <row r="25" spans="1:3" x14ac:dyDescent="0.25">
      <c r="A25">
        <v>1.1200000000000001</v>
      </c>
      <c r="C25">
        <f t="shared" si="0"/>
        <v>1.0113120580571426</v>
      </c>
    </row>
    <row r="26" spans="1:3" x14ac:dyDescent="0.25">
      <c r="A26">
        <v>0.88</v>
      </c>
      <c r="C26">
        <f t="shared" si="0"/>
        <v>1.0129410484363635</v>
      </c>
    </row>
    <row r="27" spans="1:3" x14ac:dyDescent="0.25">
      <c r="A27">
        <v>1.1299999999999999</v>
      </c>
      <c r="C27">
        <f t="shared" si="0"/>
        <v>1.0132192555826325</v>
      </c>
    </row>
    <row r="28" spans="1:3" x14ac:dyDescent="0.25">
      <c r="A28">
        <v>1.1399999999999999</v>
      </c>
      <c r="C28">
        <f t="shared" si="0"/>
        <v>1.0152671175435999</v>
      </c>
    </row>
    <row r="29" spans="1:3" x14ac:dyDescent="0.25">
      <c r="A29">
        <v>0.87</v>
      </c>
      <c r="C29">
        <f t="shared" si="0"/>
        <v>1.015296883519631</v>
      </c>
    </row>
    <row r="30" spans="1:3" x14ac:dyDescent="0.25">
      <c r="A30">
        <v>1.1499999999999999</v>
      </c>
      <c r="C30">
        <f t="shared" si="0"/>
        <v>1.0174543257472826</v>
      </c>
    </row>
    <row r="31" spans="1:3" x14ac:dyDescent="0.25">
      <c r="A31">
        <v>0.86</v>
      </c>
      <c r="C31">
        <f t="shared" si="0"/>
        <v>1.0178708529023259</v>
      </c>
    </row>
    <row r="32" spans="1:3" x14ac:dyDescent="0.25">
      <c r="A32">
        <v>1.1599999999999999</v>
      </c>
      <c r="C32">
        <f t="shared" si="0"/>
        <v>1.019779640496552</v>
      </c>
    </row>
    <row r="33" spans="1:3" x14ac:dyDescent="0.25">
      <c r="A33">
        <v>0.85</v>
      </c>
      <c r="C33">
        <f t="shared" si="0"/>
        <v>1.0206685363051473</v>
      </c>
    </row>
    <row r="34" spans="1:3" x14ac:dyDescent="0.25">
      <c r="A34">
        <v>1.17</v>
      </c>
      <c r="C34">
        <f t="shared" ref="C34:C65" si="1">(1/A34)*((2*(1+(0.2*(A34^2)))/2.4)^(2.4/0.8))</f>
        <v>1.0222418975616059</v>
      </c>
    </row>
    <row r="35" spans="1:3" x14ac:dyDescent="0.25">
      <c r="A35">
        <v>0.84</v>
      </c>
      <c r="C35">
        <f t="shared" si="1"/>
        <v>1.0236958136663139</v>
      </c>
    </row>
    <row r="36" spans="1:3" x14ac:dyDescent="0.25">
      <c r="A36">
        <v>1.18</v>
      </c>
      <c r="C36">
        <f t="shared" si="1"/>
        <v>1.024840005308475</v>
      </c>
    </row>
    <row r="37" spans="1:3" x14ac:dyDescent="0.25">
      <c r="A37">
        <v>0.83</v>
      </c>
      <c r="C37">
        <f t="shared" si="1"/>
        <v>1.0269588828835845</v>
      </c>
    </row>
    <row r="38" spans="1:3" x14ac:dyDescent="0.25">
      <c r="A38">
        <v>1.19</v>
      </c>
      <c r="C38">
        <f t="shared" si="1"/>
        <v>1.027572941975105</v>
      </c>
    </row>
    <row r="39" spans="1:3" x14ac:dyDescent="0.25">
      <c r="A39">
        <v>1.2</v>
      </c>
      <c r="C39">
        <f t="shared" si="1"/>
        <v>1.0304397530864202</v>
      </c>
    </row>
    <row r="40" spans="1:3" x14ac:dyDescent="0.25">
      <c r="A40">
        <v>0.82</v>
      </c>
      <c r="C40">
        <f t="shared" si="1"/>
        <v>1.0304642788585368</v>
      </c>
    </row>
    <row r="41" spans="1:3" x14ac:dyDescent="0.25">
      <c r="A41">
        <v>1.21</v>
      </c>
      <c r="C41">
        <f t="shared" si="1"/>
        <v>1.0334395490003101</v>
      </c>
    </row>
    <row r="42" spans="1:3" x14ac:dyDescent="0.25">
      <c r="A42">
        <v>0.81</v>
      </c>
      <c r="C42">
        <f t="shared" si="1"/>
        <v>1.0342188939556529</v>
      </c>
    </row>
    <row r="43" spans="1:3" x14ac:dyDescent="0.25">
      <c r="A43">
        <v>1.22</v>
      </c>
      <c r="C43">
        <f t="shared" si="1"/>
        <v>1.036571502577049</v>
      </c>
    </row>
    <row r="44" spans="1:3" x14ac:dyDescent="0.25">
      <c r="A44">
        <v>0.8</v>
      </c>
      <c r="C44">
        <f t="shared" si="1"/>
        <v>1.0382300000000004</v>
      </c>
    </row>
    <row r="45" spans="1:3" x14ac:dyDescent="0.25">
      <c r="A45">
        <v>1.23</v>
      </c>
      <c r="C45">
        <f t="shared" si="1"/>
        <v>1.0398348469651046</v>
      </c>
    </row>
    <row r="46" spans="1:3" x14ac:dyDescent="0.25">
      <c r="A46">
        <v>0.79</v>
      </c>
      <c r="C46">
        <f t="shared" si="1"/>
        <v>1.0425052719498418</v>
      </c>
    </row>
    <row r="47" spans="1:3" x14ac:dyDescent="0.25">
      <c r="A47">
        <v>1.24</v>
      </c>
      <c r="C47">
        <f t="shared" si="1"/>
        <v>1.0432288734967745</v>
      </c>
    </row>
    <row r="48" spans="1:3" x14ac:dyDescent="0.25">
      <c r="A48">
        <v>1.25</v>
      </c>
      <c r="C48">
        <f t="shared" si="1"/>
        <v>1.0467529296875</v>
      </c>
    </row>
    <row r="49" spans="1:3" x14ac:dyDescent="0.25">
      <c r="A49">
        <v>0.78</v>
      </c>
      <c r="C49">
        <f t="shared" si="1"/>
        <v>1.0470528133944921</v>
      </c>
    </row>
    <row r="50" spans="1:3" x14ac:dyDescent="0.25">
      <c r="A50">
        <v>1.26</v>
      </c>
      <c r="C50">
        <f t="shared" si="1"/>
        <v>1.0504064173330985</v>
      </c>
    </row>
    <row r="51" spans="1:3" x14ac:dyDescent="0.25">
      <c r="A51">
        <v>0.77</v>
      </c>
      <c r="C51">
        <f t="shared" si="1"/>
        <v>1.051881184043344</v>
      </c>
    </row>
    <row r="52" spans="1:3" x14ac:dyDescent="0.25">
      <c r="A52">
        <v>1.27</v>
      </c>
      <c r="C52">
        <f t="shared" si="1"/>
        <v>1.0541887906995082</v>
      </c>
    </row>
    <row r="53" spans="1:3" x14ac:dyDescent="0.25">
      <c r="A53">
        <v>0.76</v>
      </c>
      <c r="C53">
        <f t="shared" si="1"/>
        <v>1.056999429389474</v>
      </c>
    </row>
    <row r="54" spans="1:3" x14ac:dyDescent="0.25">
      <c r="A54">
        <v>1.28</v>
      </c>
      <c r="C54">
        <f t="shared" si="1"/>
        <v>1.0580995548000001</v>
      </c>
    </row>
    <row r="55" spans="1:3" x14ac:dyDescent="0.25">
      <c r="A55">
        <v>1.29</v>
      </c>
      <c r="C55">
        <f t="shared" si="1"/>
        <v>1.0621382637551</v>
      </c>
    </row>
    <row r="56" spans="1:3" x14ac:dyDescent="0.25">
      <c r="A56">
        <v>0.75</v>
      </c>
      <c r="C56">
        <f t="shared" si="1"/>
        <v>1.0624171127507718</v>
      </c>
    </row>
    <row r="57" spans="1:3" x14ac:dyDescent="0.25">
      <c r="A57">
        <v>1.3</v>
      </c>
      <c r="C57">
        <f t="shared" si="1"/>
        <v>1.0663045192307696</v>
      </c>
    </row>
    <row r="58" spans="1:3" x14ac:dyDescent="0.25">
      <c r="A58">
        <v>0.74</v>
      </c>
      <c r="C58">
        <f t="shared" si="1"/>
        <v>1.0681443499135137</v>
      </c>
    </row>
    <row r="59" spans="1:3" x14ac:dyDescent="0.25">
      <c r="A59">
        <v>1.31</v>
      </c>
      <c r="C59">
        <f t="shared" si="1"/>
        <v>1.0705979689506682</v>
      </c>
    </row>
    <row r="60" spans="1:3" x14ac:dyDescent="0.25">
      <c r="A60">
        <v>0.73</v>
      </c>
      <c r="C60">
        <f t="shared" si="1"/>
        <v>1.0741918466279106</v>
      </c>
    </row>
    <row r="61" spans="1:3" x14ac:dyDescent="0.25">
      <c r="A61">
        <v>1.32</v>
      </c>
      <c r="C61">
        <f t="shared" si="1"/>
        <v>1.0750183052785638</v>
      </c>
    </row>
    <row r="62" spans="1:3" x14ac:dyDescent="0.25">
      <c r="A62">
        <v>1.33</v>
      </c>
      <c r="C62">
        <f t="shared" si="1"/>
        <v>1.0795652638671991</v>
      </c>
    </row>
    <row r="63" spans="1:3" x14ac:dyDescent="0.25">
      <c r="A63">
        <v>0.72</v>
      </c>
      <c r="C63">
        <f t="shared" si="1"/>
        <v>1.0805709392329221</v>
      </c>
    </row>
    <row r="64" spans="1:3" x14ac:dyDescent="0.25">
      <c r="A64">
        <v>1.34</v>
      </c>
      <c r="C64">
        <f t="shared" si="1"/>
        <v>1.0842386223701492</v>
      </c>
    </row>
    <row r="65" spans="1:3" x14ac:dyDescent="0.25">
      <c r="A65">
        <v>0.71</v>
      </c>
      <c r="C65">
        <f t="shared" si="1"/>
        <v>1.0872936387188381</v>
      </c>
    </row>
    <row r="66" spans="1:3" x14ac:dyDescent="0.25">
      <c r="A66">
        <v>1.35</v>
      </c>
      <c r="C66">
        <f t="shared" ref="C66:C97" si="2">(1/A66)*((2*(1+(0.2*(A66^2)))/2.4)^(2.4/0.8))</f>
        <v>1.0890381992133917</v>
      </c>
    </row>
    <row r="67" spans="1:3" x14ac:dyDescent="0.25">
      <c r="A67">
        <v>1.36</v>
      </c>
      <c r="C67">
        <f t="shared" si="2"/>
        <v>1.0939638524235296</v>
      </c>
    </row>
    <row r="68" spans="1:3" x14ac:dyDescent="0.25">
      <c r="A68">
        <v>0.7</v>
      </c>
      <c r="C68">
        <f t="shared" si="2"/>
        <v>1.0943726785714292</v>
      </c>
    </row>
    <row r="69" spans="1:3" x14ac:dyDescent="0.25">
      <c r="A69">
        <v>1.37</v>
      </c>
      <c r="C69">
        <f t="shared" si="2"/>
        <v>1.0990154785097626</v>
      </c>
    </row>
    <row r="70" spans="1:3" x14ac:dyDescent="0.25">
      <c r="A70">
        <v>0.69</v>
      </c>
      <c r="C70">
        <f t="shared" si="2"/>
        <v>1.1018215667812739</v>
      </c>
    </row>
    <row r="71" spans="1:3" x14ac:dyDescent="0.25">
      <c r="A71">
        <v>1.38</v>
      </c>
      <c r="C71">
        <f t="shared" si="2"/>
        <v>1.104193011396887</v>
      </c>
    </row>
    <row r="72" spans="1:3" x14ac:dyDescent="0.25">
      <c r="A72">
        <v>1.39</v>
      </c>
      <c r="C72">
        <f t="shared" si="2"/>
        <v>1.1094964214067449</v>
      </c>
    </row>
    <row r="73" spans="1:3" x14ac:dyDescent="0.25">
      <c r="A73">
        <v>0.68</v>
      </c>
      <c r="C73">
        <f t="shared" si="2"/>
        <v>1.1096546424470592</v>
      </c>
    </row>
    <row r="74" spans="1:3" x14ac:dyDescent="0.25">
      <c r="A74">
        <v>1.4</v>
      </c>
      <c r="C74">
        <f t="shared" si="2"/>
        <v>1.1149257142857141</v>
      </c>
    </row>
    <row r="75" spans="1:3" x14ac:dyDescent="0.25">
      <c r="A75">
        <v>0.67</v>
      </c>
      <c r="C75">
        <f t="shared" si="2"/>
        <v>1.1178871374527986</v>
      </c>
    </row>
    <row r="76" spans="1:3" x14ac:dyDescent="0.25">
      <c r="A76">
        <v>1.41</v>
      </c>
      <c r="C76">
        <f t="shared" si="2"/>
        <v>1.1204809302759422</v>
      </c>
    </row>
    <row r="77" spans="1:3" x14ac:dyDescent="0.25">
      <c r="A77">
        <v>1.42</v>
      </c>
      <c r="C77">
        <f t="shared" si="2"/>
        <v>1.1261621432281697</v>
      </c>
    </row>
    <row r="78" spans="1:3" x14ac:dyDescent="0.25">
      <c r="A78">
        <v>0.66</v>
      </c>
      <c r="C78">
        <f t="shared" si="2"/>
        <v>1.1265352437571274</v>
      </c>
    </row>
    <row r="79" spans="1:3" x14ac:dyDescent="0.25">
      <c r="A79">
        <v>1.43</v>
      </c>
      <c r="C79">
        <f t="shared" si="2"/>
        <v>1.1319694597541083</v>
      </c>
    </row>
    <row r="80" spans="1:3" x14ac:dyDescent="0.25">
      <c r="A80">
        <v>0.65</v>
      </c>
      <c r="C80">
        <f t="shared" si="2"/>
        <v>1.1356161868990386</v>
      </c>
    </row>
    <row r="81" spans="1:3" x14ac:dyDescent="0.25">
      <c r="A81">
        <v>1.44</v>
      </c>
      <c r="C81">
        <f t="shared" si="2"/>
        <v>1.1379030184164609</v>
      </c>
    </row>
    <row r="82" spans="1:3" x14ac:dyDescent="0.25">
      <c r="A82">
        <v>1.45</v>
      </c>
      <c r="C82">
        <f t="shared" si="2"/>
        <v>1.1439629889547416</v>
      </c>
    </row>
    <row r="83" spans="1:3" x14ac:dyDescent="0.25">
      <c r="A83">
        <v>0.64</v>
      </c>
      <c r="C83">
        <f t="shared" si="2"/>
        <v>1.1451483064000003</v>
      </c>
    </row>
    <row r="84" spans="1:3" x14ac:dyDescent="0.25">
      <c r="A84">
        <v>1.46</v>
      </c>
      <c r="C84">
        <f t="shared" si="2"/>
        <v>1.1501495715452057</v>
      </c>
    </row>
    <row r="85" spans="1:3" x14ac:dyDescent="0.25">
      <c r="A85">
        <v>0.63</v>
      </c>
      <c r="C85">
        <f t="shared" si="2"/>
        <v>1.1551511438286965</v>
      </c>
    </row>
    <row r="86" spans="1:3" x14ac:dyDescent="0.25">
      <c r="A86">
        <v>1.47</v>
      </c>
      <c r="C86">
        <f t="shared" si="2"/>
        <v>1.1564629960932511</v>
      </c>
    </row>
    <row r="87" spans="1:3" x14ac:dyDescent="0.25">
      <c r="A87">
        <v>1.48</v>
      </c>
      <c r="C87">
        <f t="shared" si="2"/>
        <v>1.1629035215567571</v>
      </c>
    </row>
    <row r="88" spans="1:3" x14ac:dyDescent="0.25">
      <c r="A88">
        <v>0.62</v>
      </c>
      <c r="C88">
        <f t="shared" si="2"/>
        <v>1.1656455393935488</v>
      </c>
    </row>
    <row r="89" spans="1:3" x14ac:dyDescent="0.25">
      <c r="A89">
        <v>1.49</v>
      </c>
      <c r="C89">
        <f t="shared" si="2"/>
        <v>1.16947143529891</v>
      </c>
    </row>
    <row r="90" spans="1:3" x14ac:dyDescent="0.25">
      <c r="A90">
        <v>1.5</v>
      </c>
      <c r="C90">
        <f t="shared" si="2"/>
        <v>1.1761670524691354</v>
      </c>
    </row>
    <row r="91" spans="1:3" x14ac:dyDescent="0.25">
      <c r="A91">
        <v>0.61</v>
      </c>
      <c r="C91">
        <f t="shared" si="2"/>
        <v>1.1766537380415985</v>
      </c>
    </row>
    <row r="92" spans="1:3" x14ac:dyDescent="0.25">
      <c r="A92">
        <v>1.51</v>
      </c>
      <c r="C92">
        <f t="shared" si="2"/>
        <v>1.182990715410845</v>
      </c>
    </row>
    <row r="93" spans="1:3" x14ac:dyDescent="0.25">
      <c r="A93">
        <v>0.6</v>
      </c>
      <c r="C93">
        <f t="shared" si="2"/>
        <v>1.1881995061728399</v>
      </c>
    </row>
    <row r="94" spans="1:3" x14ac:dyDescent="0.25">
      <c r="A94">
        <v>1.52</v>
      </c>
      <c r="C94">
        <f t="shared" si="2"/>
        <v>1.1899427930947373</v>
      </c>
    </row>
    <row r="95" spans="1:3" x14ac:dyDescent="0.25">
      <c r="A95">
        <v>1.53</v>
      </c>
      <c r="C95">
        <f t="shared" si="2"/>
        <v>1.1970236805765224</v>
      </c>
    </row>
    <row r="96" spans="1:3" x14ac:dyDescent="0.25">
      <c r="A96">
        <v>0.59</v>
      </c>
      <c r="C96">
        <f t="shared" si="2"/>
        <v>1.2003082602294497</v>
      </c>
    </row>
    <row r="97" spans="1:3" x14ac:dyDescent="0.25">
      <c r="A97">
        <v>1.54</v>
      </c>
      <c r="C97">
        <f t="shared" si="2"/>
        <v>1.2042337984779223</v>
      </c>
    </row>
    <row r="98" spans="1:3" x14ac:dyDescent="0.25">
      <c r="A98">
        <v>1.55</v>
      </c>
      <c r="C98">
        <f t="shared" ref="C98:C129" si="3">(1/A98)*((2*(1+(0.2*(A98^2)))/2.4)^(2.4/0.8))</f>
        <v>1.2115735924899196</v>
      </c>
    </row>
    <row r="99" spans="1:3" x14ac:dyDescent="0.25">
      <c r="A99">
        <v>0.57999999999999996</v>
      </c>
      <c r="C99">
        <f t="shared" si="3"/>
        <v>1.2130072085931041</v>
      </c>
    </row>
    <row r="100" spans="1:3" x14ac:dyDescent="0.25">
      <c r="A100">
        <v>1.56</v>
      </c>
      <c r="C100">
        <f t="shared" si="3"/>
        <v>1.219043532897246</v>
      </c>
    </row>
    <row r="101" spans="1:3" x14ac:dyDescent="0.25">
      <c r="A101">
        <v>0.56999999999999995</v>
      </c>
      <c r="C101">
        <f t="shared" si="3"/>
        <v>1.2263255084247</v>
      </c>
    </row>
    <row r="102" spans="1:3" x14ac:dyDescent="0.25">
      <c r="A102">
        <v>1.57</v>
      </c>
      <c r="C102">
        <f t="shared" si="3"/>
        <v>1.2266441141231688</v>
      </c>
    </row>
    <row r="103" spans="1:3" x14ac:dyDescent="0.25">
      <c r="A103">
        <v>1.58</v>
      </c>
      <c r="C103">
        <f t="shared" si="3"/>
        <v>1.2343758542936714</v>
      </c>
    </row>
    <row r="104" spans="1:3" x14ac:dyDescent="0.25">
      <c r="A104">
        <v>0.56000000000000005</v>
      </c>
      <c r="C104">
        <f t="shared" si="3"/>
        <v>1.2402944393142863</v>
      </c>
    </row>
    <row r="105" spans="1:3" x14ac:dyDescent="0.25">
      <c r="A105">
        <v>1.59</v>
      </c>
      <c r="C105">
        <f t="shared" si="3"/>
        <v>1.2422392948201753</v>
      </c>
    </row>
    <row r="106" spans="1:3" x14ac:dyDescent="0.25">
      <c r="A106">
        <v>1.6</v>
      </c>
      <c r="C106">
        <f t="shared" si="3"/>
        <v>1.2502349999999998</v>
      </c>
    </row>
    <row r="107" spans="1:3" x14ac:dyDescent="0.25">
      <c r="A107">
        <v>0.55000000000000004</v>
      </c>
      <c r="C107">
        <f t="shared" si="3"/>
        <v>1.2549475958806819</v>
      </c>
    </row>
    <row r="108" spans="1:3" x14ac:dyDescent="0.25">
      <c r="A108">
        <v>1.61</v>
      </c>
      <c r="C108">
        <f t="shared" si="3"/>
        <v>1.2583635566337736</v>
      </c>
    </row>
    <row r="109" spans="1:3" x14ac:dyDescent="0.25">
      <c r="A109">
        <v>1.62</v>
      </c>
      <c r="C109">
        <f t="shared" si="3"/>
        <v>1.2666255736590766</v>
      </c>
    </row>
    <row r="110" spans="1:3" x14ac:dyDescent="0.25">
      <c r="A110">
        <v>0.54</v>
      </c>
      <c r="C110">
        <f t="shared" si="3"/>
        <v>1.2703211017772291</v>
      </c>
    </row>
    <row r="111" spans="1:3" x14ac:dyDescent="0.25">
      <c r="A111">
        <v>1.63</v>
      </c>
      <c r="C111">
        <f t="shared" si="3"/>
        <v>1.2750216817996169</v>
      </c>
    </row>
    <row r="112" spans="1:3" x14ac:dyDescent="0.25">
      <c r="A112">
        <v>1.64</v>
      </c>
      <c r="C112">
        <f t="shared" si="3"/>
        <v>1.2835525332292683</v>
      </c>
    </row>
    <row r="113" spans="1:3" x14ac:dyDescent="0.25">
      <c r="A113">
        <v>0.53</v>
      </c>
      <c r="C113">
        <f t="shared" si="3"/>
        <v>1.2864538479308962</v>
      </c>
    </row>
    <row r="114" spans="1:3" x14ac:dyDescent="0.25">
      <c r="A114">
        <v>1.65</v>
      </c>
      <c r="C114">
        <f t="shared" si="3"/>
        <v>1.2922188012503508</v>
      </c>
    </row>
    <row r="115" spans="1:3" x14ac:dyDescent="0.25">
      <c r="A115">
        <v>1.66</v>
      </c>
      <c r="C115">
        <f t="shared" si="3"/>
        <v>1.3010211799855429</v>
      </c>
    </row>
    <row r="116" spans="1:3" x14ac:dyDescent="0.25">
      <c r="A116">
        <v>0.52</v>
      </c>
      <c r="C116">
        <f t="shared" si="3"/>
        <v>1.3033877582769229</v>
      </c>
    </row>
    <row r="117" spans="1:3" x14ac:dyDescent="0.25">
      <c r="A117">
        <v>1.67</v>
      </c>
      <c r="C117">
        <f t="shared" si="3"/>
        <v>1.3099603840828595</v>
      </c>
    </row>
    <row r="118" spans="1:3" x14ac:dyDescent="0.25">
      <c r="A118">
        <v>1.68</v>
      </c>
      <c r="C118">
        <f t="shared" si="3"/>
        <v>1.3190371484331569</v>
      </c>
    </row>
    <row r="119" spans="1:3" x14ac:dyDescent="0.25">
      <c r="A119">
        <v>0.51</v>
      </c>
      <c r="C119">
        <f t="shared" si="3"/>
        <v>1.3211680867628997</v>
      </c>
    </row>
    <row r="120" spans="1:3" x14ac:dyDescent="0.25">
      <c r="A120">
        <v>1.69</v>
      </c>
      <c r="C120">
        <f t="shared" si="3"/>
        <v>1.3282522278996303</v>
      </c>
    </row>
    <row r="121" spans="1:3" x14ac:dyDescent="0.25">
      <c r="A121">
        <v>1.7</v>
      </c>
      <c r="C121">
        <f t="shared" si="3"/>
        <v>1.3376063970588232</v>
      </c>
    </row>
    <row r="122" spans="1:3" x14ac:dyDescent="0.25">
      <c r="A122">
        <v>0.5</v>
      </c>
      <c r="C122">
        <f t="shared" si="3"/>
        <v>1.3398437500000007</v>
      </c>
    </row>
    <row r="123" spans="1:3" x14ac:dyDescent="0.25">
      <c r="A123">
        <v>1.71</v>
      </c>
      <c r="C123">
        <f t="shared" si="3"/>
        <v>1.3471004499526775</v>
      </c>
    </row>
    <row r="124" spans="1:3" x14ac:dyDescent="0.25">
      <c r="A124">
        <v>1.72</v>
      </c>
      <c r="C124">
        <f t="shared" si="3"/>
        <v>1.3567351998511628</v>
      </c>
    </row>
    <row r="125" spans="1:3" x14ac:dyDescent="0.25">
      <c r="A125">
        <v>0.49</v>
      </c>
      <c r="C125">
        <f t="shared" si="3"/>
        <v>1.3594677006538265</v>
      </c>
    </row>
    <row r="126" spans="1:3" x14ac:dyDescent="0.25">
      <c r="A126">
        <v>1.73</v>
      </c>
      <c r="C126">
        <f t="shared" si="3"/>
        <v>1.3665114790250725</v>
      </c>
    </row>
    <row r="127" spans="1:3" x14ac:dyDescent="0.25">
      <c r="A127">
        <v>1.74</v>
      </c>
      <c r="C127">
        <f t="shared" si="3"/>
        <v>1.3764301385285651</v>
      </c>
    </row>
    <row r="128" spans="1:3" x14ac:dyDescent="0.25">
      <c r="A128">
        <v>0.48</v>
      </c>
      <c r="C128">
        <f t="shared" si="3"/>
        <v>1.3800973475160492</v>
      </c>
    </row>
    <row r="129" spans="1:3" x14ac:dyDescent="0.25">
      <c r="A129">
        <v>1.75</v>
      </c>
      <c r="C129">
        <f t="shared" si="3"/>
        <v>1.3864920479910712</v>
      </c>
    </row>
    <row r="130" spans="1:3" x14ac:dyDescent="0.25">
      <c r="A130">
        <v>1.76</v>
      </c>
      <c r="C130">
        <f t="shared" ref="C130:C161" si="4">(1/A130)*((2*(1+(0.2*(A130^2)))/2.4)^(2.4/0.8))</f>
        <v>1.3966980954181822</v>
      </c>
    </row>
    <row r="131" spans="1:3" x14ac:dyDescent="0.25">
      <c r="A131">
        <v>0.47</v>
      </c>
      <c r="C131">
        <f t="shared" si="4"/>
        <v>1.4017950292093084</v>
      </c>
    </row>
    <row r="132" spans="1:3" x14ac:dyDescent="0.25">
      <c r="A132">
        <v>1.77</v>
      </c>
      <c r="C132">
        <f t="shared" si="4"/>
        <v>1.407049187001175</v>
      </c>
    </row>
    <row r="133" spans="1:3" x14ac:dyDescent="0.25">
      <c r="A133">
        <v>1.78</v>
      </c>
      <c r="C133">
        <f t="shared" si="4"/>
        <v>1.4175462469348319</v>
      </c>
    </row>
    <row r="134" spans="1:3" x14ac:dyDescent="0.25">
      <c r="A134">
        <v>0.46</v>
      </c>
      <c r="C134">
        <f t="shared" si="4"/>
        <v>1.424628549686956</v>
      </c>
    </row>
    <row r="135" spans="1:3" x14ac:dyDescent="0.25">
      <c r="A135">
        <v>1.79</v>
      </c>
      <c r="C135">
        <f t="shared" si="4"/>
        <v>1.428190217243227</v>
      </c>
    </row>
    <row r="136" spans="1:3" x14ac:dyDescent="0.25">
      <c r="A136">
        <v>1.8</v>
      </c>
      <c r="C136">
        <f t="shared" si="4"/>
        <v>1.4389820576131691</v>
      </c>
    </row>
    <row r="137" spans="1:3" x14ac:dyDescent="0.25">
      <c r="A137">
        <v>0.45</v>
      </c>
      <c r="C137">
        <f t="shared" si="4"/>
        <v>1.4486717851401751</v>
      </c>
    </row>
    <row r="138" spans="1:3" x14ac:dyDescent="0.25">
      <c r="A138">
        <v>1.81</v>
      </c>
      <c r="C138">
        <f t="shared" si="4"/>
        <v>1.4499227452350139</v>
      </c>
    </row>
    <row r="139" spans="1:3" x14ac:dyDescent="0.25">
      <c r="A139">
        <v>1.82</v>
      </c>
      <c r="C139">
        <f t="shared" si="4"/>
        <v>1.4610132746505491</v>
      </c>
    </row>
    <row r="140" spans="1:3" x14ac:dyDescent="0.25">
      <c r="A140">
        <v>1.83</v>
      </c>
      <c r="C140">
        <f t="shared" si="4"/>
        <v>1.4722546576076938</v>
      </c>
    </row>
    <row r="141" spans="1:3" x14ac:dyDescent="0.25">
      <c r="A141">
        <v>0.44</v>
      </c>
      <c r="C141">
        <f t="shared" si="4"/>
        <v>1.4740053736727281</v>
      </c>
    </row>
    <row r="142" spans="1:3" x14ac:dyDescent="0.25">
      <c r="A142">
        <v>1.84</v>
      </c>
      <c r="C142">
        <f t="shared" si="4"/>
        <v>1.4836479229217387</v>
      </c>
    </row>
    <row r="143" spans="1:3" x14ac:dyDescent="0.25">
      <c r="A143">
        <v>1.85</v>
      </c>
      <c r="C143">
        <f t="shared" si="4"/>
        <v>1.4951941163429052</v>
      </c>
    </row>
    <row r="144" spans="1:3" x14ac:dyDescent="0.25">
      <c r="A144">
        <v>0.43</v>
      </c>
      <c r="C144">
        <f t="shared" si="4"/>
        <v>1.5007175012171519</v>
      </c>
    </row>
    <row r="145" spans="1:3" x14ac:dyDescent="0.25">
      <c r="A145">
        <v>1.86</v>
      </c>
      <c r="C145">
        <f t="shared" si="4"/>
        <v>1.5068943004299482</v>
      </c>
    </row>
    <row r="146" spans="1:3" x14ac:dyDescent="0.25">
      <c r="A146">
        <v>1.87</v>
      </c>
      <c r="C146">
        <f t="shared" si="4"/>
        <v>1.5187495544296123</v>
      </c>
    </row>
    <row r="147" spans="1:3" x14ac:dyDescent="0.25">
      <c r="A147">
        <v>0.42</v>
      </c>
      <c r="C147">
        <f t="shared" si="4"/>
        <v>1.5289047997326279</v>
      </c>
    </row>
    <row r="148" spans="1:3" x14ac:dyDescent="0.25">
      <c r="A148">
        <v>1.88</v>
      </c>
      <c r="C148">
        <f t="shared" si="4"/>
        <v>1.5307609741617021</v>
      </c>
    </row>
    <row r="149" spans="1:3" x14ac:dyDescent="0.25">
      <c r="A149">
        <v>1.89</v>
      </c>
      <c r="C149">
        <f t="shared" si="4"/>
        <v>1.5429296719095662</v>
      </c>
    </row>
    <row r="150" spans="1:3" x14ac:dyDescent="0.25">
      <c r="A150">
        <v>1.9</v>
      </c>
      <c r="C150">
        <f t="shared" si="4"/>
        <v>1.5552567763157894</v>
      </c>
    </row>
    <row r="151" spans="1:3" x14ac:dyDescent="0.25">
      <c r="A151">
        <v>0.41</v>
      </c>
      <c r="C151">
        <f t="shared" si="4"/>
        <v>1.5586733768545733</v>
      </c>
    </row>
    <row r="152" spans="1:3" x14ac:dyDescent="0.25">
      <c r="A152">
        <v>1.91</v>
      </c>
      <c r="C152">
        <f t="shared" si="4"/>
        <v>1.5677434322829189</v>
      </c>
    </row>
    <row r="153" spans="1:3" x14ac:dyDescent="0.25">
      <c r="A153">
        <v>1.92</v>
      </c>
      <c r="C153">
        <f t="shared" si="4"/>
        <v>1.5803908008790131</v>
      </c>
    </row>
    <row r="154" spans="1:3" x14ac:dyDescent="0.25">
      <c r="A154">
        <v>0.4</v>
      </c>
      <c r="C154">
        <f t="shared" si="4"/>
        <v>1.5901400000000008</v>
      </c>
    </row>
    <row r="155" spans="1:3" x14ac:dyDescent="0.25">
      <c r="A155">
        <v>1.93</v>
      </c>
      <c r="C155">
        <f t="shared" si="4"/>
        <v>1.5932000592478628</v>
      </c>
    </row>
    <row r="156" spans="1:3" x14ac:dyDescent="0.25">
      <c r="A156">
        <v>1.94</v>
      </c>
      <c r="C156">
        <f t="shared" si="4"/>
        <v>1.6061724005237117</v>
      </c>
    </row>
    <row r="157" spans="1:3" x14ac:dyDescent="0.25">
      <c r="A157">
        <v>1.95</v>
      </c>
      <c r="C157">
        <f t="shared" si="4"/>
        <v>1.6193090337502967</v>
      </c>
    </row>
    <row r="158" spans="1:3" x14ac:dyDescent="0.25">
      <c r="A158">
        <v>0.39</v>
      </c>
      <c r="C158">
        <f t="shared" si="4"/>
        <v>1.6234334626514835</v>
      </c>
    </row>
    <row r="159" spans="1:3" x14ac:dyDescent="0.25">
      <c r="A159">
        <v>1.96</v>
      </c>
      <c r="C159">
        <f t="shared" si="4"/>
        <v>1.6326111838040822</v>
      </c>
    </row>
    <row r="160" spans="1:3" x14ac:dyDescent="0.25">
      <c r="A160">
        <v>1.97</v>
      </c>
      <c r="C160">
        <f t="shared" si="4"/>
        <v>1.6460800913215101</v>
      </c>
    </row>
    <row r="161" spans="1:3" x14ac:dyDescent="0.25">
      <c r="A161">
        <v>0.38</v>
      </c>
      <c r="C161">
        <f t="shared" si="4"/>
        <v>1.6586961663789481</v>
      </c>
    </row>
    <row r="162" spans="1:3" x14ac:dyDescent="0.25">
      <c r="A162">
        <v>1.98</v>
      </c>
      <c r="C162">
        <f t="shared" ref="C162:C193" si="5">(1/A162)*((2*(1+(0.2*(A162^2)))/2.4)^(2.4/0.8))</f>
        <v>1.6597170126301528</v>
      </c>
    </row>
    <row r="163" spans="1:3" x14ac:dyDescent="0.25">
      <c r="A163">
        <v>1.99</v>
      </c>
      <c r="C163">
        <f t="shared" si="5"/>
        <v>1.673523219683605</v>
      </c>
    </row>
    <row r="164" spans="1:3" x14ac:dyDescent="0.25">
      <c r="A164">
        <v>0.37</v>
      </c>
      <c r="C164">
        <f t="shared" si="5"/>
        <v>1.6960859594145268</v>
      </c>
    </row>
    <row r="165" spans="1:3" x14ac:dyDescent="0.25">
      <c r="A165">
        <v>0.36</v>
      </c>
      <c r="C165">
        <f t="shared" si="5"/>
        <v>1.7357782816658436</v>
      </c>
    </row>
    <row r="166" spans="1:3" x14ac:dyDescent="0.25">
      <c r="A166">
        <v>0.35</v>
      </c>
      <c r="C166">
        <f t="shared" si="5"/>
        <v>1.7779686774553576</v>
      </c>
    </row>
    <row r="167" spans="1:3" x14ac:dyDescent="0.25">
      <c r="A167">
        <v>0.34</v>
      </c>
      <c r="C167">
        <f t="shared" si="5"/>
        <v>1.8228757516941179</v>
      </c>
    </row>
    <row r="168" spans="1:3" x14ac:dyDescent="0.25">
      <c r="A168">
        <v>0.33</v>
      </c>
      <c r="C168">
        <f t="shared" si="5"/>
        <v>1.8707446635517533</v>
      </c>
    </row>
    <row r="169" spans="1:3" x14ac:dyDescent="0.25">
      <c r="A169">
        <v>0.32</v>
      </c>
      <c r="C169">
        <f t="shared" si="5"/>
        <v>1.9218512752000003</v>
      </c>
    </row>
    <row r="170" spans="1:3" x14ac:dyDescent="0.25">
      <c r="A170">
        <v>0.31</v>
      </c>
      <c r="C170">
        <f t="shared" si="5"/>
        <v>1.9765071035495976</v>
      </c>
    </row>
    <row r="171" spans="1:3" x14ac:dyDescent="0.25">
      <c r="A171">
        <v>0.3</v>
      </c>
      <c r="C171">
        <f t="shared" si="5"/>
        <v>2.0350652623456797</v>
      </c>
    </row>
    <row r="172" spans="1:3" x14ac:dyDescent="0.25">
      <c r="A172">
        <v>0.28999999999999998</v>
      </c>
      <c r="C172">
        <f t="shared" si="5"/>
        <v>2.0979276336737072</v>
      </c>
    </row>
    <row r="173" spans="1:3" x14ac:dyDescent="0.25">
      <c r="A173">
        <v>0.28000000000000003</v>
      </c>
      <c r="C173">
        <f t="shared" si="5"/>
        <v>2.1655535762285707</v>
      </c>
    </row>
    <row r="174" spans="1:3" x14ac:dyDescent="0.25">
      <c r="A174">
        <v>0.27</v>
      </c>
      <c r="C174">
        <f t="shared" si="5"/>
        <v>2.2384705687669584</v>
      </c>
    </row>
    <row r="175" spans="1:3" x14ac:dyDescent="0.25">
      <c r="A175">
        <v>0.26</v>
      </c>
      <c r="C175">
        <f t="shared" si="5"/>
        <v>2.317287309753846</v>
      </c>
    </row>
    <row r="176" spans="1:3" x14ac:dyDescent="0.25">
      <c r="A176">
        <v>0.25</v>
      </c>
      <c r="C176">
        <f t="shared" si="5"/>
        <v>2.4027099609375</v>
      </c>
    </row>
    <row r="177" spans="1:3" x14ac:dyDescent="0.25">
      <c r="A177">
        <v>0.24</v>
      </c>
      <c r="C177">
        <f t="shared" si="5"/>
        <v>2.4955624518320989</v>
      </c>
    </row>
    <row r="178" spans="1:3" x14ac:dyDescent="0.25">
      <c r="A178">
        <v>0.23</v>
      </c>
      <c r="C178">
        <f t="shared" si="5"/>
        <v>2.5968120810364139</v>
      </c>
    </row>
    <row r="179" spans="1:3" x14ac:dyDescent="0.25">
      <c r="A179">
        <v>0.22</v>
      </c>
      <c r="C179">
        <f t="shared" si="5"/>
        <v>2.7076020997454546</v>
      </c>
    </row>
    <row r="180" spans="1:3" x14ac:dyDescent="0.25">
      <c r="A180">
        <v>0.21</v>
      </c>
      <c r="C180">
        <f t="shared" si="5"/>
        <v>2.8292936048527566</v>
      </c>
    </row>
    <row r="181" spans="1:3" x14ac:dyDescent="0.25">
      <c r="A181">
        <v>0.2</v>
      </c>
      <c r="C181">
        <f t="shared" si="5"/>
        <v>2.9635200000000013</v>
      </c>
    </row>
    <row r="182" spans="1:3" x14ac:dyDescent="0.25">
      <c r="A182">
        <v>0.19</v>
      </c>
      <c r="C182">
        <f t="shared" si="5"/>
        <v>3.1122586548703954</v>
      </c>
    </row>
    <row r="183" spans="1:3" x14ac:dyDescent="0.25">
      <c r="A183">
        <v>0.18</v>
      </c>
      <c r="C183">
        <f t="shared" si="5"/>
        <v>3.2779264509316888</v>
      </c>
    </row>
    <row r="184" spans="1:3" x14ac:dyDescent="0.25">
      <c r="A184">
        <v>0.17</v>
      </c>
      <c r="C184">
        <f t="shared" si="5"/>
        <v>3.4635090492257348</v>
      </c>
    </row>
    <row r="185" spans="1:3" x14ac:dyDescent="0.25">
      <c r="A185">
        <v>0.16</v>
      </c>
      <c r="C185">
        <f t="shared" si="5"/>
        <v>3.6727386336000007</v>
      </c>
    </row>
    <row r="186" spans="1:3" x14ac:dyDescent="0.25">
      <c r="A186">
        <v>0.15</v>
      </c>
      <c r="C186">
        <f t="shared" si="5"/>
        <v>3.9103427512538578</v>
      </c>
    </row>
    <row r="187" spans="1:3" x14ac:dyDescent="0.25">
      <c r="A187">
        <v>0.14000000000000001</v>
      </c>
      <c r="C187">
        <f t="shared" si="5"/>
        <v>4.1823997992571424</v>
      </c>
    </row>
    <row r="188" spans="1:3" x14ac:dyDescent="0.25">
      <c r="A188">
        <v>0.13</v>
      </c>
      <c r="C188">
        <f t="shared" si="5"/>
        <v>4.4968585817951912</v>
      </c>
    </row>
    <row r="189" spans="1:3" x14ac:dyDescent="0.25">
      <c r="A189">
        <v>0.12</v>
      </c>
      <c r="C189">
        <f t="shared" si="5"/>
        <v>4.8643176460641984</v>
      </c>
    </row>
    <row r="190" spans="1:3" x14ac:dyDescent="0.25">
      <c r="A190">
        <v>0.11</v>
      </c>
      <c r="C190">
        <f t="shared" si="5"/>
        <v>5.2992297105034121</v>
      </c>
    </row>
    <row r="191" spans="1:3" x14ac:dyDescent="0.25">
      <c r="A191">
        <v>0.1</v>
      </c>
      <c r="C191">
        <f t="shared" si="5"/>
        <v>5.8218287500000017</v>
      </c>
    </row>
    <row r="192" spans="1:3" x14ac:dyDescent="0.25">
      <c r="A192">
        <v>0.09</v>
      </c>
      <c r="C192">
        <f t="shared" si="5"/>
        <v>6.4613418046008739</v>
      </c>
    </row>
    <row r="193" spans="1:3" x14ac:dyDescent="0.25">
      <c r="A193">
        <v>0.08</v>
      </c>
      <c r="C193">
        <f t="shared" si="5"/>
        <v>7.2616096448000018</v>
      </c>
    </row>
    <row r="194" spans="1:3" x14ac:dyDescent="0.25">
      <c r="A194">
        <v>7.0000000000000007E-2</v>
      </c>
      <c r="C194">
        <f t="shared" ref="C194:C200" si="6">(1/A194)*((2*(1+(0.2*(A194^2)))/2.4)^(2.4/0.8))</f>
        <v>8.2915251499767866</v>
      </c>
    </row>
    <row r="195" spans="1:3" x14ac:dyDescent="0.25">
      <c r="A195">
        <v>0.06</v>
      </c>
      <c r="C195">
        <f t="shared" si="6"/>
        <v>9.6659100653284007</v>
      </c>
    </row>
    <row r="196" spans="1:3" x14ac:dyDescent="0.25">
      <c r="A196">
        <v>0.05</v>
      </c>
      <c r="C196">
        <f t="shared" si="6"/>
        <v>11.5914438671875</v>
      </c>
    </row>
    <row r="197" spans="1:3" x14ac:dyDescent="0.25">
      <c r="A197">
        <v>0.04</v>
      </c>
      <c r="C197">
        <f t="shared" si="6"/>
        <v>14.481485926400008</v>
      </c>
    </row>
    <row r="198" spans="1:3" x14ac:dyDescent="0.25">
      <c r="A198">
        <v>0.03</v>
      </c>
      <c r="C198">
        <f t="shared" si="6"/>
        <v>19.300541998569305</v>
      </c>
    </row>
    <row r="199" spans="1:3" x14ac:dyDescent="0.25">
      <c r="A199">
        <v>0.02</v>
      </c>
      <c r="C199">
        <f t="shared" si="6"/>
        <v>28.942130185200014</v>
      </c>
    </row>
    <row r="200" spans="1:3" x14ac:dyDescent="0.25">
      <c r="A200">
        <v>0.01</v>
      </c>
      <c r="C200">
        <f t="shared" si="6"/>
        <v>57.87384266203749</v>
      </c>
    </row>
  </sheetData>
  <autoFilter ref="A1:C1" xr:uid="{00000000-0009-0000-0000-000001000000}">
    <sortState xmlns:xlrd2="http://schemas.microsoft.com/office/spreadsheetml/2017/richdata2" ref="A2:C200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Diamond</cp:lastModifiedBy>
  <dcterms:created xsi:type="dcterms:W3CDTF">2019-04-16T17:46:15Z</dcterms:created>
  <dcterms:modified xsi:type="dcterms:W3CDTF">2021-03-08T12:06:24Z</dcterms:modified>
</cp:coreProperties>
</file>