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INPUT" sheetId="1" r:id="rId1"/>
    <sheet name="DATA OUTPUT" sheetId="2" r:id="rId2"/>
    <sheet name="GRAPH OUTPUT" sheetId="3" r:id="rId3"/>
  </sheets>
  <calcPr calcId="144525"/>
</workbook>
</file>

<file path=xl/calcChain.xml><?xml version="1.0" encoding="utf-8"?>
<calcChain xmlns="http://schemas.openxmlformats.org/spreadsheetml/2006/main">
  <c r="K8" i="2" l="1"/>
  <c r="J8" i="2"/>
  <c r="J7" i="2"/>
  <c r="K5" i="2"/>
  <c r="J5" i="2"/>
  <c r="E7" i="2"/>
  <c r="P7" i="2" l="1"/>
  <c r="M14" i="2"/>
  <c r="M6" i="3"/>
  <c r="I6" i="3"/>
  <c r="I5" i="3"/>
  <c r="E6" i="3"/>
  <c r="E6" i="2" l="1"/>
  <c r="E5" i="2"/>
  <c r="N24" i="2"/>
  <c r="M24" i="2"/>
  <c r="J24" i="2"/>
  <c r="E24" i="2"/>
  <c r="D24" i="2"/>
  <c r="O24" i="2" l="1"/>
  <c r="P24" i="2" s="1"/>
  <c r="J6" i="2" l="1"/>
  <c r="P5" i="2"/>
  <c r="M15" i="2"/>
  <c r="M16" i="2"/>
  <c r="M17" i="2"/>
  <c r="M18" i="2"/>
  <c r="M19" i="2"/>
  <c r="M20" i="2"/>
  <c r="M21" i="2"/>
  <c r="M22" i="2"/>
  <c r="M23" i="2"/>
  <c r="P9" i="2"/>
  <c r="K24" i="2" s="1"/>
  <c r="D15" i="2"/>
  <c r="D16" i="2"/>
  <c r="D17" i="2"/>
  <c r="D18" i="2"/>
  <c r="D19" i="2"/>
  <c r="D20" i="2"/>
  <c r="D21" i="2"/>
  <c r="D22" i="2"/>
  <c r="D23" i="2"/>
  <c r="D14" i="2"/>
  <c r="N15" i="2"/>
  <c r="N16" i="2"/>
  <c r="N17" i="2"/>
  <c r="N18" i="2"/>
  <c r="N19" i="2"/>
  <c r="N20" i="2"/>
  <c r="N21" i="2"/>
  <c r="N22" i="2"/>
  <c r="N23" i="2"/>
  <c r="N14" i="2"/>
  <c r="J15" i="2"/>
  <c r="J16" i="2"/>
  <c r="J17" i="2"/>
  <c r="J18" i="2"/>
  <c r="J19" i="2"/>
  <c r="J20" i="2"/>
  <c r="J21" i="2"/>
  <c r="J22" i="2"/>
  <c r="J23" i="2"/>
  <c r="J14" i="2"/>
  <c r="E15" i="2"/>
  <c r="E16" i="2"/>
  <c r="E17" i="2"/>
  <c r="E18" i="2"/>
  <c r="E19" i="2"/>
  <c r="E20" i="2"/>
  <c r="E21" i="2"/>
  <c r="E22" i="2"/>
  <c r="E23" i="2"/>
  <c r="E14" i="2"/>
  <c r="P8" i="2"/>
  <c r="P6" i="2"/>
  <c r="E8" i="2"/>
  <c r="O23" i="2" l="1"/>
  <c r="P23" i="2" s="1"/>
  <c r="K15" i="2"/>
  <c r="F15" i="2" s="1"/>
  <c r="H15" i="2" s="1"/>
  <c r="I15" i="2" s="1"/>
  <c r="K14" i="2"/>
  <c r="L14" i="2" s="1"/>
  <c r="F24" i="2"/>
  <c r="H24" i="2" s="1"/>
  <c r="I24" i="2" s="1"/>
  <c r="L24" i="2"/>
  <c r="L15" i="2"/>
  <c r="O14" i="2"/>
  <c r="P14" i="2" s="1"/>
  <c r="O15" i="2"/>
  <c r="P15" i="2" s="1"/>
  <c r="K16" i="2"/>
  <c r="F16" i="2" s="1"/>
  <c r="H16" i="2" s="1"/>
  <c r="I16" i="2" s="1"/>
  <c r="O16" i="2"/>
  <c r="P16" i="2" s="1"/>
  <c r="K17" i="2"/>
  <c r="F17" i="2" s="1"/>
  <c r="H17" i="2" s="1"/>
  <c r="I17" i="2" s="1"/>
  <c r="O17" i="2"/>
  <c r="P17" i="2" s="1"/>
  <c r="K18" i="2"/>
  <c r="F18" i="2" s="1"/>
  <c r="H18" i="2" s="1"/>
  <c r="I18" i="2" s="1"/>
  <c r="O18" i="2"/>
  <c r="P18" i="2" s="1"/>
  <c r="K19" i="2"/>
  <c r="F19" i="2" s="1"/>
  <c r="H19" i="2" s="1"/>
  <c r="I19" i="2" s="1"/>
  <c r="O19" i="2"/>
  <c r="P19" i="2" s="1"/>
  <c r="K20" i="2"/>
  <c r="L20" i="2" s="1"/>
  <c r="O20" i="2"/>
  <c r="P20" i="2" s="1"/>
  <c r="K21" i="2"/>
  <c r="F21" i="2" s="1"/>
  <c r="H21" i="2" s="1"/>
  <c r="I21" i="2" s="1"/>
  <c r="O21" i="2"/>
  <c r="P21" i="2" s="1"/>
  <c r="K22" i="2"/>
  <c r="F22" i="2" s="1"/>
  <c r="H22" i="2" s="1"/>
  <c r="I22" i="2" s="1"/>
  <c r="O22" i="2"/>
  <c r="P22" i="2" s="1"/>
  <c r="K23" i="2"/>
  <c r="F23" i="2" s="1"/>
  <c r="H23" i="2" s="1"/>
  <c r="I23" i="2" s="1"/>
  <c r="F14" i="2" l="1"/>
  <c r="H14" i="2" s="1"/>
  <c r="I14" i="2" s="1"/>
  <c r="Q14" i="2" s="1"/>
  <c r="R14" i="2" s="1"/>
  <c r="Q24" i="2"/>
  <c r="R24" i="2" s="1"/>
  <c r="L18" i="2"/>
  <c r="Q18" i="2" s="1"/>
  <c r="R18" i="2" s="1"/>
  <c r="L22" i="2"/>
  <c r="Q22" i="2" s="1"/>
  <c r="R22" i="2" s="1"/>
  <c r="F20" i="2"/>
  <c r="H20" i="2" s="1"/>
  <c r="I20" i="2" s="1"/>
  <c r="Q20" i="2" s="1"/>
  <c r="R20" i="2" s="1"/>
  <c r="L16" i="2"/>
  <c r="Q16" i="2" s="1"/>
  <c r="R16" i="2" s="1"/>
  <c r="L21" i="2"/>
  <c r="Q21" i="2" s="1"/>
  <c r="R21" i="2" s="1"/>
  <c r="L17" i="2"/>
  <c r="Q17" i="2" s="1"/>
  <c r="R17" i="2" s="1"/>
  <c r="L23" i="2"/>
  <c r="Q23" i="2" s="1"/>
  <c r="R23" i="2" s="1"/>
  <c r="L19" i="2"/>
  <c r="Q19" i="2" s="1"/>
  <c r="R19" i="2" s="1"/>
  <c r="Q15" i="2"/>
  <c r="R15" i="2" s="1"/>
</calcChain>
</file>

<file path=xl/sharedStrings.xml><?xml version="1.0" encoding="utf-8"?>
<sst xmlns="http://schemas.openxmlformats.org/spreadsheetml/2006/main" count="96" uniqueCount="71">
  <si>
    <t>UNIT NO</t>
  </si>
  <si>
    <t>MODEL</t>
  </si>
  <si>
    <t>No. STAGES</t>
  </si>
  <si>
    <t>OUTLET SIZE</t>
  </si>
  <si>
    <t>RATED SPEED</t>
  </si>
  <si>
    <t>No. Of phases</t>
  </si>
  <si>
    <t>Rated Frequency</t>
  </si>
  <si>
    <t>DATE OF TEST</t>
  </si>
  <si>
    <t>FREQUENCY DURING TEST</t>
  </si>
  <si>
    <t>LIQUID TEMPERATURE</t>
  </si>
  <si>
    <t>CORRECTION HEAD</t>
  </si>
  <si>
    <t>mm</t>
  </si>
  <si>
    <t>rpm</t>
  </si>
  <si>
    <t>RATED MOTOR KW</t>
  </si>
  <si>
    <t>Hz</t>
  </si>
  <si>
    <t>m</t>
  </si>
  <si>
    <t>S.No</t>
  </si>
  <si>
    <t>Speed</t>
  </si>
  <si>
    <t>Delivery head</t>
  </si>
  <si>
    <t>Velocity Head</t>
  </si>
  <si>
    <t>Loss Of Head</t>
  </si>
  <si>
    <t>Total head</t>
  </si>
  <si>
    <t>Discharge</t>
  </si>
  <si>
    <t>Rated Discharge</t>
  </si>
  <si>
    <t>Voltage</t>
  </si>
  <si>
    <t>Current</t>
  </si>
  <si>
    <t>Motor Input</t>
  </si>
  <si>
    <t>Rated input</t>
  </si>
  <si>
    <t>Pump Output</t>
  </si>
  <si>
    <t>Overall efficiency</t>
  </si>
  <si>
    <t>Rated head</t>
  </si>
  <si>
    <t>Time for Rise</t>
  </si>
  <si>
    <t>Discharge constant</t>
  </si>
  <si>
    <t>Motor KW</t>
  </si>
  <si>
    <t>IMPELLER DETAILS</t>
  </si>
  <si>
    <t>Test Voltage</t>
  </si>
  <si>
    <t>Frequency During Test</t>
  </si>
  <si>
    <t>Correction Head</t>
  </si>
  <si>
    <t>Duty</t>
  </si>
  <si>
    <t>Time For cm Rise</t>
  </si>
  <si>
    <t>POWER</t>
  </si>
  <si>
    <t>W1</t>
  </si>
  <si>
    <t>W2</t>
  </si>
  <si>
    <t>A (amps)</t>
  </si>
  <si>
    <t>Slip            %</t>
  </si>
  <si>
    <t>Speed RPM</t>
  </si>
  <si>
    <t>Head Mts.</t>
  </si>
  <si>
    <t>V</t>
  </si>
  <si>
    <t>DISCHARGE CONSTANT</t>
  </si>
  <si>
    <t>29/5/2014</t>
  </si>
  <si>
    <t>RPM</t>
  </si>
  <si>
    <t>s</t>
  </si>
  <si>
    <t>lps</t>
  </si>
  <si>
    <t>Amp</t>
  </si>
  <si>
    <t>KW</t>
  </si>
  <si>
    <t>%</t>
  </si>
  <si>
    <t>SUB</t>
  </si>
  <si>
    <t>Rated Speed</t>
  </si>
  <si>
    <t>CHARACTERISTICS OF A DECCAN PUMP</t>
  </si>
  <si>
    <t>TYPE:</t>
  </si>
  <si>
    <t>POWER:</t>
  </si>
  <si>
    <t>MODEL:</t>
  </si>
  <si>
    <t>SPEED:</t>
  </si>
  <si>
    <t>S.No:</t>
  </si>
  <si>
    <t>OUTLET:</t>
  </si>
  <si>
    <t>DR61/15</t>
  </si>
  <si>
    <t>Watt Meter Constant</t>
  </si>
  <si>
    <t>Stages</t>
  </si>
  <si>
    <t>Phases</t>
  </si>
  <si>
    <t>hz</t>
  </si>
  <si>
    <t>Deccan Industries , Ganapathy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</si>
</sst>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2" fontId="2" fillId="0" borderId="1" xfId="1" applyNumberFormat="1" applyFill="1" applyAlignment="1">
      <alignment horizontal="center" vertical="center"/>
    </xf>
    <xf numFmtId="1" fontId="2" fillId="0" borderId="1" xfId="1" applyNumberFormat="1" applyFill="1" applyAlignment="1">
      <alignment horizontal="center" vertical="center"/>
    </xf>
    <xf numFmtId="0" fontId="2" fillId="3" borderId="1" xfId="1" applyFill="1" applyAlignment="1">
      <alignment horizontal="center"/>
    </xf>
    <xf numFmtId="14" fontId="2" fillId="3" borderId="1" xfId="1" applyNumberFormat="1" applyFill="1" applyAlignment="1"/>
    <xf numFmtId="0" fontId="0" fillId="4" borderId="0" xfId="0" applyFont="1" applyFill="1"/>
    <xf numFmtId="0" fontId="0" fillId="4" borderId="0" xfId="0" applyFill="1"/>
    <xf numFmtId="0" fontId="0" fillId="4" borderId="0" xfId="0" applyFont="1" applyFill="1" applyAlignment="1"/>
    <xf numFmtId="0" fontId="4" fillId="4" borderId="0" xfId="0" applyFont="1" applyFill="1"/>
    <xf numFmtId="0" fontId="3" fillId="4" borderId="0" xfId="0" applyFont="1" applyFill="1"/>
    <xf numFmtId="0" fontId="3" fillId="4" borderId="0" xfId="0" applyFont="1" applyFill="1" applyAlignment="1"/>
    <xf numFmtId="0" fontId="0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" fillId="4" borderId="0" xfId="0" applyFont="1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ill="1"/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14" fontId="0" fillId="0" borderId="10" xfId="0" applyNumberFormat="1" applyFont="1" applyBorder="1" applyAlignment="1">
      <alignment horizontal="center"/>
    </xf>
    <xf numFmtId="0" fontId="0" fillId="0" borderId="10" xfId="0" applyBorder="1"/>
    <xf numFmtId="0" fontId="3" fillId="4" borderId="0" xfId="0" applyFont="1" applyFill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/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wrapText="1"/>
    </xf>
    <xf numFmtId="2" fontId="2" fillId="0" borderId="2" xfId="1" applyNumberFormat="1" applyFill="1" applyBorder="1" applyAlignment="1">
      <alignment horizontal="center" vertical="center"/>
    </xf>
    <xf numFmtId="2" fontId="2" fillId="0" borderId="3" xfId="1" applyNumberFormat="1" applyFill="1" applyBorder="1" applyAlignment="1">
      <alignment horizontal="center" vertical="center"/>
    </xf>
    <xf numFmtId="0" fontId="2" fillId="3" borderId="1" xfId="1" applyFill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2" fontId="2" fillId="0" borderId="2" xfId="1" applyNumberFormat="1" applyFill="1" applyBorder="1" applyAlignment="1">
      <alignment horizontal="center" vertical="center" wrapText="1"/>
    </xf>
    <xf numFmtId="2" fontId="2" fillId="0" borderId="3" xfId="1" applyNumberForma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65964367470435E-2"/>
          <c:y val="6.30318214355437E-2"/>
          <c:w val="0.8455870529823678"/>
          <c:h val="0.79633001453330721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OUTPUT'!$E$11</c:f>
              <c:strCache>
                <c:ptCount val="1"/>
                <c:pt idx="0">
                  <c:v>Delivery head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'DATA OUTPUT'!$K$14:$K$24</c:f>
              <c:numCache>
                <c:formatCode>0.00</c:formatCode>
                <c:ptCount val="11"/>
                <c:pt idx="0">
                  <c:v>6.2893081761006284</c:v>
                </c:pt>
                <c:pt idx="1">
                  <c:v>5.8915946582875094</c:v>
                </c:pt>
                <c:pt idx="2">
                  <c:v>5.0573162508428862</c:v>
                </c:pt>
                <c:pt idx="3">
                  <c:v>4.3153049482163413</c:v>
                </c:pt>
                <c:pt idx="4">
                  <c:v>3.7593984962406015</c:v>
                </c:pt>
                <c:pt idx="5">
                  <c:v>2.9481132075471699</c:v>
                </c:pt>
                <c:pt idx="6">
                  <c:v>2.5121420197621838</c:v>
                </c:pt>
                <c:pt idx="7">
                  <c:v>1.9069412662090008</c:v>
                </c:pt>
                <c:pt idx="8">
                  <c:v>1.46484375</c:v>
                </c:pt>
                <c:pt idx="9">
                  <c:v>1.1861458168590859</c:v>
                </c:pt>
                <c:pt idx="10">
                  <c:v>0</c:v>
                </c:pt>
              </c:numCache>
            </c:numRef>
          </c:xVal>
          <c:yVal>
            <c:numRef>
              <c:f>'DATA OUTPUT'!$E$14:$E$24</c:f>
              <c:numCache>
                <c:formatCode>0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8240"/>
        <c:axId val="42738816"/>
      </c:scatterChart>
      <c:scatterChart>
        <c:scatterStyle val="lineMarker"/>
        <c:varyColors val="0"/>
        <c:ser>
          <c:idx val="2"/>
          <c:order val="1"/>
          <c:tx>
            <c:v>Efficiency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xVal>
            <c:numRef>
              <c:f>'DATA OUTPUT'!$K$14:$K$24</c:f>
              <c:numCache>
                <c:formatCode>0.00</c:formatCode>
                <c:ptCount val="11"/>
                <c:pt idx="0">
                  <c:v>6.2893081761006284</c:v>
                </c:pt>
                <c:pt idx="1">
                  <c:v>5.8915946582875094</c:v>
                </c:pt>
                <c:pt idx="2">
                  <c:v>5.0573162508428862</c:v>
                </c:pt>
                <c:pt idx="3">
                  <c:v>4.3153049482163413</c:v>
                </c:pt>
                <c:pt idx="4">
                  <c:v>3.7593984962406015</c:v>
                </c:pt>
                <c:pt idx="5">
                  <c:v>2.9481132075471699</c:v>
                </c:pt>
                <c:pt idx="6">
                  <c:v>2.5121420197621838</c:v>
                </c:pt>
                <c:pt idx="7">
                  <c:v>1.9069412662090008</c:v>
                </c:pt>
                <c:pt idx="8">
                  <c:v>1.46484375</c:v>
                </c:pt>
                <c:pt idx="9">
                  <c:v>1.1861458168590859</c:v>
                </c:pt>
                <c:pt idx="10">
                  <c:v>0</c:v>
                </c:pt>
              </c:numCache>
            </c:numRef>
          </c:xVal>
          <c:yVal>
            <c:numRef>
              <c:f>'DATA OUTPUT'!$R$14:$R$24</c:f>
              <c:numCache>
                <c:formatCode>0.00</c:formatCode>
                <c:ptCount val="11"/>
                <c:pt idx="0">
                  <c:v>2.5973580215576519</c:v>
                </c:pt>
                <c:pt idx="1">
                  <c:v>17.907846814363968</c:v>
                </c:pt>
                <c:pt idx="2">
                  <c:v>27.825530318756758</c:v>
                </c:pt>
                <c:pt idx="3">
                  <c:v>33.768800254154471</c:v>
                </c:pt>
                <c:pt idx="4">
                  <c:v>37.6757221471292</c:v>
                </c:pt>
                <c:pt idx="5">
                  <c:v>36.665777346590623</c:v>
                </c:pt>
                <c:pt idx="6">
                  <c:v>38.405314771204118</c:v>
                </c:pt>
                <c:pt idx="7">
                  <c:v>32.955744091499923</c:v>
                </c:pt>
                <c:pt idx="8">
                  <c:v>29.452829480466352</c:v>
                </c:pt>
                <c:pt idx="9">
                  <c:v>28.829117121661891</c:v>
                </c:pt>
                <c:pt idx="10">
                  <c:v>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'DATA OUTPUT'!$N$11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'DATA OUTPUT'!$K$14:$K$24</c:f>
              <c:numCache>
                <c:formatCode>0.00</c:formatCode>
                <c:ptCount val="11"/>
                <c:pt idx="0">
                  <c:v>6.2893081761006284</c:v>
                </c:pt>
                <c:pt idx="1">
                  <c:v>5.8915946582875094</c:v>
                </c:pt>
                <c:pt idx="2">
                  <c:v>5.0573162508428862</c:v>
                </c:pt>
                <c:pt idx="3">
                  <c:v>4.3153049482163413</c:v>
                </c:pt>
                <c:pt idx="4">
                  <c:v>3.7593984962406015</c:v>
                </c:pt>
                <c:pt idx="5">
                  <c:v>2.9481132075471699</c:v>
                </c:pt>
                <c:pt idx="6">
                  <c:v>2.5121420197621838</c:v>
                </c:pt>
                <c:pt idx="7">
                  <c:v>1.9069412662090008</c:v>
                </c:pt>
                <c:pt idx="8">
                  <c:v>1.46484375</c:v>
                </c:pt>
                <c:pt idx="9">
                  <c:v>1.1861458168590859</c:v>
                </c:pt>
                <c:pt idx="10">
                  <c:v>0</c:v>
                </c:pt>
              </c:numCache>
            </c:numRef>
          </c:xVal>
          <c:yVal>
            <c:numRef>
              <c:f>'DATA OUTPUT'!$N$14:$N$24</c:f>
              <c:numCache>
                <c:formatCode>0.00</c:formatCode>
                <c:ptCount val="11"/>
                <c:pt idx="0">
                  <c:v>12.6</c:v>
                </c:pt>
                <c:pt idx="1">
                  <c:v>13</c:v>
                </c:pt>
                <c:pt idx="2">
                  <c:v>13.4</c:v>
                </c:pt>
                <c:pt idx="3">
                  <c:v>13.8</c:v>
                </c:pt>
                <c:pt idx="4">
                  <c:v>14.2</c:v>
                </c:pt>
                <c:pt idx="5">
                  <c:v>14.2</c:v>
                </c:pt>
                <c:pt idx="6">
                  <c:v>13.8</c:v>
                </c:pt>
                <c:pt idx="7">
                  <c:v>13.2</c:v>
                </c:pt>
                <c:pt idx="8">
                  <c:v>12.2</c:v>
                </c:pt>
                <c:pt idx="9">
                  <c:v>10.8</c:v>
                </c:pt>
                <c:pt idx="10">
                  <c:v>8.6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4"/>
          <c:order val="4"/>
          <c:spPr>
            <a:ln w="28575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5"/>
          <c:order val="5"/>
          <c:spPr>
            <a:ln w="28575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9968"/>
        <c:axId val="42739392"/>
      </c:scatterChart>
      <c:valAx>
        <c:axId val="42738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Discharge in lps</a:t>
                </a:r>
              </a:p>
            </c:rich>
          </c:tx>
          <c:layout>
            <c:manualLayout>
              <c:xMode val="edge"/>
              <c:yMode val="edge"/>
              <c:x val="0.449919731180833"/>
              <c:y val="0.9324361727511333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2738816"/>
        <c:crosses val="autoZero"/>
        <c:crossBetween val="midCat"/>
      </c:valAx>
      <c:valAx>
        <c:axId val="42738816"/>
        <c:scaling>
          <c:orientation val="minMax"/>
        </c:scaling>
        <c:delete val="0"/>
        <c:axPos val="l"/>
        <c:majorGridlines>
          <c:spPr>
            <a:ln w="15875"/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Head</a:t>
                </a:r>
                <a:r>
                  <a:rPr lang="en-US" sz="1200" baseline="0"/>
                  <a:t>  (m)</a:t>
                </a:r>
                <a:endParaRPr lang="en-US" sz="1200"/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crossAx val="42738240"/>
        <c:crosses val="autoZero"/>
        <c:crossBetween val="midCat"/>
      </c:valAx>
      <c:valAx>
        <c:axId val="42739392"/>
        <c:scaling>
          <c:orientation val="minMax"/>
        </c:scaling>
        <c:delete val="0"/>
        <c:axPos val="r"/>
        <c:majorGridlines>
          <c:spPr>
            <a:ln w="3175"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Efficiency, Current (Amp)</a:t>
                </a:r>
              </a:p>
            </c:rich>
          </c:tx>
          <c:layout>
            <c:manualLayout>
              <c:xMode val="edge"/>
              <c:yMode val="edge"/>
              <c:x val="0.95512403986238315"/>
              <c:y val="0.29432362277029422"/>
            </c:manualLayout>
          </c:layout>
          <c:overlay val="0"/>
        </c:title>
        <c:numFmt formatCode="0.00" sourceLinked="1"/>
        <c:majorTickMark val="cross"/>
        <c:minorTickMark val="cross"/>
        <c:tickLblPos val="high"/>
        <c:crossAx val="42739968"/>
        <c:crosses val="max"/>
        <c:crossBetween val="midCat"/>
      </c:valAx>
      <c:valAx>
        <c:axId val="42739968"/>
        <c:scaling>
          <c:orientation val="minMax"/>
        </c:scaling>
        <c:delete val="1"/>
        <c:axPos val="b"/>
        <c:majorGridlines>
          <c:spPr>
            <a:ln w="3175"/>
          </c:spPr>
        </c:majorGridlines>
        <c:minorGridlines/>
        <c:numFmt formatCode="0.00" sourceLinked="1"/>
        <c:majorTickMark val="out"/>
        <c:minorTickMark val="none"/>
        <c:tickLblPos val="nextTo"/>
        <c:crossAx val="4273939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8067777126564697"/>
          <c:y val="0.10711371987592461"/>
          <c:w val="9.1409932981678266E-2"/>
          <c:h val="0.2076273920305416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</xdr:row>
      <xdr:rowOff>142875</xdr:rowOff>
    </xdr:from>
    <xdr:to>
      <xdr:col>15</xdr:col>
      <xdr:colOff>400050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0.17288</cdr:x>
      <cdr:y>0.09976</cdr:y>
    </cdr:from>
    <cdr:to>
      <cdr:x>0.26024</cdr:x>
      <cdr:y>0.32779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09750" y="4000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0.09665</cdr:x>
      <cdr:y>0.10331</cdr:y>
    </cdr:from>
    <cdr:to>
      <cdr:x>0.29462</cdr:x>
      <cdr:y>0.19215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81100" y="476250"/>
          <a:ext cx="24193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workbookViewId="0">
      <selection activeCell="C10" sqref="C10"/>
    </sheetView>
  </sheetViews>
  <sheetFormatPr defaultRowHeight="15" x14ac:dyDescent="0.25"/>
  <cols>
    <col min="2" max="2" width="11.85546875" customWidth="1"/>
    <col min="4" max="4" width="20.42578125" style="1" customWidth="1"/>
    <col min="5" max="5" width="10.5703125" bestFit="1" customWidth="1"/>
    <col min="6" max="6" width="8.140625" customWidth="1"/>
    <col min="7" max="7" width="11.140625" customWidth="1"/>
    <col min="8" max="8" width="10.140625" customWidth="1"/>
    <col min="11" max="11" width="10.28515625" customWidth="1"/>
    <col min="12" max="12" width="14" customWidth="1"/>
    <col min="13" max="14" width="9.140625" customWidth="1"/>
    <col min="17" max="17" width="17.140625" customWidth="1"/>
  </cols>
  <sheetData>
    <row r="1" spans="1:20" x14ac:dyDescent="0.25">
      <c r="A1" s="7"/>
      <c r="B1" s="7"/>
      <c r="C1" s="7"/>
      <c r="D1" s="18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5">
      <c r="A2" s="7"/>
      <c r="B2" s="40" t="s">
        <v>0</v>
      </c>
      <c r="C2" s="40"/>
      <c r="D2" s="22"/>
      <c r="E2" s="15"/>
      <c r="F2" s="15"/>
      <c r="G2" s="40" t="s">
        <v>35</v>
      </c>
      <c r="H2" s="40"/>
      <c r="I2" s="22">
        <v>380</v>
      </c>
      <c r="J2" s="16" t="s">
        <v>47</v>
      </c>
      <c r="K2" s="15"/>
      <c r="L2" s="25" t="s">
        <v>7</v>
      </c>
      <c r="M2" s="13"/>
      <c r="N2" s="13"/>
      <c r="O2" s="12"/>
      <c r="P2" s="6"/>
      <c r="Q2" s="7"/>
      <c r="R2" s="7"/>
      <c r="S2" s="7"/>
      <c r="T2" s="7"/>
    </row>
    <row r="3" spans="1:20" x14ac:dyDescent="0.25">
      <c r="A3" s="7"/>
      <c r="B3" s="40" t="s">
        <v>1</v>
      </c>
      <c r="C3" s="40"/>
      <c r="D3" s="22" t="s">
        <v>65</v>
      </c>
      <c r="E3" s="15"/>
      <c r="F3" s="15"/>
      <c r="G3" s="40" t="s">
        <v>36</v>
      </c>
      <c r="H3" s="40"/>
      <c r="I3" s="22">
        <v>49.72</v>
      </c>
      <c r="J3" s="16" t="s">
        <v>14</v>
      </c>
      <c r="K3" s="15"/>
      <c r="L3" s="27" t="s">
        <v>49</v>
      </c>
      <c r="M3" s="12"/>
      <c r="N3" s="12"/>
      <c r="O3" s="12"/>
      <c r="P3" s="6"/>
      <c r="Q3" s="7"/>
      <c r="R3" s="7"/>
      <c r="S3" s="7"/>
      <c r="T3" s="7"/>
    </row>
    <row r="4" spans="1:20" x14ac:dyDescent="0.25">
      <c r="A4" s="7"/>
      <c r="B4" s="40" t="s">
        <v>33</v>
      </c>
      <c r="C4" s="40"/>
      <c r="D4" s="22">
        <v>5.5</v>
      </c>
      <c r="E4" s="16" t="s">
        <v>54</v>
      </c>
      <c r="F4" s="15"/>
      <c r="G4" s="40" t="s">
        <v>37</v>
      </c>
      <c r="H4" s="40"/>
      <c r="I4" s="22">
        <v>2.5</v>
      </c>
      <c r="J4" s="16" t="s">
        <v>15</v>
      </c>
      <c r="K4" s="15"/>
      <c r="L4" s="13"/>
      <c r="M4" s="13"/>
      <c r="N4" s="13"/>
      <c r="O4" s="12"/>
      <c r="P4" s="6"/>
      <c r="Q4" s="7"/>
      <c r="R4" s="7"/>
      <c r="S4" s="7"/>
      <c r="T4" s="7"/>
    </row>
    <row r="5" spans="1:20" x14ac:dyDescent="0.25">
      <c r="A5" s="7"/>
      <c r="B5" s="40" t="s">
        <v>3</v>
      </c>
      <c r="C5" s="40"/>
      <c r="D5" s="22">
        <v>50</v>
      </c>
      <c r="E5" s="16" t="s">
        <v>11</v>
      </c>
      <c r="F5" s="15"/>
      <c r="G5" s="40" t="s">
        <v>66</v>
      </c>
      <c r="H5" s="40"/>
      <c r="I5" s="22">
        <v>40</v>
      </c>
      <c r="J5" s="16"/>
      <c r="K5" s="15"/>
      <c r="L5" s="13"/>
      <c r="M5" s="13"/>
      <c r="N5" s="13"/>
      <c r="O5" s="12"/>
      <c r="P5" s="6"/>
      <c r="Q5" s="7"/>
      <c r="R5" s="7"/>
      <c r="S5" s="7"/>
      <c r="T5" s="7"/>
    </row>
    <row r="6" spans="1:20" x14ac:dyDescent="0.25">
      <c r="A6" s="7"/>
      <c r="B6" s="40" t="s">
        <v>48</v>
      </c>
      <c r="C6" s="40"/>
      <c r="D6" s="22">
        <v>150</v>
      </c>
      <c r="E6" s="15"/>
      <c r="F6" s="15"/>
      <c r="G6" s="40" t="s">
        <v>38</v>
      </c>
      <c r="H6" s="40"/>
      <c r="I6" s="22"/>
      <c r="J6" s="16"/>
      <c r="K6" s="15"/>
      <c r="L6" s="14"/>
      <c r="M6" s="14"/>
      <c r="N6" s="14"/>
      <c r="O6" s="14"/>
      <c r="P6" s="6"/>
      <c r="Q6" s="7"/>
      <c r="R6" s="7"/>
      <c r="S6" s="7"/>
      <c r="T6" s="7"/>
    </row>
    <row r="7" spans="1:20" ht="16.5" customHeight="1" x14ac:dyDescent="0.25">
      <c r="A7" s="7"/>
      <c r="B7" s="40" t="s">
        <v>6</v>
      </c>
      <c r="C7" s="40"/>
      <c r="D7" s="23">
        <v>50</v>
      </c>
      <c r="E7" s="16" t="s">
        <v>69</v>
      </c>
      <c r="F7" s="15"/>
      <c r="G7" s="40" t="s">
        <v>68</v>
      </c>
      <c r="H7" s="40"/>
      <c r="I7" s="22">
        <v>3</v>
      </c>
      <c r="J7" s="16"/>
      <c r="K7" s="15"/>
      <c r="L7" s="14"/>
      <c r="M7" s="14"/>
      <c r="N7" s="14"/>
      <c r="O7" s="14"/>
      <c r="P7" s="7"/>
      <c r="Q7" s="7"/>
      <c r="R7" s="7"/>
      <c r="S7" s="7"/>
      <c r="T7" s="7"/>
    </row>
    <row r="8" spans="1:20" x14ac:dyDescent="0.25">
      <c r="A8" s="7"/>
      <c r="B8" s="43" t="s">
        <v>34</v>
      </c>
      <c r="C8" s="43"/>
      <c r="D8" s="24"/>
      <c r="E8" s="15"/>
      <c r="F8" s="15"/>
      <c r="G8" s="40" t="s">
        <v>57</v>
      </c>
      <c r="H8" s="40"/>
      <c r="I8" s="22">
        <v>2850</v>
      </c>
      <c r="J8" s="16" t="s">
        <v>12</v>
      </c>
      <c r="K8" s="15"/>
      <c r="L8" s="14"/>
      <c r="M8" s="14"/>
      <c r="N8" s="14"/>
      <c r="O8" s="14"/>
      <c r="P8" s="7"/>
      <c r="Q8" s="7"/>
      <c r="R8" s="7"/>
      <c r="S8" s="7"/>
      <c r="T8" s="7"/>
    </row>
    <row r="9" spans="1:20" x14ac:dyDescent="0.25">
      <c r="A9" s="7"/>
      <c r="B9" s="25" t="s">
        <v>9</v>
      </c>
      <c r="C9" s="26"/>
      <c r="D9" s="23">
        <v>26.9</v>
      </c>
      <c r="E9" s="15"/>
      <c r="F9" s="15"/>
      <c r="G9" s="40" t="s">
        <v>67</v>
      </c>
      <c r="H9" s="40"/>
      <c r="I9" s="22">
        <v>16</v>
      </c>
      <c r="J9" s="15"/>
      <c r="K9" s="15"/>
      <c r="L9" s="14"/>
      <c r="M9" s="14"/>
      <c r="N9" s="14"/>
      <c r="O9" s="14"/>
      <c r="P9" s="7"/>
      <c r="Q9" s="7"/>
      <c r="R9" s="7"/>
      <c r="S9" s="7"/>
      <c r="T9" s="7"/>
    </row>
    <row r="10" spans="1:20" x14ac:dyDescent="0.25">
      <c r="A10" s="7"/>
      <c r="B10" s="17"/>
      <c r="C10" s="7"/>
      <c r="D10" s="18"/>
      <c r="E10" s="7"/>
      <c r="F10" s="7"/>
      <c r="G10" s="19"/>
      <c r="H10" s="19"/>
      <c r="I10" s="20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5" customHeight="1" x14ac:dyDescent="0.25">
      <c r="A11" s="7"/>
      <c r="B11" s="7"/>
      <c r="C11" s="7"/>
      <c r="D11" s="1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15" customHeight="1" x14ac:dyDescent="0.25">
      <c r="A12" s="7"/>
      <c r="B12" s="41" t="s">
        <v>16</v>
      </c>
      <c r="C12" s="30" t="s">
        <v>46</v>
      </c>
      <c r="D12" s="31" t="s">
        <v>39</v>
      </c>
      <c r="E12" s="30" t="s">
        <v>43</v>
      </c>
      <c r="F12" s="38" t="s">
        <v>40</v>
      </c>
      <c r="G12" s="39"/>
      <c r="H12" s="36" t="s">
        <v>14</v>
      </c>
      <c r="I12" s="33" t="s">
        <v>44</v>
      </c>
      <c r="J12" s="35" t="s">
        <v>45</v>
      </c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7"/>
      <c r="B13" s="42"/>
      <c r="C13" s="30" t="s">
        <v>15</v>
      </c>
      <c r="D13" s="31" t="s">
        <v>51</v>
      </c>
      <c r="E13" s="30"/>
      <c r="F13" s="24" t="s">
        <v>41</v>
      </c>
      <c r="G13" s="24" t="s">
        <v>42</v>
      </c>
      <c r="H13" s="37"/>
      <c r="I13" s="34"/>
      <c r="J13" s="35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5">
      <c r="A14" s="7"/>
      <c r="B14" s="23">
        <v>1</v>
      </c>
      <c r="C14" s="23">
        <v>0</v>
      </c>
      <c r="D14" s="23">
        <v>23.85</v>
      </c>
      <c r="E14" s="23">
        <v>12.6</v>
      </c>
      <c r="F14" s="23">
        <v>56</v>
      </c>
      <c r="G14" s="23">
        <v>120</v>
      </c>
      <c r="H14" s="23">
        <v>49.99</v>
      </c>
      <c r="I14" s="23"/>
      <c r="J14" s="23">
        <v>2844</v>
      </c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5">
      <c r="A15" s="7"/>
      <c r="B15" s="23">
        <v>2</v>
      </c>
      <c r="C15" s="23">
        <v>20</v>
      </c>
      <c r="D15" s="23">
        <v>25.46</v>
      </c>
      <c r="E15" s="23">
        <v>13</v>
      </c>
      <c r="F15" s="23">
        <v>56</v>
      </c>
      <c r="G15" s="23">
        <v>122.5</v>
      </c>
      <c r="H15" s="23">
        <v>50</v>
      </c>
      <c r="I15" s="23"/>
      <c r="J15" s="23">
        <v>2843</v>
      </c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5">
      <c r="A16" s="7"/>
      <c r="B16" s="23">
        <v>3</v>
      </c>
      <c r="C16" s="23">
        <v>40</v>
      </c>
      <c r="D16" s="23">
        <v>29.66</v>
      </c>
      <c r="E16" s="23">
        <v>13.4</v>
      </c>
      <c r="F16" s="23">
        <v>58</v>
      </c>
      <c r="G16" s="23">
        <v>125</v>
      </c>
      <c r="H16" s="23">
        <v>49.97</v>
      </c>
      <c r="I16" s="23"/>
      <c r="J16" s="23">
        <v>2822</v>
      </c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5">
      <c r="A17" s="7"/>
      <c r="B17" s="23">
        <v>4</v>
      </c>
      <c r="C17" s="23">
        <v>60</v>
      </c>
      <c r="D17" s="23">
        <v>34.76</v>
      </c>
      <c r="E17" s="23">
        <v>13.8</v>
      </c>
      <c r="F17" s="23">
        <v>60</v>
      </c>
      <c r="G17" s="23">
        <v>130</v>
      </c>
      <c r="H17" s="23">
        <v>49.99</v>
      </c>
      <c r="I17" s="23"/>
      <c r="J17" s="23">
        <v>2815</v>
      </c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25">
      <c r="A18" s="7"/>
      <c r="B18" s="23">
        <v>5</v>
      </c>
      <c r="C18" s="23">
        <v>80</v>
      </c>
      <c r="D18" s="23">
        <v>39.9</v>
      </c>
      <c r="E18" s="23">
        <v>14.2</v>
      </c>
      <c r="F18" s="23">
        <v>62</v>
      </c>
      <c r="G18" s="23">
        <v>135</v>
      </c>
      <c r="H18" s="23">
        <v>50</v>
      </c>
      <c r="I18" s="23"/>
      <c r="J18" s="23">
        <v>2813</v>
      </c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5">
      <c r="A19" s="7"/>
      <c r="B19" s="23">
        <v>6</v>
      </c>
      <c r="C19" s="23">
        <v>100</v>
      </c>
      <c r="D19" s="23">
        <v>50.88</v>
      </c>
      <c r="E19" s="23">
        <v>14.2</v>
      </c>
      <c r="F19" s="23">
        <v>62</v>
      </c>
      <c r="G19" s="23">
        <v>135</v>
      </c>
      <c r="H19" s="23">
        <v>49.99</v>
      </c>
      <c r="I19" s="23"/>
      <c r="J19" s="23">
        <v>2819</v>
      </c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5">
      <c r="A20" s="7"/>
      <c r="B20" s="23">
        <v>7</v>
      </c>
      <c r="C20" s="23">
        <v>120</v>
      </c>
      <c r="D20" s="23">
        <v>59.71</v>
      </c>
      <c r="E20" s="23">
        <v>13.8</v>
      </c>
      <c r="F20" s="23">
        <v>60</v>
      </c>
      <c r="G20" s="23">
        <v>130</v>
      </c>
      <c r="H20" s="23">
        <v>49.95</v>
      </c>
      <c r="I20" s="23"/>
      <c r="J20" s="23">
        <v>2821</v>
      </c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25">
      <c r="A21" s="7"/>
      <c r="B21" s="23">
        <v>8</v>
      </c>
      <c r="C21" s="23">
        <v>130</v>
      </c>
      <c r="D21" s="23">
        <v>78.66</v>
      </c>
      <c r="E21" s="23">
        <v>13.2</v>
      </c>
      <c r="F21" s="23">
        <v>56</v>
      </c>
      <c r="G21" s="23">
        <v>125</v>
      </c>
      <c r="H21" s="23">
        <v>49.94</v>
      </c>
      <c r="I21" s="23"/>
      <c r="J21" s="23">
        <v>2829</v>
      </c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x14ac:dyDescent="0.25">
      <c r="A22" s="7"/>
      <c r="B22" s="23">
        <v>9</v>
      </c>
      <c r="C22" s="23">
        <v>140</v>
      </c>
      <c r="D22" s="23">
        <v>102.4</v>
      </c>
      <c r="E22" s="23">
        <v>12.2</v>
      </c>
      <c r="F22" s="23">
        <v>50</v>
      </c>
      <c r="G22" s="23">
        <v>117.5</v>
      </c>
      <c r="H22" s="23">
        <v>49.96</v>
      </c>
      <c r="I22" s="23"/>
      <c r="J22" s="23">
        <v>2842</v>
      </c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25">
      <c r="A23" s="7"/>
      <c r="B23" s="23">
        <v>10</v>
      </c>
      <c r="C23" s="23">
        <v>150</v>
      </c>
      <c r="D23" s="23">
        <v>126.46</v>
      </c>
      <c r="E23" s="23">
        <v>10.8</v>
      </c>
      <c r="F23" s="23">
        <v>42</v>
      </c>
      <c r="G23" s="23">
        <v>107.5</v>
      </c>
      <c r="H23" s="23">
        <v>50</v>
      </c>
      <c r="I23" s="23"/>
      <c r="J23" s="23">
        <v>2870</v>
      </c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"/>
      <c r="B24" s="23">
        <v>11</v>
      </c>
      <c r="C24" s="23">
        <v>160</v>
      </c>
      <c r="D24" s="28"/>
      <c r="E24" s="23">
        <v>8.6</v>
      </c>
      <c r="F24" s="23">
        <v>32</v>
      </c>
      <c r="G24" s="23">
        <v>90</v>
      </c>
      <c r="H24" s="23">
        <v>50</v>
      </c>
      <c r="I24" s="28"/>
      <c r="J24" s="23">
        <v>2914</v>
      </c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25">
      <c r="A25" s="7"/>
      <c r="B25" s="7"/>
      <c r="C25" s="7"/>
      <c r="D25" s="1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25">
      <c r="A26" s="7"/>
      <c r="B26" s="7"/>
      <c r="C26" s="7"/>
      <c r="D26" s="1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x14ac:dyDescent="0.25">
      <c r="A27" s="7"/>
      <c r="B27" s="7"/>
      <c r="C27" s="7"/>
      <c r="D27" s="1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5">
      <c r="A28" s="7"/>
      <c r="B28" s="7"/>
      <c r="C28" s="7"/>
      <c r="D28" s="1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5">
      <c r="A29" s="7"/>
      <c r="B29" s="7"/>
      <c r="C29" s="7"/>
      <c r="D29" s="1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25">
      <c r="A30" s="7"/>
      <c r="B30" s="7"/>
      <c r="C30" s="7"/>
      <c r="D30" s="1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25">
      <c r="A31" s="7"/>
      <c r="B31" s="7"/>
      <c r="C31" s="7"/>
      <c r="D31" s="1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25">
      <c r="A32" s="7"/>
      <c r="B32" s="7"/>
      <c r="C32" s="7"/>
      <c r="D32" s="1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5">
      <c r="A33" s="7"/>
      <c r="B33" s="7"/>
      <c r="C33" s="7"/>
      <c r="D33" s="1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x14ac:dyDescent="0.25">
      <c r="A34" s="7"/>
      <c r="B34" s="7"/>
      <c r="C34" s="7"/>
      <c r="D34" s="1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x14ac:dyDescent="0.25">
      <c r="L35" s="21"/>
      <c r="M35" s="21"/>
      <c r="N35" s="21"/>
      <c r="O35" s="21"/>
      <c r="P35" s="21"/>
      <c r="Q35" s="21"/>
      <c r="R35" s="21"/>
      <c r="S35" s="21"/>
      <c r="T35" s="21"/>
    </row>
    <row r="36" spans="1:20" x14ac:dyDescent="0.25">
      <c r="L36" s="21"/>
      <c r="M36" s="21"/>
      <c r="N36" s="21"/>
      <c r="O36" s="21"/>
      <c r="P36" s="21"/>
      <c r="Q36" s="21"/>
      <c r="R36" s="21"/>
      <c r="S36" s="21"/>
      <c r="T36" s="21"/>
    </row>
    <row r="37" spans="1:20" x14ac:dyDescent="0.25">
      <c r="L37" s="21"/>
      <c r="M37" s="21"/>
      <c r="N37" s="21"/>
      <c r="O37" s="21"/>
      <c r="P37" s="21"/>
      <c r="Q37" s="21"/>
      <c r="R37" s="21"/>
      <c r="S37" s="21"/>
      <c r="T37" s="21"/>
    </row>
    <row r="38" spans="1:20" x14ac:dyDescent="0.25">
      <c r="L38" s="21"/>
      <c r="M38" s="21"/>
      <c r="N38" s="21"/>
      <c r="O38" s="21"/>
      <c r="P38" s="21"/>
      <c r="Q38" s="21"/>
      <c r="R38" s="21"/>
      <c r="S38" s="21"/>
      <c r="T38" s="21"/>
    </row>
    <row r="39" spans="1:20" x14ac:dyDescent="0.25">
      <c r="L39" s="21"/>
      <c r="M39" s="21"/>
      <c r="N39" s="21"/>
      <c r="O39" s="21"/>
      <c r="P39" s="21"/>
      <c r="Q39" s="21"/>
      <c r="R39" s="21"/>
      <c r="S39" s="21"/>
      <c r="T39" s="21"/>
    </row>
  </sheetData>
  <mergeCells count="20">
    <mergeCell ref="G5:H5"/>
    <mergeCell ref="G6:H6"/>
    <mergeCell ref="B6:C6"/>
    <mergeCell ref="G8:H8"/>
    <mergeCell ref="I12:I13"/>
    <mergeCell ref="J12:J13"/>
    <mergeCell ref="H12:H13"/>
    <mergeCell ref="F12:G12"/>
    <mergeCell ref="B2:C2"/>
    <mergeCell ref="G2:H2"/>
    <mergeCell ref="G9:H9"/>
    <mergeCell ref="B12:B13"/>
    <mergeCell ref="G7:H7"/>
    <mergeCell ref="B8:C8"/>
    <mergeCell ref="B4:C4"/>
    <mergeCell ref="B5:C5"/>
    <mergeCell ref="B7:C7"/>
    <mergeCell ref="B3:C3"/>
    <mergeCell ref="G3:H3"/>
    <mergeCell ref="G4:H4"/>
  </mergeCells>
  <pageMargins left="0.25" right="0.25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topLeftCell="E1" zoomScaleNormal="100" workbookViewId="0">
      <selection activeCell="R14" sqref="R14"/>
    </sheetView>
  </sheetViews>
  <sheetFormatPr defaultRowHeight="15" x14ac:dyDescent="0.25"/>
  <cols>
    <col min="1" max="1" width="7.140625" customWidth="1"/>
    <col min="11" max="12" width="10.42578125" customWidth="1"/>
    <col min="16" max="16" width="10.140625" customWidth="1"/>
    <col min="18" max="18" width="14.5703125" customWidth="1"/>
  </cols>
  <sheetData>
    <row r="1" spans="1:24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21"/>
      <c r="V1" s="21"/>
      <c r="W1" s="21"/>
      <c r="X1" s="21"/>
    </row>
    <row r="2" spans="1:24" ht="19.5" thickBot="1" x14ac:dyDescent="0.35">
      <c r="A2" s="7"/>
      <c r="B2" s="7"/>
      <c r="C2" s="47" t="s">
        <v>70</v>
      </c>
      <c r="D2" s="48"/>
      <c r="E2" s="48"/>
      <c r="F2" s="48"/>
      <c r="G2" s="48"/>
      <c r="H2" s="49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21"/>
      <c r="V2" s="21"/>
      <c r="W2" s="21"/>
      <c r="X2" s="21"/>
    </row>
    <row r="3" spans="1:24" x14ac:dyDescent="0.25">
      <c r="A3" s="7"/>
      <c r="B3" s="7"/>
      <c r="C3" s="50"/>
      <c r="D3" s="50"/>
      <c r="E3" s="50"/>
      <c r="F3" s="50"/>
      <c r="G3" s="5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7"/>
      <c r="U3" s="21"/>
      <c r="V3" s="21"/>
      <c r="W3" s="21"/>
      <c r="X3" s="21"/>
    </row>
    <row r="4" spans="1:24" ht="15" customHeight="1" x14ac:dyDescent="0.25">
      <c r="A4" s="7"/>
      <c r="B4" s="7"/>
      <c r="C4" s="51"/>
      <c r="D4" s="51"/>
      <c r="E4" s="51"/>
      <c r="F4" s="51"/>
      <c r="G4" s="5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  <c r="T4" s="7"/>
      <c r="U4" s="21"/>
      <c r="V4" s="21"/>
      <c r="W4" s="21"/>
      <c r="X4" s="21"/>
    </row>
    <row r="5" spans="1:24" x14ac:dyDescent="0.25">
      <c r="A5" s="7"/>
      <c r="B5" s="7"/>
      <c r="C5" s="46" t="s">
        <v>0</v>
      </c>
      <c r="D5" s="46"/>
      <c r="E5" s="4">
        <f>INPUT!D2</f>
        <v>0</v>
      </c>
      <c r="F5" s="6"/>
      <c r="G5" s="6"/>
      <c r="H5" s="46" t="s">
        <v>4</v>
      </c>
      <c r="I5" s="46"/>
      <c r="J5" s="4">
        <f>INPUT!I8</f>
        <v>2850</v>
      </c>
      <c r="K5" s="10" t="str">
        <f>INPUT!J8</f>
        <v>rpm</v>
      </c>
      <c r="L5" s="6"/>
      <c r="M5" s="46" t="s">
        <v>7</v>
      </c>
      <c r="N5" s="46"/>
      <c r="O5" s="46"/>
      <c r="P5" s="5" t="str">
        <f>INPUT!L3</f>
        <v>29/5/2014</v>
      </c>
      <c r="Q5" s="11"/>
      <c r="R5" s="8"/>
      <c r="S5" s="7"/>
      <c r="T5" s="7"/>
      <c r="U5" s="21"/>
      <c r="V5" s="21"/>
      <c r="W5" s="21"/>
      <c r="X5" s="21"/>
    </row>
    <row r="6" spans="1:24" x14ac:dyDescent="0.25">
      <c r="A6" s="7"/>
      <c r="B6" s="7"/>
      <c r="C6" s="46" t="s">
        <v>1</v>
      </c>
      <c r="D6" s="46"/>
      <c r="E6" s="4" t="str">
        <f>INPUT!D3</f>
        <v>DR61/15</v>
      </c>
      <c r="F6" s="6"/>
      <c r="G6" s="6"/>
      <c r="H6" s="46" t="s">
        <v>13</v>
      </c>
      <c r="I6" s="46"/>
      <c r="J6" s="4">
        <f>INPUT!D4</f>
        <v>5.5</v>
      </c>
      <c r="K6" s="10"/>
      <c r="L6" s="6"/>
      <c r="M6" s="46" t="s">
        <v>8</v>
      </c>
      <c r="N6" s="46"/>
      <c r="O6" s="46"/>
      <c r="P6" s="4">
        <f>INPUT!I3</f>
        <v>49.72</v>
      </c>
      <c r="Q6" s="10"/>
      <c r="R6" s="6"/>
      <c r="S6" s="7"/>
      <c r="T6" s="7"/>
      <c r="U6" s="21"/>
      <c r="V6" s="21"/>
      <c r="W6" s="21"/>
      <c r="X6" s="21"/>
    </row>
    <row r="7" spans="1:24" x14ac:dyDescent="0.25">
      <c r="A7" s="7"/>
      <c r="B7" s="7"/>
      <c r="C7" s="46" t="s">
        <v>2</v>
      </c>
      <c r="D7" s="46"/>
      <c r="E7" s="4">
        <f>INPUT!I9</f>
        <v>16</v>
      </c>
      <c r="F7" s="6"/>
      <c r="G7" s="6"/>
      <c r="H7" s="46" t="s">
        <v>5</v>
      </c>
      <c r="I7" s="46"/>
      <c r="J7" s="4">
        <f>INPUT!I7</f>
        <v>3</v>
      </c>
      <c r="K7" s="10"/>
      <c r="L7" s="6"/>
      <c r="M7" s="46" t="s">
        <v>9</v>
      </c>
      <c r="N7" s="46"/>
      <c r="O7" s="46"/>
      <c r="P7" s="4">
        <f>INPUT!D9</f>
        <v>26.9</v>
      </c>
      <c r="Q7" s="10"/>
      <c r="R7" s="6"/>
      <c r="S7" s="7"/>
      <c r="T7" s="7"/>
      <c r="U7" s="21"/>
      <c r="V7" s="21"/>
      <c r="W7" s="21"/>
      <c r="X7" s="21"/>
    </row>
    <row r="8" spans="1:24" x14ac:dyDescent="0.25">
      <c r="A8" s="7"/>
      <c r="B8" s="7"/>
      <c r="C8" s="46" t="s">
        <v>3</v>
      </c>
      <c r="D8" s="46"/>
      <c r="E8" s="4">
        <f>INPUT!D5</f>
        <v>50</v>
      </c>
      <c r="F8" s="10" t="s">
        <v>11</v>
      </c>
      <c r="G8" s="6"/>
      <c r="H8" s="46" t="s">
        <v>6</v>
      </c>
      <c r="I8" s="46"/>
      <c r="J8" s="4">
        <f>INPUT!D7</f>
        <v>50</v>
      </c>
      <c r="K8" s="10" t="str">
        <f>INPUT!E7</f>
        <v>hz</v>
      </c>
      <c r="L8" s="6"/>
      <c r="M8" s="46" t="s">
        <v>10</v>
      </c>
      <c r="N8" s="46"/>
      <c r="O8" s="46"/>
      <c r="P8" s="4">
        <f>INPUT!I4</f>
        <v>2.5</v>
      </c>
      <c r="Q8" s="10" t="s">
        <v>15</v>
      </c>
      <c r="R8" s="6"/>
      <c r="S8" s="7"/>
      <c r="T8" s="7"/>
      <c r="U8" s="21"/>
      <c r="V8" s="21"/>
      <c r="W8" s="21"/>
      <c r="X8" s="21"/>
    </row>
    <row r="9" spans="1:24" x14ac:dyDescent="0.25">
      <c r="A9" s="7"/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46" t="s">
        <v>32</v>
      </c>
      <c r="N9" s="46"/>
      <c r="O9" s="46"/>
      <c r="P9" s="4">
        <f>INPUT!D6</f>
        <v>150</v>
      </c>
      <c r="Q9" s="10"/>
      <c r="R9" s="6"/>
      <c r="S9" s="7"/>
      <c r="T9" s="7"/>
      <c r="U9" s="21"/>
      <c r="V9" s="21"/>
      <c r="W9" s="21"/>
      <c r="X9" s="21"/>
    </row>
    <row r="10" spans="1:24" x14ac:dyDescent="0.25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  <c r="U10" s="21"/>
      <c r="V10" s="21"/>
      <c r="W10" s="21"/>
      <c r="X10" s="21"/>
    </row>
    <row r="11" spans="1:24" ht="15" customHeight="1" x14ac:dyDescent="0.25">
      <c r="A11" s="7"/>
      <c r="B11" s="7"/>
      <c r="C11" s="44" t="s">
        <v>16</v>
      </c>
      <c r="D11" s="44" t="s">
        <v>17</v>
      </c>
      <c r="E11" s="52" t="s">
        <v>18</v>
      </c>
      <c r="F11" s="52" t="s">
        <v>19</v>
      </c>
      <c r="G11" s="52" t="s">
        <v>20</v>
      </c>
      <c r="H11" s="52" t="s">
        <v>21</v>
      </c>
      <c r="I11" s="52" t="s">
        <v>30</v>
      </c>
      <c r="J11" s="52" t="s">
        <v>31</v>
      </c>
      <c r="K11" s="52" t="s">
        <v>22</v>
      </c>
      <c r="L11" s="52" t="s">
        <v>23</v>
      </c>
      <c r="M11" s="52" t="s">
        <v>24</v>
      </c>
      <c r="N11" s="52" t="s">
        <v>25</v>
      </c>
      <c r="O11" s="52" t="s">
        <v>26</v>
      </c>
      <c r="P11" s="52" t="s">
        <v>27</v>
      </c>
      <c r="Q11" s="52" t="s">
        <v>28</v>
      </c>
      <c r="R11" s="52" t="s">
        <v>29</v>
      </c>
      <c r="S11" s="7"/>
      <c r="T11" s="7"/>
      <c r="U11" s="21"/>
      <c r="V11" s="21"/>
      <c r="W11" s="21"/>
      <c r="X11" s="21"/>
    </row>
    <row r="12" spans="1:24" x14ac:dyDescent="0.25">
      <c r="A12" s="7"/>
      <c r="B12" s="7"/>
      <c r="C12" s="45"/>
      <c r="D12" s="45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7"/>
      <c r="T12" s="7"/>
      <c r="U12" s="21"/>
      <c r="V12" s="21"/>
      <c r="W12" s="21"/>
      <c r="X12" s="21"/>
    </row>
    <row r="13" spans="1:24" x14ac:dyDescent="0.25">
      <c r="A13" s="7"/>
      <c r="B13" s="7"/>
      <c r="C13" s="2"/>
      <c r="D13" s="2" t="s">
        <v>50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51</v>
      </c>
      <c r="K13" s="2" t="s">
        <v>52</v>
      </c>
      <c r="L13" s="2" t="s">
        <v>52</v>
      </c>
      <c r="M13" s="2" t="s">
        <v>47</v>
      </c>
      <c r="N13" s="2" t="s">
        <v>53</v>
      </c>
      <c r="O13" s="2" t="s">
        <v>54</v>
      </c>
      <c r="P13" s="2" t="s">
        <v>54</v>
      </c>
      <c r="Q13" s="2" t="s">
        <v>54</v>
      </c>
      <c r="R13" s="2" t="s">
        <v>55</v>
      </c>
      <c r="S13" s="7"/>
      <c r="T13" s="7"/>
      <c r="U13" s="21"/>
      <c r="V13" s="21"/>
      <c r="W13" s="21"/>
      <c r="X13" s="21"/>
    </row>
    <row r="14" spans="1:24" x14ac:dyDescent="0.25">
      <c r="A14" s="7"/>
      <c r="B14" s="7"/>
      <c r="C14" s="3">
        <v>1</v>
      </c>
      <c r="D14" s="3">
        <f>INPUT!J14</f>
        <v>2844</v>
      </c>
      <c r="E14" s="3">
        <f>INPUT!C14</f>
        <v>0</v>
      </c>
      <c r="F14" s="2">
        <f t="shared" ref="F14:F24" si="0">(POWER(K14,2)*82711.17/(POWER($E$8,4)))</f>
        <v>0.52346771092915612</v>
      </c>
      <c r="G14" s="2">
        <v>0</v>
      </c>
      <c r="H14" s="2">
        <f t="shared" ref="H14:H24" si="1">(E14+F14+$P$8)</f>
        <v>3.0234677109291561</v>
      </c>
      <c r="I14" s="2">
        <f t="shared" ref="I14:I24" si="2">(POWER(($J$5/D14),2)*H14)</f>
        <v>3.0362384156669648</v>
      </c>
      <c r="J14" s="2">
        <f>INPUT!D14</f>
        <v>23.85</v>
      </c>
      <c r="K14" s="2">
        <f t="shared" ref="K14:K24" si="3">($P$9/J14)</f>
        <v>6.2893081761006284</v>
      </c>
      <c r="L14" s="2">
        <f t="shared" ref="L14:L24" si="4">(POWER(($J$5/D14),1)*K14)</f>
        <v>6.3025767587506305</v>
      </c>
      <c r="M14" s="3">
        <f>INPUT!$I$2</f>
        <v>380</v>
      </c>
      <c r="N14" s="2">
        <f>INPUT!E14</f>
        <v>12.6</v>
      </c>
      <c r="O14" s="2">
        <f t="shared" ref="O14:O24" si="5">(M14*N14*1.5/1000)</f>
        <v>7.1820000000000004</v>
      </c>
      <c r="P14" s="2">
        <f t="shared" ref="P14:P24" si="6">(POWER(($J$5/D14),3)*O14)</f>
        <v>7.2275516617346725</v>
      </c>
      <c r="Q14" s="2">
        <f t="shared" ref="Q14:Q24" si="7">(9.81*I14*L14/1000)</f>
        <v>0.1877253928482889</v>
      </c>
      <c r="R14" s="2">
        <f t="shared" ref="R14:R24" si="8">(Q14/P14)*100</f>
        <v>2.5973580215576519</v>
      </c>
      <c r="S14" s="7"/>
      <c r="T14" s="7"/>
      <c r="U14" s="21"/>
      <c r="V14" s="21"/>
      <c r="W14" s="21"/>
      <c r="X14" s="21"/>
    </row>
    <row r="15" spans="1:24" x14ac:dyDescent="0.25">
      <c r="A15" s="7"/>
      <c r="B15" s="7"/>
      <c r="C15" s="3">
        <v>2</v>
      </c>
      <c r="D15" s="3">
        <f>INPUT!J15</f>
        <v>2843</v>
      </c>
      <c r="E15" s="3">
        <f>INPUT!C15</f>
        <v>20</v>
      </c>
      <c r="F15" s="2">
        <f t="shared" si="0"/>
        <v>0.45935650025392932</v>
      </c>
      <c r="G15" s="2">
        <v>0</v>
      </c>
      <c r="H15" s="2">
        <f t="shared" si="1"/>
        <v>22.959356500253929</v>
      </c>
      <c r="I15" s="2">
        <f t="shared" si="2"/>
        <v>23.072556184650917</v>
      </c>
      <c r="J15" s="2">
        <f>INPUT!D15</f>
        <v>25.46</v>
      </c>
      <c r="K15" s="2">
        <f t="shared" si="3"/>
        <v>5.8915946582875094</v>
      </c>
      <c r="L15" s="2">
        <f t="shared" si="4"/>
        <v>5.9061008709530078</v>
      </c>
      <c r="M15" s="3">
        <f>INPUT!$I$2</f>
        <v>380</v>
      </c>
      <c r="N15" s="2">
        <f>INPUT!E15</f>
        <v>13</v>
      </c>
      <c r="O15" s="2">
        <f t="shared" si="5"/>
        <v>7.41</v>
      </c>
      <c r="P15" s="2">
        <f t="shared" si="6"/>
        <v>7.464869312523132</v>
      </c>
      <c r="Q15" s="2">
        <f t="shared" si="7"/>
        <v>1.3367973613791071</v>
      </c>
      <c r="R15" s="2">
        <f t="shared" si="8"/>
        <v>17.907846814363968</v>
      </c>
      <c r="S15" s="7"/>
      <c r="T15" s="7"/>
      <c r="U15" s="21"/>
      <c r="V15" s="21"/>
      <c r="W15" s="21"/>
      <c r="X15" s="21"/>
    </row>
    <row r="16" spans="1:24" x14ac:dyDescent="0.25">
      <c r="A16" s="7"/>
      <c r="B16" s="7"/>
      <c r="C16" s="3">
        <v>3</v>
      </c>
      <c r="D16" s="3">
        <f>INPUT!J16</f>
        <v>2822</v>
      </c>
      <c r="E16" s="3">
        <f>INPUT!C16</f>
        <v>40</v>
      </c>
      <c r="F16" s="2">
        <f t="shared" si="0"/>
        <v>0.33847326567813507</v>
      </c>
      <c r="G16" s="2">
        <v>0</v>
      </c>
      <c r="H16" s="2">
        <f t="shared" si="1"/>
        <v>42.838473265678132</v>
      </c>
      <c r="I16" s="2">
        <f t="shared" si="2"/>
        <v>43.692780765845384</v>
      </c>
      <c r="J16" s="2">
        <f>INPUT!D16</f>
        <v>29.66</v>
      </c>
      <c r="K16" s="2">
        <f t="shared" si="3"/>
        <v>5.0573162508428862</v>
      </c>
      <c r="L16" s="2">
        <f t="shared" si="4"/>
        <v>5.1074951505677628</v>
      </c>
      <c r="M16" s="3">
        <f>INPUT!$I$2</f>
        <v>380</v>
      </c>
      <c r="N16" s="2">
        <f>INPUT!E16</f>
        <v>13.4</v>
      </c>
      <c r="O16" s="2">
        <f t="shared" si="5"/>
        <v>7.6379999999999999</v>
      </c>
      <c r="P16" s="2">
        <f t="shared" si="6"/>
        <v>7.8676169229074349</v>
      </c>
      <c r="Q16" s="2">
        <f t="shared" si="7"/>
        <v>2.189206132247246</v>
      </c>
      <c r="R16" s="2">
        <f t="shared" si="8"/>
        <v>27.825530318756758</v>
      </c>
      <c r="S16" s="7"/>
      <c r="T16" s="7"/>
      <c r="U16" s="21"/>
      <c r="V16" s="21"/>
      <c r="W16" s="21"/>
      <c r="X16" s="21"/>
    </row>
    <row r="17" spans="1:24" x14ac:dyDescent="0.25">
      <c r="A17" s="7"/>
      <c r="B17" s="7"/>
      <c r="C17" s="3">
        <v>4</v>
      </c>
      <c r="D17" s="3">
        <f>INPUT!J17</f>
        <v>2815</v>
      </c>
      <c r="E17" s="3">
        <f>INPUT!C17</f>
        <v>60</v>
      </c>
      <c r="F17" s="2">
        <f t="shared" si="0"/>
        <v>0.24643769010846697</v>
      </c>
      <c r="G17" s="2">
        <v>0</v>
      </c>
      <c r="H17" s="2">
        <f t="shared" si="1"/>
        <v>62.746437690108465</v>
      </c>
      <c r="I17" s="2">
        <f t="shared" si="2"/>
        <v>64.316439795425538</v>
      </c>
      <c r="J17" s="2">
        <f>INPUT!D17</f>
        <v>34.76</v>
      </c>
      <c r="K17" s="2">
        <f t="shared" si="3"/>
        <v>4.3153049482163413</v>
      </c>
      <c r="L17" s="2">
        <f t="shared" si="4"/>
        <v>4.3689588285671661</v>
      </c>
      <c r="M17" s="3">
        <f>INPUT!$I$2</f>
        <v>380</v>
      </c>
      <c r="N17" s="2">
        <f>INPUT!E17</f>
        <v>13.8</v>
      </c>
      <c r="O17" s="2">
        <f t="shared" si="5"/>
        <v>7.8659999999999997</v>
      </c>
      <c r="P17" s="2">
        <f t="shared" si="6"/>
        <v>8.1630663132742303</v>
      </c>
      <c r="Q17" s="2">
        <f t="shared" si="7"/>
        <v>2.7565695579437461</v>
      </c>
      <c r="R17" s="2">
        <f t="shared" si="8"/>
        <v>33.768800254154471</v>
      </c>
      <c r="S17" s="7"/>
      <c r="T17" s="7"/>
      <c r="U17" s="21"/>
      <c r="V17" s="21"/>
      <c r="W17" s="21"/>
      <c r="X17" s="21"/>
    </row>
    <row r="18" spans="1:24" x14ac:dyDescent="0.25">
      <c r="A18" s="7"/>
      <c r="B18" s="7"/>
      <c r="C18" s="3">
        <v>5</v>
      </c>
      <c r="D18" s="3">
        <f>INPUT!J18</f>
        <v>2813</v>
      </c>
      <c r="E18" s="3">
        <f>INPUT!C18</f>
        <v>80</v>
      </c>
      <c r="F18" s="2">
        <f t="shared" si="0"/>
        <v>0.18703413420769971</v>
      </c>
      <c r="G18" s="2">
        <v>0</v>
      </c>
      <c r="H18" s="2">
        <f t="shared" si="1"/>
        <v>82.687034134207693</v>
      </c>
      <c r="I18" s="2">
        <f t="shared" si="2"/>
        <v>84.876540620227658</v>
      </c>
      <c r="J18" s="2">
        <f>INPUT!D18</f>
        <v>39.9</v>
      </c>
      <c r="K18" s="2">
        <f t="shared" si="3"/>
        <v>3.7593984962406015</v>
      </c>
      <c r="L18" s="2">
        <f t="shared" si="4"/>
        <v>3.8088466812249253</v>
      </c>
      <c r="M18" s="3">
        <f>INPUT!$I$2</f>
        <v>380</v>
      </c>
      <c r="N18" s="2">
        <f>INPUT!E18</f>
        <v>14.2</v>
      </c>
      <c r="O18" s="2">
        <f t="shared" si="5"/>
        <v>8.0939999999999994</v>
      </c>
      <c r="P18" s="2">
        <f t="shared" si="6"/>
        <v>8.4176057978578935</v>
      </c>
      <c r="Q18" s="2">
        <f t="shared" si="7"/>
        <v>3.1713937718415779</v>
      </c>
      <c r="R18" s="2">
        <f t="shared" si="8"/>
        <v>37.6757221471292</v>
      </c>
      <c r="S18" s="7"/>
      <c r="T18" s="7"/>
      <c r="U18" s="21"/>
      <c r="V18" s="21"/>
      <c r="W18" s="21"/>
      <c r="X18" s="21"/>
    </row>
    <row r="19" spans="1:24" x14ac:dyDescent="0.25">
      <c r="A19" s="7"/>
      <c r="B19" s="7"/>
      <c r="C19" s="3">
        <v>6</v>
      </c>
      <c r="D19" s="3">
        <f>INPUT!J19</f>
        <v>2819</v>
      </c>
      <c r="E19" s="3">
        <f>INPUT!C19</f>
        <v>100</v>
      </c>
      <c r="F19" s="2">
        <f t="shared" si="0"/>
        <v>0.11501976070220719</v>
      </c>
      <c r="G19" s="2">
        <v>0</v>
      </c>
      <c r="H19" s="2">
        <f t="shared" si="1"/>
        <v>102.61501976070221</v>
      </c>
      <c r="I19" s="2">
        <f t="shared" si="2"/>
        <v>104.88430418459843</v>
      </c>
      <c r="J19" s="2">
        <f>INPUT!D19</f>
        <v>50.88</v>
      </c>
      <c r="K19" s="2">
        <f t="shared" si="3"/>
        <v>2.9481132075471699</v>
      </c>
      <c r="L19" s="2">
        <f t="shared" si="4"/>
        <v>2.9805330406205868</v>
      </c>
      <c r="M19" s="3">
        <f>INPUT!$I$2</f>
        <v>380</v>
      </c>
      <c r="N19" s="2">
        <f>INPUT!E19</f>
        <v>14.2</v>
      </c>
      <c r="O19" s="2">
        <f t="shared" si="5"/>
        <v>8.0939999999999994</v>
      </c>
      <c r="P19" s="2">
        <f t="shared" si="6"/>
        <v>8.3639716572375473</v>
      </c>
      <c r="Q19" s="2">
        <f t="shared" si="7"/>
        <v>3.066715225174665</v>
      </c>
      <c r="R19" s="2">
        <f t="shared" si="8"/>
        <v>36.665777346590623</v>
      </c>
      <c r="S19" s="7"/>
      <c r="T19" s="7"/>
      <c r="U19" s="21"/>
      <c r="V19" s="21"/>
      <c r="W19" s="21"/>
      <c r="X19" s="21"/>
    </row>
    <row r="20" spans="1:24" x14ac:dyDescent="0.25">
      <c r="A20" s="7"/>
      <c r="B20" s="7"/>
      <c r="C20" s="3">
        <v>7</v>
      </c>
      <c r="D20" s="3">
        <f>INPUT!J20</f>
        <v>2821</v>
      </c>
      <c r="E20" s="3">
        <f>INPUT!C20</f>
        <v>120</v>
      </c>
      <c r="F20" s="2">
        <f t="shared" si="0"/>
        <v>8.3516545567855288E-2</v>
      </c>
      <c r="G20" s="2">
        <v>0</v>
      </c>
      <c r="H20" s="2">
        <f t="shared" si="1"/>
        <v>122.58351654556786</v>
      </c>
      <c r="I20" s="2">
        <f t="shared" si="2"/>
        <v>125.1167986117909</v>
      </c>
      <c r="J20" s="2">
        <f>INPUT!D20</f>
        <v>59.71</v>
      </c>
      <c r="K20" s="2">
        <f t="shared" si="3"/>
        <v>2.5121420197621838</v>
      </c>
      <c r="L20" s="2">
        <f t="shared" si="4"/>
        <v>2.5379669465871051</v>
      </c>
      <c r="M20" s="3">
        <f>INPUT!$I$2</f>
        <v>380</v>
      </c>
      <c r="N20" s="2">
        <f>INPUT!E20</f>
        <v>13.8</v>
      </c>
      <c r="O20" s="2">
        <f t="shared" si="5"/>
        <v>7.8659999999999997</v>
      </c>
      <c r="P20" s="2">
        <f t="shared" si="6"/>
        <v>8.1110908088595028</v>
      </c>
      <c r="Q20" s="2">
        <f t="shared" si="7"/>
        <v>3.1150899565206984</v>
      </c>
      <c r="R20" s="2">
        <f t="shared" si="8"/>
        <v>38.405314771204118</v>
      </c>
      <c r="S20" s="7"/>
      <c r="T20" s="7"/>
      <c r="U20" s="21"/>
      <c r="V20" s="21"/>
      <c r="W20" s="21"/>
      <c r="X20" s="21"/>
    </row>
    <row r="21" spans="1:24" x14ac:dyDescent="0.25">
      <c r="A21" s="7"/>
      <c r="B21" s="7"/>
      <c r="C21" s="3">
        <v>8</v>
      </c>
      <c r="D21" s="3">
        <f>INPUT!J21</f>
        <v>2829</v>
      </c>
      <c r="E21" s="3">
        <f>INPUT!C21</f>
        <v>130</v>
      </c>
      <c r="F21" s="2">
        <f t="shared" si="0"/>
        <v>4.8123674523090132E-2</v>
      </c>
      <c r="G21" s="2">
        <v>0</v>
      </c>
      <c r="H21" s="2">
        <f t="shared" si="1"/>
        <v>132.54812367452308</v>
      </c>
      <c r="I21" s="2">
        <f t="shared" si="2"/>
        <v>134.52326807930856</v>
      </c>
      <c r="J21" s="2">
        <f>INPUT!D21</f>
        <v>78.66</v>
      </c>
      <c r="K21" s="2">
        <f t="shared" si="3"/>
        <v>1.9069412662090008</v>
      </c>
      <c r="L21" s="2">
        <f t="shared" si="4"/>
        <v>1.921096715693055</v>
      </c>
      <c r="M21" s="3">
        <f>INPUT!$I$2</f>
        <v>380</v>
      </c>
      <c r="N21" s="2">
        <f>INPUT!E21</f>
        <v>13.2</v>
      </c>
      <c r="O21" s="2">
        <f t="shared" si="5"/>
        <v>7.524</v>
      </c>
      <c r="P21" s="2">
        <f t="shared" si="6"/>
        <v>7.692801468121238</v>
      </c>
      <c r="Q21" s="2">
        <f t="shared" si="7"/>
        <v>2.535219965301184</v>
      </c>
      <c r="R21" s="2">
        <f t="shared" si="8"/>
        <v>32.955744091499923</v>
      </c>
      <c r="S21" s="7"/>
      <c r="T21" s="7"/>
      <c r="U21" s="21"/>
      <c r="V21" s="21"/>
      <c r="W21" s="21"/>
      <c r="X21" s="21"/>
    </row>
    <row r="22" spans="1:24" x14ac:dyDescent="0.25">
      <c r="A22" s="7"/>
      <c r="B22" s="7"/>
      <c r="C22" s="3">
        <v>9</v>
      </c>
      <c r="D22" s="3">
        <f>INPUT!J22</f>
        <v>2842</v>
      </c>
      <c r="E22" s="3">
        <f>INPUT!C22</f>
        <v>140</v>
      </c>
      <c r="F22" s="2">
        <f t="shared" si="0"/>
        <v>2.8396626663208007E-2</v>
      </c>
      <c r="G22" s="2">
        <v>0</v>
      </c>
      <c r="H22" s="2">
        <f t="shared" si="1"/>
        <v>142.52839662666321</v>
      </c>
      <c r="I22" s="2">
        <f t="shared" si="2"/>
        <v>143.33193779247645</v>
      </c>
      <c r="J22" s="2">
        <f>INPUT!D22</f>
        <v>102.4</v>
      </c>
      <c r="K22" s="2">
        <f t="shared" si="3"/>
        <v>1.46484375</v>
      </c>
      <c r="L22" s="2">
        <f t="shared" si="4"/>
        <v>1.4689671666080224</v>
      </c>
      <c r="M22" s="3">
        <f>INPUT!$I$2</f>
        <v>380</v>
      </c>
      <c r="N22" s="2">
        <f>INPUT!E22</f>
        <v>12.2</v>
      </c>
      <c r="O22" s="2">
        <f t="shared" si="5"/>
        <v>6.9539999999999997</v>
      </c>
      <c r="P22" s="2">
        <f t="shared" si="6"/>
        <v>7.0128903024449043</v>
      </c>
      <c r="Q22" s="2">
        <f t="shared" si="7"/>
        <v>2.0654946224312587</v>
      </c>
      <c r="R22" s="2">
        <f t="shared" si="8"/>
        <v>29.452829480466352</v>
      </c>
      <c r="S22" s="7"/>
      <c r="T22" s="7"/>
      <c r="U22" s="21"/>
      <c r="V22" s="21"/>
      <c r="W22" s="21"/>
      <c r="X22" s="21"/>
    </row>
    <row r="23" spans="1:24" x14ac:dyDescent="0.25">
      <c r="A23" s="7"/>
      <c r="B23" s="7"/>
      <c r="C23" s="3">
        <v>10</v>
      </c>
      <c r="D23" s="3">
        <f>INPUT!J23</f>
        <v>2870</v>
      </c>
      <c r="E23" s="3">
        <f>INPUT!C23</f>
        <v>150</v>
      </c>
      <c r="F23" s="2">
        <f t="shared" si="0"/>
        <v>1.861916969217537E-2</v>
      </c>
      <c r="G23" s="2">
        <v>0</v>
      </c>
      <c r="H23" s="2">
        <f t="shared" si="1"/>
        <v>152.51861916969219</v>
      </c>
      <c r="I23" s="2">
        <f t="shared" si="2"/>
        <v>150.40033073192885</v>
      </c>
      <c r="J23" s="2">
        <f>INPUT!D23</f>
        <v>126.46</v>
      </c>
      <c r="K23" s="2">
        <f t="shared" si="3"/>
        <v>1.1861458168590859</v>
      </c>
      <c r="L23" s="2">
        <f t="shared" si="4"/>
        <v>1.177879992351357</v>
      </c>
      <c r="M23" s="3">
        <f>INPUT!$I$2</f>
        <v>380</v>
      </c>
      <c r="N23" s="2">
        <f>INPUT!E23</f>
        <v>10.8</v>
      </c>
      <c r="O23" s="2">
        <f t="shared" si="5"/>
        <v>6.1559999999999997</v>
      </c>
      <c r="P23" s="2">
        <f t="shared" si="6"/>
        <v>6.0281978948898374</v>
      </c>
      <c r="Q23" s="2">
        <f t="shared" si="7"/>
        <v>1.7378762314433478</v>
      </c>
      <c r="R23" s="2">
        <f t="shared" si="8"/>
        <v>28.829117121661891</v>
      </c>
      <c r="S23" s="7"/>
      <c r="T23" s="7"/>
      <c r="U23" s="21"/>
      <c r="V23" s="21"/>
      <c r="W23" s="21"/>
      <c r="X23" s="21"/>
    </row>
    <row r="24" spans="1:24" x14ac:dyDescent="0.25">
      <c r="A24" s="7"/>
      <c r="B24" s="7"/>
      <c r="C24" s="3">
        <v>11</v>
      </c>
      <c r="D24" s="3">
        <f>INPUT!J24</f>
        <v>2914</v>
      </c>
      <c r="E24" s="3">
        <f>INPUT!C24</f>
        <v>160</v>
      </c>
      <c r="F24" s="2" t="e">
        <f t="shared" si="0"/>
        <v>#DIV/0!</v>
      </c>
      <c r="G24" s="2">
        <v>0</v>
      </c>
      <c r="H24" s="2" t="e">
        <f t="shared" si="1"/>
        <v>#DIV/0!</v>
      </c>
      <c r="I24" s="2" t="e">
        <f t="shared" si="2"/>
        <v>#DIV/0!</v>
      </c>
      <c r="J24" s="2">
        <f>INPUT!D24</f>
        <v>0</v>
      </c>
      <c r="K24" s="2" t="e">
        <f t="shared" si="3"/>
        <v>#DIV/0!</v>
      </c>
      <c r="L24" s="2" t="e">
        <f t="shared" si="4"/>
        <v>#DIV/0!</v>
      </c>
      <c r="M24" s="3">
        <f>INPUT!$I$2</f>
        <v>380</v>
      </c>
      <c r="N24" s="2">
        <f>INPUT!E24</f>
        <v>8.6</v>
      </c>
      <c r="O24" s="2">
        <f t="shared" si="5"/>
        <v>4.9020000000000001</v>
      </c>
      <c r="P24" s="2">
        <f t="shared" si="6"/>
        <v>4.5860548497723999</v>
      </c>
      <c r="Q24" s="2" t="e">
        <f t="shared" si="7"/>
        <v>#DIV/0!</v>
      </c>
      <c r="R24" s="2" t="e">
        <f t="shared" si="8"/>
        <v>#DIV/0!</v>
      </c>
      <c r="S24" s="7"/>
      <c r="T24" s="7"/>
      <c r="U24" s="21"/>
      <c r="V24" s="21"/>
      <c r="W24" s="21"/>
      <c r="X24" s="21"/>
    </row>
    <row r="25" spans="1:24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21"/>
      <c r="V25" s="21"/>
      <c r="W25" s="21"/>
      <c r="X25" s="21"/>
    </row>
    <row r="26" spans="1:24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21"/>
      <c r="V26" s="21"/>
      <c r="W26" s="21"/>
      <c r="X26" s="21"/>
    </row>
    <row r="27" spans="1:24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x14ac:dyDescent="0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x14ac:dyDescent="0.2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x14ac:dyDescent="0.2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x14ac:dyDescent="0.2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2:24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2:24" x14ac:dyDescent="0.2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2:24" x14ac:dyDescent="0.2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2:24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2:24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</sheetData>
  <mergeCells count="32">
    <mergeCell ref="M5:O5"/>
    <mergeCell ref="R11:R12"/>
    <mergeCell ref="Q11:Q12"/>
    <mergeCell ref="P11:P12"/>
    <mergeCell ref="E11:E12"/>
    <mergeCell ref="L11:L12"/>
    <mergeCell ref="I11:I12"/>
    <mergeCell ref="N11:N12"/>
    <mergeCell ref="M11:M12"/>
    <mergeCell ref="J11:J12"/>
    <mergeCell ref="G11:G12"/>
    <mergeCell ref="M9:O9"/>
    <mergeCell ref="H11:H12"/>
    <mergeCell ref="K11:K12"/>
    <mergeCell ref="O11:O12"/>
    <mergeCell ref="F11:F12"/>
    <mergeCell ref="H7:I7"/>
    <mergeCell ref="H8:I8"/>
    <mergeCell ref="M6:O6"/>
    <mergeCell ref="M7:O7"/>
    <mergeCell ref="M8:O8"/>
    <mergeCell ref="C2:H2"/>
    <mergeCell ref="C3:G3"/>
    <mergeCell ref="C4:G4"/>
    <mergeCell ref="H5:I5"/>
    <mergeCell ref="H6:I6"/>
    <mergeCell ref="C11:C12"/>
    <mergeCell ref="D11:D12"/>
    <mergeCell ref="C5:D5"/>
    <mergeCell ref="C8:D8"/>
    <mergeCell ref="C7:D7"/>
    <mergeCell ref="C6:D6"/>
  </mergeCells>
  <pageMargins left="0.7" right="0.7" top="0.75" bottom="0.75" header="0.3" footer="0.3"/>
  <pageSetup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0"/>
  <sheetViews>
    <sheetView tabSelected="1" topLeftCell="A10" workbookViewId="0">
      <selection activeCell="G6" sqref="G6"/>
    </sheetView>
  </sheetViews>
  <sheetFormatPr defaultRowHeight="15" x14ac:dyDescent="0.25"/>
  <cols>
    <col min="1" max="1" width="4.5703125" customWidth="1"/>
    <col min="16" max="16" width="12.5703125" customWidth="1"/>
    <col min="21" max="21" width="4.28515625" customWidth="1"/>
  </cols>
  <sheetData>
    <row r="1" spans="1:26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7"/>
      <c r="B2" s="7"/>
      <c r="C2" s="7"/>
      <c r="D2" s="54" t="s">
        <v>58</v>
      </c>
      <c r="E2" s="55"/>
      <c r="F2" s="55"/>
      <c r="G2" s="55"/>
      <c r="H2" s="55"/>
      <c r="I2" s="55"/>
      <c r="J2" s="55"/>
      <c r="K2" s="55"/>
      <c r="L2" s="55"/>
      <c r="M2" s="55"/>
      <c r="N2" s="56"/>
      <c r="O2" s="7"/>
      <c r="P2" s="7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thickBot="1" x14ac:dyDescent="0.3">
      <c r="A3" s="7"/>
      <c r="B3" s="7"/>
      <c r="C3" s="7"/>
      <c r="D3" s="57"/>
      <c r="E3" s="58"/>
      <c r="F3" s="58"/>
      <c r="G3" s="58"/>
      <c r="H3" s="58"/>
      <c r="I3" s="58"/>
      <c r="J3" s="58"/>
      <c r="K3" s="58"/>
      <c r="L3" s="58"/>
      <c r="M3" s="58"/>
      <c r="N3" s="59"/>
      <c r="O3" s="7"/>
      <c r="P3" s="7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7"/>
      <c r="B5" s="7"/>
      <c r="C5" s="7"/>
      <c r="D5" s="32" t="s">
        <v>59</v>
      </c>
      <c r="E5" s="23" t="s">
        <v>56</v>
      </c>
      <c r="F5" s="10"/>
      <c r="G5" s="10"/>
      <c r="H5" s="32" t="s">
        <v>61</v>
      </c>
      <c r="I5" s="23" t="str">
        <f>INPUT!D3</f>
        <v>DR61/15</v>
      </c>
      <c r="J5" s="9"/>
      <c r="K5" s="9"/>
      <c r="L5" s="32" t="s">
        <v>63</v>
      </c>
      <c r="M5" s="28"/>
      <c r="N5" s="9"/>
      <c r="O5" s="7"/>
      <c r="P5" s="7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7"/>
      <c r="B6" s="7"/>
      <c r="C6" s="7"/>
      <c r="D6" s="32" t="s">
        <v>60</v>
      </c>
      <c r="E6" s="23">
        <f>INPUT!D4</f>
        <v>5.5</v>
      </c>
      <c r="F6" s="10" t="s">
        <v>54</v>
      </c>
      <c r="G6" s="10"/>
      <c r="H6" s="32" t="s">
        <v>62</v>
      </c>
      <c r="I6" s="23">
        <f>INPUT!I8</f>
        <v>2850</v>
      </c>
      <c r="J6" s="29" t="s">
        <v>50</v>
      </c>
      <c r="K6" s="9"/>
      <c r="L6" s="32" t="s">
        <v>64</v>
      </c>
      <c r="M6" s="23">
        <f>INPUT!D5</f>
        <v>50</v>
      </c>
      <c r="N6" s="10" t="s">
        <v>11</v>
      </c>
      <c r="O6" s="7"/>
      <c r="P6" s="7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7"/>
      <c r="B8" s="7"/>
      <c r="P8" s="7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7"/>
      <c r="B9" s="7"/>
      <c r="P9" s="7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7"/>
      <c r="B10" s="7"/>
      <c r="P10" s="7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7"/>
      <c r="B11" s="7"/>
      <c r="P11" s="7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7"/>
      <c r="B12" s="7"/>
      <c r="P12" s="7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7"/>
      <c r="B13" s="7"/>
      <c r="P13" s="7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7"/>
      <c r="B14" s="7"/>
      <c r="P14" s="7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7"/>
      <c r="B15" s="7"/>
      <c r="P15" s="7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7"/>
      <c r="B16" s="7"/>
      <c r="P16" s="7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7"/>
      <c r="B17" s="7"/>
      <c r="P17" s="7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7"/>
      <c r="B18" s="7"/>
      <c r="P18" s="7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7"/>
      <c r="B19" s="7"/>
      <c r="P19" s="7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7"/>
      <c r="B20" s="7"/>
      <c r="P20" s="7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5">
      <c r="A21" s="7"/>
      <c r="B21" s="7"/>
      <c r="P21" s="7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5">
      <c r="A22" s="7"/>
      <c r="B22" s="7"/>
      <c r="P22" s="7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5">
      <c r="A23" s="7"/>
      <c r="B23" s="7"/>
      <c r="P23" s="7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7"/>
      <c r="B24" s="7"/>
      <c r="P24" s="7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7"/>
      <c r="B25" s="7"/>
      <c r="P25" s="7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</sheetData>
  <mergeCells count="1">
    <mergeCell ref="D2:N3"/>
  </mergeCells>
  <pageMargins left="0.7" right="0.7" top="0.75" bottom="0.75" header="0.3" footer="0.3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DATA OUTPUT</vt:lpstr>
      <vt:lpstr>GRAPH 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2014-07-05T06:14:39Z</dcterms:modified>
</cp:coreProperties>
</file>