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pivotTables/pivotTable2.xml" ContentType="application/vnd.openxmlformats-officedocument.spreadsheetml.pivot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queryTables/queryTable1.xml" ContentType="application/vnd.openxmlformats-officedocument.spreadsheetml.queryTable+xml"/>
  <Override PartName="/xl/tables/table34.xml" ContentType="application/vnd.openxmlformats-officedocument.spreadsheetml.table+xml"/>
  <Override PartName="/xl/queryTables/queryTable2.xml" ContentType="application/vnd.openxmlformats-officedocument.spreadsheetml.queryTable+xml"/>
  <Override PartName="/xl/tables/table35.xml" ContentType="application/vnd.openxmlformats-officedocument.spreadsheetml.table+xml"/>
  <Override PartName="/xl/queryTables/queryTable3.xml" ContentType="application/vnd.openxmlformats-officedocument.spreadsheetml.queryTable+xml"/>
  <Override PartName="/xl/tables/table36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data science\"/>
    </mc:Choice>
  </mc:AlternateContent>
  <xr:revisionPtr revIDLastSave="0" documentId="13_ncr:1_{7AE45BA6-27E3-4A02-B770-9358D73C1FDB}" xr6:coauthVersionLast="47" xr6:coauthVersionMax="47" xr10:uidLastSave="{00000000-0000-0000-0000-000000000000}"/>
  <bookViews>
    <workbookView xWindow="-108" yWindow="-108" windowWidth="23256" windowHeight="12456" firstSheet="15" activeTab="22" xr2:uid="{9D1187E0-ACE5-435B-A6EF-2F8B93F7C9F0}"/>
  </bookViews>
  <sheets>
    <sheet name="Fill" sheetId="1" r:id="rId1"/>
    <sheet name="Split" sheetId="2" r:id="rId2"/>
    <sheet name="Transpose" sheetId="3" r:id="rId3"/>
    <sheet name="Sort &amp; Filter" sheetId="4" r:id="rId4"/>
    <sheet name="Table" sheetId="5" r:id="rId5"/>
    <sheet name="Data Validation" sheetId="6" r:id="rId6"/>
    <sheet name="Analysis" sheetId="7" r:id="rId7"/>
    <sheet name="Charts" sheetId="8" r:id="rId8"/>
    <sheet name="Pivotable" sheetId="9" r:id="rId9"/>
    <sheet name="Sheet8" sheetId="12" r:id="rId10"/>
    <sheet name="Pivotable (2)" sheetId="10" r:id="rId11"/>
    <sheet name="Basics" sheetId="13" r:id="rId12"/>
    <sheet name="Date&amp;Time" sheetId="14" r:id="rId13"/>
    <sheet name="Joining text &amp; numbers" sheetId="15" r:id="rId14"/>
    <sheet name="If Statement" sheetId="16" r:id="rId15"/>
    <sheet name="Error Checking" sheetId="17" r:id="rId16"/>
    <sheet name="Condition Function" sheetId="19" r:id="rId17"/>
    <sheet name="Vlookup" sheetId="20" r:id="rId18"/>
    <sheet name="cars (3)" sheetId="25" r:id="rId19"/>
    <sheet name="cars (2)" sheetId="24" r:id="rId20"/>
    <sheet name="Merge1" sheetId="23" r:id="rId21"/>
    <sheet name="cars" sheetId="22" r:id="rId22"/>
    <sheet name="EDA" sheetId="21" r:id="rId23"/>
  </sheets>
  <definedNames>
    <definedName name="_xlnm._FilterDatabase" localSheetId="6" hidden="1">Analysis!$B$3:$G$14</definedName>
    <definedName name="_xlnm._FilterDatabase" localSheetId="3" hidden="1">'Sort &amp; Filter'!$B$18:$E$24</definedName>
    <definedName name="ExternalData_1" localSheetId="21" hidden="1">cars!$A$1:$G$407</definedName>
    <definedName name="ExternalData_2" localSheetId="20" hidden="1">Merge1!$A$1:$I$767</definedName>
    <definedName name="ExternalData_3" localSheetId="19" hidden="1">'cars (2)'!$A$1:$C$407</definedName>
    <definedName name="ExternalData_4" localSheetId="18" hidden="1">'cars (3)'!$A$1:$H$407</definedName>
    <definedName name="shipping">1.25</definedName>
  </definedNames>
  <calcPr calcId="191029"/>
  <pivotCaches>
    <pivotCache cacheId="0" r:id="rId24"/>
    <pivotCache cacheId="1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20" l="1"/>
  <c r="D21" i="20"/>
  <c r="J10" i="20"/>
  <c r="G11" i="20"/>
  <c r="D11" i="20"/>
  <c r="F19" i="16"/>
  <c r="I14" i="16"/>
  <c r="F21" i="16"/>
  <c r="D6" i="16"/>
  <c r="D5" i="16"/>
  <c r="D4" i="16"/>
  <c r="E28" i="15"/>
  <c r="D18" i="15"/>
  <c r="E23" i="15" s="1"/>
  <c r="E7" i="15"/>
  <c r="E8" i="15"/>
  <c r="E9" i="15"/>
  <c r="E10" i="15"/>
  <c r="E11" i="15"/>
  <c r="E6" i="15"/>
  <c r="D5" i="15"/>
  <c r="D7" i="15"/>
  <c r="D8" i="15"/>
  <c r="D9" i="15"/>
  <c r="D10" i="15"/>
  <c r="D11" i="15"/>
  <c r="D6" i="15"/>
  <c r="D17" i="15"/>
  <c r="E22" i="15" s="1"/>
  <c r="D17" i="14"/>
  <c r="D7" i="14"/>
  <c r="D9" i="14" s="1"/>
  <c r="G64" i="13"/>
  <c r="D64" i="13"/>
  <c r="G56" i="13"/>
  <c r="D56" i="13"/>
  <c r="G46" i="13"/>
  <c r="D46" i="13"/>
  <c r="G38" i="13"/>
  <c r="D38" i="13"/>
  <c r="G28" i="13"/>
  <c r="D28" i="13"/>
  <c r="G20" i="13"/>
  <c r="D20" i="13"/>
  <c r="G8" i="13"/>
  <c r="G7" i="13"/>
  <c r="G6" i="13"/>
  <c r="G4" i="13"/>
  <c r="G5" i="13"/>
  <c r="I16" i="5"/>
  <c r="J16" i="5"/>
  <c r="H16" i="5"/>
  <c r="K16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C30" i="3" a="1"/>
  <c r="C30" i="3" s="1"/>
  <c r="E30" i="1"/>
  <c r="E32" i="1" s="1"/>
  <c r="G30" i="1"/>
  <c r="D30" i="1"/>
  <c r="F27" i="1"/>
  <c r="H27" i="1" s="1"/>
  <c r="F28" i="1"/>
  <c r="H28" i="1" s="1"/>
  <c r="F29" i="1"/>
  <c r="H29" i="1" s="1"/>
  <c r="F26" i="1"/>
  <c r="H26" i="1" s="1"/>
  <c r="D20" i="1"/>
  <c r="I9" i="1"/>
  <c r="C9" i="1"/>
  <c r="D13" i="14" l="1"/>
  <c r="H30" i="1"/>
  <c r="F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2D9A07-1F4F-4F4D-8CB5-01890C703CC6}" keepAlive="1" name="Query - cars" description="Connection to the 'cars' query in the workbook." type="5" refreshedVersion="8" background="1" saveData="1">
    <dbPr connection="Provider=Microsoft.Mashup.OleDb.1;Data Source=$Workbook$;Location=cars;Extended Properties=&quot;&quot;" command="SELECT * FROM [cars]"/>
  </connection>
  <connection id="2" xr16:uid="{4DADB763-5172-491F-9EAB-77621537AEF1}" keepAlive="1" name="Query - cars (2)" description="Connection to the 'cars (2)' query in the workbook." type="5" refreshedVersion="8" background="1" saveData="1">
    <dbPr connection="Provider=Microsoft.Mashup.OleDb.1;Data Source=$Workbook$;Location=&quot;cars (2)&quot;;Extended Properties=&quot;&quot;" command="SELECT * FROM [cars (2)]"/>
  </connection>
  <connection id="3" xr16:uid="{052470F6-344F-4BE4-8226-F6D93E07F186}" keepAlive="1" name="Query - cars (3)" description="Connection to the 'cars (3)' query in the workbook." type="5" refreshedVersion="8" background="1" saveData="1">
    <dbPr connection="Provider=Microsoft.Mashup.OleDb.1;Data Source=$Workbook$;Location=&quot;cars (3)&quot;;Extended Properties=&quot;&quot;" command="SELECT * FROM [cars (3)]"/>
  </connection>
  <connection id="4" xr16:uid="{F2EDCC47-BAB3-4274-9C06-D924473654AA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<sst xmlns="http://schemas.openxmlformats.org/spreadsheetml/2006/main" count="3913" uniqueCount="575">
  <si>
    <t>fruits</t>
  </si>
  <si>
    <t>apples</t>
  </si>
  <si>
    <t>oranges</t>
  </si>
  <si>
    <t>bananas</t>
  </si>
  <si>
    <t>mangoes</t>
  </si>
  <si>
    <t>amount</t>
  </si>
  <si>
    <t>meat</t>
  </si>
  <si>
    <t>fish</t>
  </si>
  <si>
    <t>chicken</t>
  </si>
  <si>
    <t>mutton</t>
  </si>
  <si>
    <t>chicken 65</t>
  </si>
  <si>
    <t xml:space="preserve">fish </t>
  </si>
  <si>
    <t>total</t>
  </si>
  <si>
    <t>equals</t>
  </si>
  <si>
    <t>amount 1</t>
  </si>
  <si>
    <t>amount 2</t>
  </si>
  <si>
    <t>Jan</t>
  </si>
  <si>
    <t>Week1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</si>
  <si>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</si>
  <si>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</si>
  <si>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</si>
  <si>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</si>
  <si>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</si>
  <si>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</si>
  <si>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</si>
  <si>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</si>
  <si>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</si>
  <si>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</si>
  <si>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</si>
  <si>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Week2</t>
  </si>
  <si>
    <t>Week3</t>
  </si>
  <si>
    <t>Week4</t>
  </si>
  <si>
    <t>Week5</t>
  </si>
  <si>
    <t>Week6</t>
  </si>
  <si>
    <t>intervals</t>
  </si>
  <si>
    <t>split</t>
  </si>
  <si>
    <t>email</t>
  </si>
  <si>
    <t>firstname</t>
  </si>
  <si>
    <t>lastname</t>
  </si>
  <si>
    <t>nancy.smith@gmail.com</t>
  </si>
  <si>
    <t>45+E34D34:D37</t>
  </si>
  <si>
    <t>anady.north@gmail.com</t>
  </si>
  <si>
    <t>jan.kotas@gmail.com</t>
  </si>
  <si>
    <t>mariya.jones@gmail.com</t>
  </si>
  <si>
    <t>yvonne.mckay@gmail.com</t>
  </si>
  <si>
    <t>nancy</t>
  </si>
  <si>
    <t>anady</t>
  </si>
  <si>
    <t>jan</t>
  </si>
  <si>
    <t>mariya</t>
  </si>
  <si>
    <t>yvonne</t>
  </si>
  <si>
    <t>smith</t>
  </si>
  <si>
    <t>north</t>
  </si>
  <si>
    <t>kotas</t>
  </si>
  <si>
    <t>jones</t>
  </si>
  <si>
    <t>mckay</t>
  </si>
  <si>
    <t>there using  fill --&gt; flash fill</t>
  </si>
  <si>
    <t>or type word put down arow</t>
  </si>
  <si>
    <t>Data</t>
  </si>
  <si>
    <t>companyname</t>
  </si>
  <si>
    <t>nancy,smith,contoso ltd.</t>
  </si>
  <si>
    <t>anady,north,fabrikan lnc.</t>
  </si>
  <si>
    <t>jan,kotas,relecloud</t>
  </si>
  <si>
    <t>mariya,jones,contoso ltd.</t>
  </si>
  <si>
    <t>steven,thorpe,relecloud</t>
  </si>
  <si>
    <t>michael,neipper,fabrikan lnc.</t>
  </si>
  <si>
    <t>robert,zare,relecloud</t>
  </si>
  <si>
    <t>yvonne,mckay,contoso ltd.</t>
  </si>
  <si>
    <t>contoso ltd.</t>
  </si>
  <si>
    <t>fabrikan lnc.</t>
  </si>
  <si>
    <t>relecloud</t>
  </si>
  <si>
    <t>steven</t>
  </si>
  <si>
    <t>thorpe</t>
  </si>
  <si>
    <t>michael</t>
  </si>
  <si>
    <t>neipper</t>
  </si>
  <si>
    <t>robert</t>
  </si>
  <si>
    <t>zare</t>
  </si>
  <si>
    <t>first u go to (text to columns) and give delimited and select the variables (  ,  .  :  ;) and finally select cell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</si>
  <si>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</si>
  <si>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</si>
  <si>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</si>
  <si>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</si>
  <si>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</si>
  <si>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</si>
  <si>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</si>
  <si>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SpiceJet</t>
  </si>
  <si>
    <t>SG-8709</t>
  </si>
  <si>
    <t>Delhi</t>
  </si>
  <si>
    <t>Evening</t>
  </si>
  <si>
    <t>zero</t>
  </si>
  <si>
    <t>Night</t>
  </si>
  <si>
    <t>Mumbai</t>
  </si>
  <si>
    <t>SG-8157</t>
  </si>
  <si>
    <t>Early_Morning</t>
  </si>
  <si>
    <t>Morning</t>
  </si>
  <si>
    <t>Transpose fuction</t>
  </si>
  <si>
    <t>class</t>
  </si>
  <si>
    <t>Economy</t>
  </si>
  <si>
    <t>AirAsia</t>
  </si>
  <si>
    <t>I5-764</t>
  </si>
  <si>
    <t>Vistara</t>
  </si>
  <si>
    <t>UK-995</t>
  </si>
  <si>
    <t>Afternoon</t>
  </si>
  <si>
    <t>UK-963</t>
  </si>
  <si>
    <t>UK-945</t>
  </si>
  <si>
    <t>UK-927</t>
  </si>
  <si>
    <t>UK-951</t>
  </si>
  <si>
    <t>GO_FIRST</t>
  </si>
  <si>
    <t>G8-334</t>
  </si>
  <si>
    <t>sort&amp;filter function its used sort letters A to Z or Z to A.</t>
  </si>
  <si>
    <t>we need filter option means select all data and go to filter option.</t>
  </si>
  <si>
    <t>expense date</t>
  </si>
  <si>
    <t>empolyee</t>
  </si>
  <si>
    <t>dinesh</t>
  </si>
  <si>
    <t>ragul</t>
  </si>
  <si>
    <t>vicky</t>
  </si>
  <si>
    <t>surya</t>
  </si>
  <si>
    <t>mani</t>
  </si>
  <si>
    <t>food</t>
  </si>
  <si>
    <t>hotel</t>
  </si>
  <si>
    <t xml:space="preserve">using filter by color option </t>
  </si>
  <si>
    <t>battery_power</t>
  </si>
  <si>
    <t>blue</t>
  </si>
  <si>
    <t>clock_speed</t>
  </si>
  <si>
    <t>dual_sim</t>
  </si>
  <si>
    <t>fc</t>
  </si>
  <si>
    <t>four_g</t>
  </si>
  <si>
    <t>Total</t>
  </si>
  <si>
    <t>easy way sum alt + = + enter</t>
  </si>
  <si>
    <t>you want table means select data and go to the table</t>
  </si>
  <si>
    <t>Food</t>
  </si>
  <si>
    <t>Department</t>
  </si>
  <si>
    <t>beef</t>
  </si>
  <si>
    <t>lemons</t>
  </si>
  <si>
    <t>broccoli</t>
  </si>
  <si>
    <t>kale</t>
  </si>
  <si>
    <t>ham</t>
  </si>
  <si>
    <t>bread</t>
  </si>
  <si>
    <t>cookies</t>
  </si>
  <si>
    <t>cakes</t>
  </si>
  <si>
    <t>pies</t>
  </si>
  <si>
    <t>Product</t>
  </si>
  <si>
    <t>Meat</t>
  </si>
  <si>
    <t>you want separate a catgories means used data validation.</t>
  </si>
  <si>
    <t>department</t>
  </si>
  <si>
    <t>product</t>
  </si>
  <si>
    <t>bakery</t>
  </si>
  <si>
    <t>suppose already u known department and have other options to use</t>
  </si>
  <si>
    <t xml:space="preserve"> </t>
  </si>
  <si>
    <t>year</t>
  </si>
  <si>
    <t>conference att</t>
  </si>
  <si>
    <t>food sales</t>
  </si>
  <si>
    <t>date</t>
  </si>
  <si>
    <t>salesperson</t>
  </si>
  <si>
    <t>19/03/2022</t>
  </si>
  <si>
    <t>23/03/2022</t>
  </si>
  <si>
    <t>23/04/2022</t>
  </si>
  <si>
    <t>25/02/2022</t>
  </si>
  <si>
    <t>22/05/2022</t>
  </si>
  <si>
    <t>raja</t>
  </si>
  <si>
    <t>rajeshwari</t>
  </si>
  <si>
    <t>dhviya</t>
  </si>
  <si>
    <t>parvati</t>
  </si>
  <si>
    <t>soda</t>
  </si>
  <si>
    <t>beer</t>
  </si>
  <si>
    <t>wine</t>
  </si>
  <si>
    <t>Row Labels</t>
  </si>
  <si>
    <t>Grand Total</t>
  </si>
  <si>
    <t>Sum of amount</t>
  </si>
  <si>
    <t>Column Labels</t>
  </si>
  <si>
    <t>Numbers to use:</t>
  </si>
  <si>
    <t>Operation:</t>
  </si>
  <si>
    <t>Formula:</t>
  </si>
  <si>
    <t>Addition(+)</t>
  </si>
  <si>
    <t>Subtraction(-)</t>
  </si>
  <si>
    <t>Multiplication(*)</t>
  </si>
  <si>
    <t>Division(/)</t>
  </si>
  <si>
    <t>Power(^)</t>
  </si>
  <si>
    <t>Fruit</t>
  </si>
  <si>
    <t>Amount</t>
  </si>
  <si>
    <t>pork</t>
  </si>
  <si>
    <t>Item</t>
  </si>
  <si>
    <t>donuts</t>
  </si>
  <si>
    <t>1+2=3</t>
  </si>
  <si>
    <t>sum&gt;</t>
  </si>
  <si>
    <t>count&gt;</t>
  </si>
  <si>
    <t>Average&gt;</t>
  </si>
  <si>
    <t>Mode&gt;</t>
  </si>
  <si>
    <t>Median&gt;</t>
  </si>
  <si>
    <t>Min&gt;</t>
  </si>
  <si>
    <t>Max&gt;</t>
  </si>
  <si>
    <t>Basics,Average,mode,median&amp;min,max</t>
  </si>
  <si>
    <t>Date Function</t>
  </si>
  <si>
    <t>Today's Date:</t>
  </si>
  <si>
    <t>Your Birthday</t>
  </si>
  <si>
    <t>Days until Your birthady</t>
  </si>
  <si>
    <t>Grace period days:</t>
  </si>
  <si>
    <t>Bill due on:</t>
  </si>
  <si>
    <t>Time Function</t>
  </si>
  <si>
    <t>Current Time:</t>
  </si>
  <si>
    <t>First Name</t>
  </si>
  <si>
    <t>Last Name</t>
  </si>
  <si>
    <t>Last Name, First Name</t>
  </si>
  <si>
    <t>Full Name</t>
  </si>
  <si>
    <t>Nancy</t>
  </si>
  <si>
    <t>Smith</t>
  </si>
  <si>
    <t>North</t>
  </si>
  <si>
    <t>Andy</t>
  </si>
  <si>
    <t>Kotas</t>
  </si>
  <si>
    <t>Jones</t>
  </si>
  <si>
    <t>Mariya</t>
  </si>
  <si>
    <t>Steven</t>
  </si>
  <si>
    <t>Thorpe</t>
  </si>
  <si>
    <t>Michael</t>
  </si>
  <si>
    <t>Neipper</t>
  </si>
  <si>
    <t>Zare</t>
  </si>
  <si>
    <t>Robert</t>
  </si>
  <si>
    <t>Using text &amp; Numbers</t>
  </si>
  <si>
    <t>Today's date:</t>
  </si>
  <si>
    <t>Current time:</t>
  </si>
  <si>
    <t>Nancy Smith</t>
  </si>
  <si>
    <t>Join Text &amp; Numbers</t>
  </si>
  <si>
    <t>Current time:44675.7961150463</t>
  </si>
  <si>
    <t>Today's date:44675</t>
  </si>
  <si>
    <t>Formating text &amp; numbers</t>
  </si>
  <si>
    <t xml:space="preserve">Current Time: </t>
  </si>
  <si>
    <t>Today's date: 05/17/2023</t>
  </si>
  <si>
    <t>IF Statement</t>
  </si>
  <si>
    <t>Apple</t>
  </si>
  <si>
    <t>Orange</t>
  </si>
  <si>
    <t>Quantity</t>
  </si>
  <si>
    <t>cost</t>
  </si>
  <si>
    <t>Widget</t>
  </si>
  <si>
    <t>Doohickey</t>
  </si>
  <si>
    <t>Sub Total</t>
  </si>
  <si>
    <t>Sub Tax?</t>
  </si>
  <si>
    <t>Yes</t>
  </si>
  <si>
    <t>Shipping?</t>
  </si>
  <si>
    <t>checking error</t>
  </si>
  <si>
    <t>IF error keys is have check to error</t>
  </si>
  <si>
    <t>and another one is go formula auditing -&gt; error checking</t>
  </si>
  <si>
    <t>fruit</t>
  </si>
  <si>
    <t>sumif means give of the values --&gt; =sumif(select fruit &amp; select amounts)</t>
  </si>
  <si>
    <t>sumifs means give the values --&gt; =sumifs(select amount &amp; select fruits &amp; select type)</t>
  </si>
  <si>
    <t>countif</t>
  </si>
  <si>
    <t>countifs</t>
  </si>
  <si>
    <t>also same</t>
  </si>
  <si>
    <t>averageif</t>
  </si>
  <si>
    <t>averagreifs</t>
  </si>
  <si>
    <t xml:space="preserve">also same </t>
  </si>
  <si>
    <t xml:space="preserve">vlookup ---&gt; looking for value </t>
  </si>
  <si>
    <t>pastry</t>
  </si>
  <si>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</si>
  <si>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</si>
  <si>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</si>
  <si>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</si>
  <si>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</si>
  <si>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</si>
  <si>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</si>
  <si>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</si>
  <si>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</si>
  <si>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</si>
  <si>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</si>
  <si>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</si>
  <si>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</si>
  <si>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</si>
  <si>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</si>
  <si>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</si>
  <si>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</si>
  <si>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</si>
  <si>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</si>
  <si>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</si>
  <si>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</si>
  <si>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</si>
  <si>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</si>
  <si>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</si>
  <si>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</si>
  <si>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</si>
  <si>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</si>
  <si>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</si>
  <si>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</si>
  <si>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</si>
  <si>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</si>
  <si>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</si>
  <si>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</si>
  <si>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</si>
  <si>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</si>
  <si>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</si>
  <si>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</si>
  <si>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</si>
  <si>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</si>
  <si>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</si>
  <si>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</si>
  <si>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</si>
  <si>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</si>
  <si>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</si>
  <si>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</si>
  <si>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</si>
  <si>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</si>
  <si>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</si>
  <si>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</si>
  <si>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</si>
  <si>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</si>
  <si>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</si>
  <si>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</si>
  <si>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</si>
  <si>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</si>
  <si>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</si>
  <si>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</si>
  <si>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</si>
  <si>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</si>
  <si>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</si>
  <si>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</si>
  <si>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</si>
  <si>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</si>
  <si>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</si>
  <si>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</si>
  <si>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</si>
  <si>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</si>
  <si>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</si>
  <si>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</si>
  <si>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</si>
  <si>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</si>
  <si>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</si>
  <si>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</si>
  <si>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</si>
  <si>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</si>
  <si>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</si>
  <si>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</si>
  <si>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</si>
  <si>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</si>
  <si>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</si>
  <si>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</si>
  <si>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</si>
  <si>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</si>
  <si>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</si>
  <si>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</si>
  <si>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</si>
  <si>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</si>
  <si>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</si>
  <si>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</si>
  <si>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</si>
  <si>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</si>
  <si>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</si>
  <si>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</si>
  <si>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</si>
  <si>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</si>
  <si>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</si>
  <si>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</si>
  <si>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</si>
  <si>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</si>
  <si>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</si>
  <si>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</si>
  <si>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</si>
  <si>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</si>
  <si>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</si>
  <si>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</si>
  <si>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</si>
  <si>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</si>
  <si>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</si>
  <si>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</si>
  <si>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</si>
  <si>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</si>
  <si>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</si>
  <si>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</si>
  <si>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</si>
  <si>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</si>
  <si>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</si>
  <si>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</si>
  <si>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</si>
  <si>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</si>
  <si>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</si>
  <si>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</si>
  <si>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</si>
  <si>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</si>
  <si>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</si>
  <si>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</si>
  <si>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</si>
  <si>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</si>
  <si>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</si>
  <si>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</si>
  <si>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</si>
  <si>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</si>
  <si>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</si>
  <si>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</si>
  <si>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</si>
  <si>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</si>
  <si>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</si>
  <si>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</si>
  <si>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</si>
  <si>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</si>
  <si>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</si>
  <si>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</si>
  <si>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</si>
  <si>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</si>
  <si>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</si>
  <si>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</si>
  <si>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</si>
  <si>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</si>
  <si>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</si>
  <si>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</si>
  <si>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</si>
  <si>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</si>
  <si>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</si>
  <si>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</si>
  <si>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</si>
  <si>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</si>
  <si>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</si>
  <si>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</si>
  <si>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</si>
  <si>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</si>
  <si>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</si>
  <si>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</si>
  <si>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</si>
  <si>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</si>
  <si>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</si>
  <si>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</si>
  <si>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</si>
  <si>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</si>
  <si>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</si>
  <si>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</si>
  <si>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</si>
  <si>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</si>
  <si>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</si>
  <si>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</si>
  <si>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</si>
  <si>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</si>
  <si>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</si>
  <si>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</si>
  <si>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</si>
  <si>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</si>
  <si>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</si>
  <si>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</si>
  <si>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</si>
  <si>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</si>
  <si>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</si>
  <si>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</si>
  <si>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</si>
  <si>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</si>
  <si>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</si>
  <si>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</si>
  <si>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</si>
  <si>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</si>
  <si>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</si>
  <si>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</si>
  <si>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</si>
  <si>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</si>
  <si>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</si>
  <si>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</si>
  <si>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</si>
  <si>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</si>
  <si>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</si>
  <si>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</si>
  <si>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</si>
  <si>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</si>
  <si>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</si>
  <si>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</si>
  <si>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</si>
  <si>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</si>
  <si>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</si>
  <si>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</si>
  <si>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</si>
  <si>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</si>
  <si>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</si>
  <si>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</si>
  <si>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</si>
  <si>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</si>
  <si>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</si>
  <si>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</si>
  <si>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</si>
  <si>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</si>
  <si>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</si>
  <si>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</si>
  <si>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</si>
  <si>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</si>
  <si>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</si>
  <si>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</si>
  <si>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</si>
  <si>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</si>
  <si>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</si>
  <si>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</si>
  <si>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</si>
  <si>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</si>
  <si>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</si>
  <si>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</si>
  <si>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</si>
  <si>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</si>
  <si>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</si>
  <si>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</si>
  <si>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</si>
  <si>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</si>
  <si>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</si>
  <si>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</si>
  <si>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</si>
  <si>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</si>
  <si>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</si>
  <si>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</si>
  <si>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</si>
  <si>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</si>
  <si>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</si>
  <si>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</si>
  <si>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</si>
  <si>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</si>
  <si>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</si>
  <si>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</si>
  <si>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</si>
  <si>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</si>
  <si>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</si>
  <si>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</si>
  <si>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</si>
  <si>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</si>
  <si>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</si>
  <si>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</si>
  <si>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</si>
  <si>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</si>
  <si>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</si>
  <si>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</si>
  <si>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</si>
  <si>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</si>
  <si>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</si>
  <si>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</si>
  <si>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</si>
  <si>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</si>
  <si>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</si>
  <si>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</si>
  <si>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</si>
  <si>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</si>
  <si>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</si>
  <si>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</si>
  <si>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</si>
  <si>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</si>
  <si>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</si>
  <si>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</si>
  <si>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</si>
  <si>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</si>
  <si>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</si>
  <si>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</si>
  <si>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</si>
  <si>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</si>
  <si>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</si>
  <si>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</si>
  <si>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</si>
  <si>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</si>
  <si>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</si>
  <si>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</si>
  <si>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</si>
  <si>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</si>
  <si>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</si>
  <si>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</si>
  <si>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</si>
  <si>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</si>
  <si>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</si>
  <si>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</si>
  <si>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</si>
  <si>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</si>
  <si>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</si>
  <si>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</si>
  <si>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</si>
  <si>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</si>
  <si>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</si>
  <si>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</si>
  <si>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</si>
  <si>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</si>
  <si>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</si>
  <si>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</si>
  <si>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</si>
  <si>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</si>
  <si>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</si>
  <si>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</si>
  <si>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</si>
  <si>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</si>
  <si>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</si>
  <si>
    <t>cars (2).Origin</t>
  </si>
  <si>
    <t>cars (2).Model</t>
  </si>
  <si>
    <t>Addition</t>
  </si>
  <si>
    <t>using power queries is used ETL ---&gt; Exract Transform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</si>
</sst>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[$-409]m/d/yy\ h:mm\ AM/P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14" fontId="0" fillId="0" borderId="0" xfId="0" applyNumberFormat="1"/>
    <xf numFmtId="6" fontId="0" fillId="0" borderId="0" xfId="0" applyNumberFormat="1"/>
    <xf numFmtId="6" fontId="0" fillId="2" borderId="0" xfId="0" applyNumberFormat="1" applyFill="1"/>
    <xf numFmtId="0" fontId="0" fillId="2" borderId="1" xfId="0" applyFill="1" applyBorder="1"/>
    <xf numFmtId="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3" fillId="3" borderId="1" xfId="0" applyFont="1" applyFill="1" applyBorder="1"/>
    <xf numFmtId="14" fontId="0" fillId="2" borderId="1" xfId="0" applyNumberFormat="1" applyFill="1" applyBorder="1"/>
    <xf numFmtId="14" fontId="0" fillId="4" borderId="1" xfId="0" applyNumberFormat="1" applyFill="1" applyBorder="1"/>
    <xf numFmtId="22" fontId="0" fillId="2" borderId="0" xfId="0" applyNumberFormat="1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22" fontId="0" fillId="0" borderId="0" xfId="0" applyNumberFormat="1"/>
    <xf numFmtId="0" fontId="0" fillId="5" borderId="1" xfId="0" applyFill="1" applyBorder="1"/>
    <xf numFmtId="8" fontId="0" fillId="6" borderId="1" xfId="0" applyNumberFormat="1" applyFill="1" applyBorder="1"/>
    <xf numFmtId="8" fontId="0" fillId="0" borderId="0" xfId="0" applyNumberFormat="1"/>
    <xf numFmtId="0" fontId="4" fillId="7" borderId="2" xfId="0" applyFont="1" applyFill="1" applyBorder="1"/>
    <xf numFmtId="0" fontId="4" fillId="7" borderId="3" xfId="0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4" fillId="9" borderId="4" xfId="0" applyFont="1" applyFill="1" applyBorder="1"/>
    <xf numFmtId="0" fontId="0" fillId="0" borderId="0" xfId="0" applyNumberFormat="1"/>
    <xf numFmtId="0" fontId="4" fillId="9" borderId="5" xfId="0" applyFont="1" applyFill="1" applyBorder="1"/>
    <xf numFmtId="0" fontId="4" fillId="9" borderId="6" xfId="0" applyFont="1" applyFill="1" applyBorder="1"/>
    <xf numFmtId="0" fontId="0" fillId="10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10" borderId="6" xfId="0" applyFont="1" applyFill="1" applyBorder="1"/>
    <xf numFmtId="0" fontId="0" fillId="10" borderId="4" xfId="0" applyNumberFormat="1" applyFont="1" applyFill="1" applyBorder="1"/>
    <xf numFmtId="0" fontId="0" fillId="0" borderId="4" xfId="0" applyNumberFormat="1" applyFont="1" applyBorder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4" formatCode="#,##0.00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Analysis!$B$19:$B$29</c:f>
              <c:numCache>
                <c:formatCode>General</c:formatCode>
                <c:ptCount val="11"/>
                <c:pt idx="0">
                  <c:v>842</c:v>
                </c:pt>
                <c:pt idx="1">
                  <c:v>1021</c:v>
                </c:pt>
                <c:pt idx="2">
                  <c:v>563</c:v>
                </c:pt>
                <c:pt idx="3">
                  <c:v>615</c:v>
                </c:pt>
                <c:pt idx="4">
                  <c:v>1821</c:v>
                </c:pt>
                <c:pt idx="5">
                  <c:v>1859</c:v>
                </c:pt>
                <c:pt idx="6">
                  <c:v>1821</c:v>
                </c:pt>
                <c:pt idx="7">
                  <c:v>1954</c:v>
                </c:pt>
                <c:pt idx="8">
                  <c:v>1445</c:v>
                </c:pt>
                <c:pt idx="9">
                  <c:v>509</c:v>
                </c:pt>
                <c:pt idx="10">
                  <c:v>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E-4BFC-A5FB-4B5DC9E358E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Analysis!$C$19:$C$29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E-4BFC-A5FB-4B5DC9E358E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Analysis!$D$19:$D$29</c:f>
              <c:numCache>
                <c:formatCode>General</c:formatCode>
                <c:ptCount val="11"/>
                <c:pt idx="0">
                  <c:v>2.2000000000000002</c:v>
                </c:pt>
                <c:pt idx="1">
                  <c:v>0.5</c:v>
                </c:pt>
                <c:pt idx="2">
                  <c:v>0.5</c:v>
                </c:pt>
                <c:pt idx="3">
                  <c:v>2.5</c:v>
                </c:pt>
                <c:pt idx="4">
                  <c:v>1.2</c:v>
                </c:pt>
                <c:pt idx="5">
                  <c:v>0.5</c:v>
                </c:pt>
                <c:pt idx="6">
                  <c:v>1.7</c:v>
                </c:pt>
                <c:pt idx="7">
                  <c:v>0.5</c:v>
                </c:pt>
                <c:pt idx="8">
                  <c:v>0.5</c:v>
                </c:pt>
                <c:pt idx="9">
                  <c:v>0.6</c:v>
                </c:pt>
                <c:pt idx="10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E-4BFC-A5FB-4B5DC9E358E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Analysis!$E$19:$E$29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8E-4BFC-A5FB-4B5DC9E358E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Analysis!$F$19:$F$29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13</c:v>
                </c:pt>
                <c:pt idx="5">
                  <c:v>3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8E-4BFC-A5FB-4B5DC9E358E9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Analysis!$G$19:$G$29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8E-4BFC-A5FB-4B5DC9E35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492143"/>
        <c:axId val="264493583"/>
      </c:barChart>
      <c:catAx>
        <c:axId val="26449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93583"/>
        <c:crosses val="autoZero"/>
        <c:auto val="1"/>
        <c:lblAlgn val="ctr"/>
        <c:lblOffset val="100"/>
        <c:noMultiLvlLbl val="0"/>
      </c:catAx>
      <c:valAx>
        <c:axId val="26449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9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63320805407485E-2"/>
          <c:y val="0.19693818601964186"/>
          <c:w val="0.86663903854123503"/>
          <c:h val="0.651714224630066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Charts!$B$4:$B$10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Charts!$C$4:$C$10</c:f>
              <c:numCache>
                <c:formatCode>General</c:formatCode>
                <c:ptCount val="7"/>
                <c:pt idx="0">
                  <c:v>500</c:v>
                </c:pt>
                <c:pt idx="1">
                  <c:v>600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  <c:pt idx="6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9-40C8-A2E2-435E5F596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396143"/>
        <c:axId val="264376463"/>
      </c:barChart>
      <c:catAx>
        <c:axId val="26439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76463"/>
        <c:crosses val="autoZero"/>
        <c:auto val="1"/>
        <c:lblAlgn val="ctr"/>
        <c:lblOffset val="100"/>
        <c:noMultiLvlLbl val="0"/>
      </c:catAx>
      <c:valAx>
        <c:axId val="26437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9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Charts!$B$16:$B$22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1-4B37-9CA1-9C3E36396C4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Charts!$C$16:$C$22</c:f>
              <c:numCache>
                <c:formatCode>General</c:formatCode>
                <c:ptCount val="7"/>
                <c:pt idx="0">
                  <c:v>500</c:v>
                </c:pt>
                <c:pt idx="1">
                  <c:v>600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  <c:pt idx="6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C1-4B37-9CA1-9C3E36396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4390863"/>
        <c:axId val="264377423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Charts!$D$16:$D$22</c:f>
              <c:numCache>
                <c:formatCode>#,##0.00</c:formatCode>
                <c:ptCount val="7"/>
                <c:pt idx="0">
                  <c:v>5000</c:v>
                </c:pt>
                <c:pt idx="1">
                  <c:v>11200</c:v>
                </c:pt>
                <c:pt idx="2">
                  <c:v>30000</c:v>
                </c:pt>
                <c:pt idx="3">
                  <c:v>25000</c:v>
                </c:pt>
                <c:pt idx="4">
                  <c:v>5000</c:v>
                </c:pt>
                <c:pt idx="5">
                  <c:v>8000</c:v>
                </c:pt>
                <c:pt idx="6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1-4B37-9CA1-9C3E36396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370223"/>
        <c:axId val="264387983"/>
      </c:lineChart>
      <c:catAx>
        <c:axId val="264390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77423"/>
        <c:crosses val="autoZero"/>
        <c:auto val="1"/>
        <c:lblAlgn val="ctr"/>
        <c:lblOffset val="100"/>
        <c:noMultiLvlLbl val="0"/>
      </c:catAx>
      <c:valAx>
        <c:axId val="26437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90863"/>
        <c:crosses val="autoZero"/>
        <c:crossBetween val="between"/>
      </c:valAx>
      <c:valAx>
        <c:axId val="264387983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70223"/>
        <c:crosses val="max"/>
        <c:crossBetween val="between"/>
      </c:valAx>
      <c:catAx>
        <c:axId val="264370223"/>
        <c:scaling>
          <c:orientation val="minMax"/>
        </c:scaling>
        <c:delete val="1"/>
        <c:axPos val="b"/>
        <c:majorTickMark val="none"/>
        <c:minorTickMark val="none"/>
        <c:tickLblPos val="nextTo"/>
        <c:crossAx val="264387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EDA!$B$1</c:f>
              <c:strCache>
                <c:ptCount val="1"/>
                <c:pt idx="0">
                  <c:v>MPG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EDA!$A$2:$A$25</c:f>
              <c:strCache>
                <c:ptCount val="24"/>
                <c:pt idx="0">
                  <c:v>Chevrolet Chevelle Malibu</c:v>
                </c:pt>
                <c:pt idx="1">
                  <c:v>Buick Skylark 320</c:v>
                </c:pt>
                <c:pt idx="2">
                  <c:v>Plymouth Satellite</c:v>
                </c:pt>
                <c:pt idx="3">
                  <c:v>AMC Rebel SST</c:v>
                </c:pt>
                <c:pt idx="4">
                  <c:v>Ford Torino</c:v>
                </c:pt>
                <c:pt idx="5">
                  <c:v>Ford Galaxie 500</c:v>
                </c:pt>
                <c:pt idx="6">
                  <c:v>Chevrolet Impala</c:v>
                </c:pt>
                <c:pt idx="7">
                  <c:v>Plymouth Fury iii</c:v>
                </c:pt>
                <c:pt idx="8">
                  <c:v>Pontiac Catalina</c:v>
                </c:pt>
                <c:pt idx="9">
                  <c:v>AMC Ambassador DPL</c:v>
                </c:pt>
                <c:pt idx="10">
                  <c:v>Citroen DS-21 Pallas</c:v>
                </c:pt>
                <c:pt idx="11">
                  <c:v>Chevrolet Chevelle Concours (sw)</c:v>
                </c:pt>
                <c:pt idx="12">
                  <c:v>Ford Torino (sw)</c:v>
                </c:pt>
                <c:pt idx="13">
                  <c:v>Plymouth Satellite (sw)</c:v>
                </c:pt>
                <c:pt idx="14">
                  <c:v>AMC Rebel SST (sw)</c:v>
                </c:pt>
                <c:pt idx="15">
                  <c:v>Dodge Challenger SE</c:v>
                </c:pt>
                <c:pt idx="16">
                  <c:v>Plymouth 'Cuda 340</c:v>
                </c:pt>
                <c:pt idx="17">
                  <c:v>Ford Mustang Boss 302</c:v>
                </c:pt>
                <c:pt idx="18">
                  <c:v>Chevrolet Monte Carlo</c:v>
                </c:pt>
                <c:pt idx="19">
                  <c:v>Buick Estate Wagon (sw)</c:v>
                </c:pt>
                <c:pt idx="20">
                  <c:v>Toyota Corolla Mark ii</c:v>
                </c:pt>
                <c:pt idx="21">
                  <c:v>Plymouth Duster</c:v>
                </c:pt>
                <c:pt idx="22">
                  <c:v>AMC Hornet</c:v>
                </c:pt>
                <c:pt idx="23">
                  <c:v>Ford Maverick</c:v>
                </c:pt>
              </c:strCache>
            </c:strRef>
          </c:cat>
          <c:val>
            <c:numRef>
              <c:f>EDA!$B$2:$B$25</c:f>
              <c:numCache>
                <c:formatCode>General</c:formatCode>
                <c:ptCount val="24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</c:v>
                </c:pt>
                <c:pt idx="16">
                  <c:v>14</c:v>
                </c:pt>
                <c:pt idx="17">
                  <c:v>0</c:v>
                </c:pt>
                <c:pt idx="18">
                  <c:v>15</c:v>
                </c:pt>
                <c:pt idx="19">
                  <c:v>14</c:v>
                </c:pt>
                <c:pt idx="20">
                  <c:v>24</c:v>
                </c:pt>
                <c:pt idx="21">
                  <c:v>22</c:v>
                </c:pt>
                <c:pt idx="22">
                  <c:v>18</c:v>
                </c:pt>
                <c:pt idx="2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7-4232-B439-72F6D10B4A10}"/>
            </c:ext>
          </c:extLst>
        </c:ser>
        <c:ser>
          <c:idx val="1"/>
          <c:order val="1"/>
          <c:tx>
            <c:strRef>
              <c:f>EDA!$C$1</c:f>
              <c:strCache>
                <c:ptCount val="1"/>
                <c:pt idx="0">
                  <c:v>Cylinders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EDA!$A$2:$A$25</c:f>
              <c:strCache>
                <c:ptCount val="24"/>
                <c:pt idx="0">
                  <c:v>Chevrolet Chevelle Malibu</c:v>
                </c:pt>
                <c:pt idx="1">
                  <c:v>Buick Skylark 320</c:v>
                </c:pt>
                <c:pt idx="2">
                  <c:v>Plymouth Satellite</c:v>
                </c:pt>
                <c:pt idx="3">
                  <c:v>AMC Rebel SST</c:v>
                </c:pt>
                <c:pt idx="4">
                  <c:v>Ford Torino</c:v>
                </c:pt>
                <c:pt idx="5">
                  <c:v>Ford Galaxie 500</c:v>
                </c:pt>
                <c:pt idx="6">
                  <c:v>Chevrolet Impala</c:v>
                </c:pt>
                <c:pt idx="7">
                  <c:v>Plymouth Fury iii</c:v>
                </c:pt>
                <c:pt idx="8">
                  <c:v>Pontiac Catalina</c:v>
                </c:pt>
                <c:pt idx="9">
                  <c:v>AMC Ambassador DPL</c:v>
                </c:pt>
                <c:pt idx="10">
                  <c:v>Citroen DS-21 Pallas</c:v>
                </c:pt>
                <c:pt idx="11">
                  <c:v>Chevrolet Chevelle Concours (sw)</c:v>
                </c:pt>
                <c:pt idx="12">
                  <c:v>Ford Torino (sw)</c:v>
                </c:pt>
                <c:pt idx="13">
                  <c:v>Plymouth Satellite (sw)</c:v>
                </c:pt>
                <c:pt idx="14">
                  <c:v>AMC Rebel SST (sw)</c:v>
                </c:pt>
                <c:pt idx="15">
                  <c:v>Dodge Challenger SE</c:v>
                </c:pt>
                <c:pt idx="16">
                  <c:v>Plymouth 'Cuda 340</c:v>
                </c:pt>
                <c:pt idx="17">
                  <c:v>Ford Mustang Boss 302</c:v>
                </c:pt>
                <c:pt idx="18">
                  <c:v>Chevrolet Monte Carlo</c:v>
                </c:pt>
                <c:pt idx="19">
                  <c:v>Buick Estate Wagon (sw)</c:v>
                </c:pt>
                <c:pt idx="20">
                  <c:v>Toyota Corolla Mark ii</c:v>
                </c:pt>
                <c:pt idx="21">
                  <c:v>Plymouth Duster</c:v>
                </c:pt>
                <c:pt idx="22">
                  <c:v>AMC Hornet</c:v>
                </c:pt>
                <c:pt idx="23">
                  <c:v>Ford Maverick</c:v>
                </c:pt>
              </c:strCache>
            </c:strRef>
          </c:cat>
          <c:val>
            <c:numRef>
              <c:f>EDA!$C$2:$C$25</c:f>
              <c:numCache>
                <c:formatCode>General</c:formatCode>
                <c:ptCount val="2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4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47-4232-B439-72F6D10B4A10}"/>
            </c:ext>
          </c:extLst>
        </c:ser>
        <c:ser>
          <c:idx val="2"/>
          <c:order val="2"/>
          <c:tx>
            <c:strRef>
              <c:f>EDA!$D$1</c:f>
              <c:strCache>
                <c:ptCount val="1"/>
                <c:pt idx="0">
                  <c:v>Displacement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EDA!$A$2:$A$25</c:f>
              <c:strCache>
                <c:ptCount val="24"/>
                <c:pt idx="0">
                  <c:v>Chevrolet Chevelle Malibu</c:v>
                </c:pt>
                <c:pt idx="1">
                  <c:v>Buick Skylark 320</c:v>
                </c:pt>
                <c:pt idx="2">
                  <c:v>Plymouth Satellite</c:v>
                </c:pt>
                <c:pt idx="3">
                  <c:v>AMC Rebel SST</c:v>
                </c:pt>
                <c:pt idx="4">
                  <c:v>Ford Torino</c:v>
                </c:pt>
                <c:pt idx="5">
                  <c:v>Ford Galaxie 500</c:v>
                </c:pt>
                <c:pt idx="6">
                  <c:v>Chevrolet Impala</c:v>
                </c:pt>
                <c:pt idx="7">
                  <c:v>Plymouth Fury iii</c:v>
                </c:pt>
                <c:pt idx="8">
                  <c:v>Pontiac Catalina</c:v>
                </c:pt>
                <c:pt idx="9">
                  <c:v>AMC Ambassador DPL</c:v>
                </c:pt>
                <c:pt idx="10">
                  <c:v>Citroen DS-21 Pallas</c:v>
                </c:pt>
                <c:pt idx="11">
                  <c:v>Chevrolet Chevelle Concours (sw)</c:v>
                </c:pt>
                <c:pt idx="12">
                  <c:v>Ford Torino (sw)</c:v>
                </c:pt>
                <c:pt idx="13">
                  <c:v>Plymouth Satellite (sw)</c:v>
                </c:pt>
                <c:pt idx="14">
                  <c:v>AMC Rebel SST (sw)</c:v>
                </c:pt>
                <c:pt idx="15">
                  <c:v>Dodge Challenger SE</c:v>
                </c:pt>
                <c:pt idx="16">
                  <c:v>Plymouth 'Cuda 340</c:v>
                </c:pt>
                <c:pt idx="17">
                  <c:v>Ford Mustang Boss 302</c:v>
                </c:pt>
                <c:pt idx="18">
                  <c:v>Chevrolet Monte Carlo</c:v>
                </c:pt>
                <c:pt idx="19">
                  <c:v>Buick Estate Wagon (sw)</c:v>
                </c:pt>
                <c:pt idx="20">
                  <c:v>Toyota Corolla Mark ii</c:v>
                </c:pt>
                <c:pt idx="21">
                  <c:v>Plymouth Duster</c:v>
                </c:pt>
                <c:pt idx="22">
                  <c:v>AMC Hornet</c:v>
                </c:pt>
                <c:pt idx="23">
                  <c:v>Ford Maverick</c:v>
                </c:pt>
              </c:strCache>
            </c:strRef>
          </c:cat>
          <c:val>
            <c:numRef>
              <c:f>EDA!$D$2:$D$25</c:f>
              <c:numCache>
                <c:formatCode>General</c:formatCode>
                <c:ptCount val="24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133</c:v>
                </c:pt>
                <c:pt idx="11">
                  <c:v>350</c:v>
                </c:pt>
                <c:pt idx="12">
                  <c:v>351</c:v>
                </c:pt>
                <c:pt idx="13">
                  <c:v>383</c:v>
                </c:pt>
                <c:pt idx="14">
                  <c:v>360</c:v>
                </c:pt>
                <c:pt idx="15">
                  <c:v>383</c:v>
                </c:pt>
                <c:pt idx="16">
                  <c:v>340</c:v>
                </c:pt>
                <c:pt idx="17">
                  <c:v>302</c:v>
                </c:pt>
                <c:pt idx="18">
                  <c:v>400</c:v>
                </c:pt>
                <c:pt idx="19">
                  <c:v>455</c:v>
                </c:pt>
                <c:pt idx="20">
                  <c:v>113</c:v>
                </c:pt>
                <c:pt idx="21">
                  <c:v>198</c:v>
                </c:pt>
                <c:pt idx="22">
                  <c:v>199</c:v>
                </c:pt>
                <c:pt idx="2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47-4232-B439-72F6D10B4A10}"/>
            </c:ext>
          </c:extLst>
        </c:ser>
        <c:ser>
          <c:idx val="3"/>
          <c:order val="3"/>
          <c:tx>
            <c:strRef>
              <c:f>EDA!$E$1</c:f>
              <c:strCache>
                <c:ptCount val="1"/>
                <c:pt idx="0">
                  <c:v>Horsepower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EDA!$A$2:$A$25</c:f>
              <c:strCache>
                <c:ptCount val="24"/>
                <c:pt idx="0">
                  <c:v>Chevrolet Chevelle Malibu</c:v>
                </c:pt>
                <c:pt idx="1">
                  <c:v>Buick Skylark 320</c:v>
                </c:pt>
                <c:pt idx="2">
                  <c:v>Plymouth Satellite</c:v>
                </c:pt>
                <c:pt idx="3">
                  <c:v>AMC Rebel SST</c:v>
                </c:pt>
                <c:pt idx="4">
                  <c:v>Ford Torino</c:v>
                </c:pt>
                <c:pt idx="5">
                  <c:v>Ford Galaxie 500</c:v>
                </c:pt>
                <c:pt idx="6">
                  <c:v>Chevrolet Impala</c:v>
                </c:pt>
                <c:pt idx="7">
                  <c:v>Plymouth Fury iii</c:v>
                </c:pt>
                <c:pt idx="8">
                  <c:v>Pontiac Catalina</c:v>
                </c:pt>
                <c:pt idx="9">
                  <c:v>AMC Ambassador DPL</c:v>
                </c:pt>
                <c:pt idx="10">
                  <c:v>Citroen DS-21 Pallas</c:v>
                </c:pt>
                <c:pt idx="11">
                  <c:v>Chevrolet Chevelle Concours (sw)</c:v>
                </c:pt>
                <c:pt idx="12">
                  <c:v>Ford Torino (sw)</c:v>
                </c:pt>
                <c:pt idx="13">
                  <c:v>Plymouth Satellite (sw)</c:v>
                </c:pt>
                <c:pt idx="14">
                  <c:v>AMC Rebel SST (sw)</c:v>
                </c:pt>
                <c:pt idx="15">
                  <c:v>Dodge Challenger SE</c:v>
                </c:pt>
                <c:pt idx="16">
                  <c:v>Plymouth 'Cuda 340</c:v>
                </c:pt>
                <c:pt idx="17">
                  <c:v>Ford Mustang Boss 302</c:v>
                </c:pt>
                <c:pt idx="18">
                  <c:v>Chevrolet Monte Carlo</c:v>
                </c:pt>
                <c:pt idx="19">
                  <c:v>Buick Estate Wagon (sw)</c:v>
                </c:pt>
                <c:pt idx="20">
                  <c:v>Toyota Corolla Mark ii</c:v>
                </c:pt>
                <c:pt idx="21">
                  <c:v>Plymouth Duster</c:v>
                </c:pt>
                <c:pt idx="22">
                  <c:v>AMC Hornet</c:v>
                </c:pt>
                <c:pt idx="23">
                  <c:v>Ford Maverick</c:v>
                </c:pt>
              </c:strCache>
            </c:strRef>
          </c:cat>
          <c:val>
            <c:numRef>
              <c:f>EDA!$E$2:$E$25</c:f>
              <c:numCache>
                <c:formatCode>General</c:formatCode>
                <c:ptCount val="24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115</c:v>
                </c:pt>
                <c:pt idx="11">
                  <c:v>165</c:v>
                </c:pt>
                <c:pt idx="12">
                  <c:v>153</c:v>
                </c:pt>
                <c:pt idx="13">
                  <c:v>175</c:v>
                </c:pt>
                <c:pt idx="14">
                  <c:v>175</c:v>
                </c:pt>
                <c:pt idx="15">
                  <c:v>170</c:v>
                </c:pt>
                <c:pt idx="16">
                  <c:v>160</c:v>
                </c:pt>
                <c:pt idx="17">
                  <c:v>140</c:v>
                </c:pt>
                <c:pt idx="18">
                  <c:v>150</c:v>
                </c:pt>
                <c:pt idx="19">
                  <c:v>225</c:v>
                </c:pt>
                <c:pt idx="20">
                  <c:v>95</c:v>
                </c:pt>
                <c:pt idx="21">
                  <c:v>95</c:v>
                </c:pt>
                <c:pt idx="22">
                  <c:v>97</c:v>
                </c:pt>
                <c:pt idx="2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47-4232-B439-72F6D10B4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axId val="1895740304"/>
        <c:axId val="1895733584"/>
      </c:barChart>
      <c:valAx>
        <c:axId val="18957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740304"/>
        <c:crosses val="autoZero"/>
        <c:crossBetween val="between"/>
      </c:valAx>
      <c:catAx>
        <c:axId val="189574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73358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17</xdr:row>
      <xdr:rowOff>57150</xdr:rowOff>
    </xdr:from>
    <xdr:to>
      <xdr:col>14</xdr:col>
      <xdr:colOff>556260</xdr:colOff>
      <xdr:row>28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461F6F-CBDE-8847-9004-21E59001F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0</xdr:row>
      <xdr:rowOff>171450</xdr:rowOff>
    </xdr:from>
    <xdr:to>
      <xdr:col>7</xdr:col>
      <xdr:colOff>579120</xdr:colOff>
      <xdr:row>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10DA9-7202-F143-8DF0-0AC394211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198120</xdr:colOff>
      <xdr:row>10</xdr:row>
      <xdr:rowOff>148590</xdr:rowOff>
    </xdr:from>
    <xdr:to>
      <xdr:col>10</xdr:col>
      <xdr:colOff>60960</xdr:colOff>
      <xdr:row>24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DD0611-742B-8EF6-6A69-862123379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517371</xdr:colOff>
      <xdr:row>2</xdr:row>
      <xdr:rowOff>57228</xdr:rowOff>
    </xdr:from>
    <xdr:to>
      <xdr:col>21</xdr:col>
      <xdr:colOff>584969</xdr:colOff>
      <xdr:row>24</xdr:row>
      <xdr:rowOff>46181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2B2DF069-BB4C-EC43-8DE2-6E25C0D3E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esh Rd" refreshedDate="45060.780349884262" createdVersion="8" refreshedVersion="8" minRefreshableVersion="3" recordCount="6" xr:uid="{72B94BA2-A8D7-4639-A87A-008FACBB4AC4}">
  <cacheSource type="worksheet">
    <worksheetSource name="Table15"/>
  </cacheSource>
  <cacheFields count="4">
    <cacheField name="date" numFmtId="0">
      <sharedItems containsDate="1" containsMixedTypes="1" minDate="2022-12-04T00:00:00" maxDate="2022-12-05T00:00:00" count="6">
        <s v="25/02/2022"/>
        <s v="19/03/2022"/>
        <s v="23/03/2022"/>
        <d v="2022-12-04T00:00:00"/>
        <s v="23/04/2022"/>
        <s v="22/05/2022"/>
      </sharedItems>
    </cacheField>
    <cacheField name="salesperson" numFmtId="0">
      <sharedItems count="6">
        <s v="raja"/>
        <s v="rajeshwari"/>
        <s v="dinesh"/>
        <s v="dhviya"/>
        <s v="parvati"/>
        <s v="soda"/>
      </sharedItems>
    </cacheField>
    <cacheField name="product" numFmtId="0">
      <sharedItems count="3">
        <s v="beer"/>
        <s v="wine"/>
        <s v="soda"/>
      </sharedItems>
    </cacheField>
    <cacheField name="amount" numFmtId="0">
      <sharedItems containsSemiMixedTypes="0" containsString="0" containsNumber="1" containsInteger="1" minValue="510" maxValue="1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esh Rd" refreshedDate="45060.782915625001" createdVersion="8" refreshedVersion="8" minRefreshableVersion="3" recordCount="6" xr:uid="{C183477C-75EA-4CE4-BC06-34FDDF132D80}">
  <cacheSource type="worksheet">
    <worksheetSource name="Table1517"/>
  </cacheSource>
  <cacheFields count="4">
    <cacheField name="date" numFmtId="0">
      <sharedItems containsDate="1" containsMixedTypes="1" minDate="2022-12-04T00:00:00" maxDate="2022-12-05T00:00:00" count="6">
        <s v="25/02/2022"/>
        <s v="19/03/2022"/>
        <s v="23/03/2022"/>
        <d v="2022-12-04T00:00:00"/>
        <s v="23/04/2022"/>
        <s v="22/05/2022"/>
      </sharedItems>
    </cacheField>
    <cacheField name="salesperson" numFmtId="0">
      <sharedItems count="6">
        <s v="raja"/>
        <s v="rajeshwari"/>
        <s v="dinesh"/>
        <s v="dhviya"/>
        <s v="parvati"/>
        <s v="soda"/>
      </sharedItems>
    </cacheField>
    <cacheField name="product" numFmtId="0">
      <sharedItems count="3">
        <s v="beer"/>
        <s v="wine"/>
        <s v="soda"/>
      </sharedItems>
    </cacheField>
    <cacheField name="amount" numFmtId="0">
      <sharedItems containsSemiMixedTypes="0" containsString="0" containsNumber="1" containsInteger="1" minValue="510" maxValue="1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400"/>
  </r>
  <r>
    <x v="1"/>
    <x v="1"/>
    <x v="1"/>
    <n v="1010"/>
  </r>
  <r>
    <x v="2"/>
    <x v="2"/>
    <x v="2"/>
    <n v="750"/>
  </r>
  <r>
    <x v="3"/>
    <x v="3"/>
    <x v="0"/>
    <n v="510"/>
  </r>
  <r>
    <x v="4"/>
    <x v="4"/>
    <x v="1"/>
    <n v="1600"/>
  </r>
  <r>
    <x v="5"/>
    <x v="5"/>
    <x v="2"/>
    <n v="6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400"/>
  </r>
  <r>
    <x v="1"/>
    <x v="1"/>
    <x v="1"/>
    <n v="1010"/>
  </r>
  <r>
    <x v="2"/>
    <x v="2"/>
    <x v="2"/>
    <n v="750"/>
  </r>
  <r>
    <x v="3"/>
    <x v="3"/>
    <x v="0"/>
    <n v="510"/>
  </r>
  <r>
    <x v="4"/>
    <x v="4"/>
    <x v="1"/>
    <n v="1600"/>
  </r>
  <r>
    <x v="5"/>
    <x v="5"/>
    <x v="2"/>
    <n v="6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206CC-3335-42AB-8A8C-CD2E14C83FE2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O14" firstHeaderRow="1" firstDataRow="2" firstDataCol="1"/>
  <pivotFields count="4">
    <pivotField axis="axisRow" showAll="0">
      <items count="7">
        <item x="1"/>
        <item x="5"/>
        <item x="2"/>
        <item x="4"/>
        <item x="0"/>
        <item x="3"/>
        <item t="default"/>
      </items>
    </pivotField>
    <pivotField axis="axisCol" showAll="0">
      <items count="7">
        <item x="3"/>
        <item x="2"/>
        <item x="4"/>
        <item x="0"/>
        <item x="1"/>
        <item x="5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showAll="0"/>
  </pivotFields>
  <rowFields count="2">
    <field x="2"/>
    <field x="0"/>
  </rowFields>
  <rowItems count="10">
    <i>
      <x/>
    </i>
    <i r="1">
      <x v="4"/>
    </i>
    <i r="1">
      <x v="5"/>
    </i>
    <i>
      <x v="1"/>
    </i>
    <i r="1">
      <x v="1"/>
    </i>
    <i r="1">
      <x v="2"/>
    </i>
    <i>
      <x v="2"/>
    </i>
    <i r="1">
      <x/>
    </i>
    <i r="1"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F6572-DE57-4936-82CF-217790560987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1" firstDataRow="2" firstDataCol="1" rowPageCount="1" colPageCount="1"/>
  <pivotFields count="4">
    <pivotField axis="axisPage" showAll="0">
      <items count="7">
        <item x="1"/>
        <item x="5"/>
        <item x="2"/>
        <item x="4"/>
        <item x="0"/>
        <item x="3"/>
        <item t="default"/>
      </items>
    </pivotField>
    <pivotField axis="axisCol" showAll="0">
      <items count="7">
        <item x="3"/>
        <item x="2"/>
        <item x="4"/>
        <item x="0"/>
        <item x="1"/>
        <item x="5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2"/>
  </rowFields>
  <rowItems count="2">
    <i>
      <x v="1"/>
    </i>
    <i t="grand">
      <x/>
    </i>
  </rowItems>
  <colFields count="1">
    <field x="1"/>
  </colFields>
  <colItems count="2">
    <i>
      <x v="1"/>
    </i>
    <i t="grand">
      <x/>
    </i>
  </colItems>
  <pageFields count="1">
    <pageField fld="0" item="2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A2213858-2097-4689-830D-DC65641DE4FB}" autoFormatId="16" applyNumberFormats="0" applyBorderFormats="0" applyFontFormats="0" applyPatternFormats="0" applyAlignmentFormats="0" applyWidthHeightFormats="0">
  <queryTableRefresh nextId="9">
    <queryTableFields count="8">
      <queryTableField id="1" name="Car" tableColumnId="1"/>
      <queryTableField id="2" name="MPG" tableColumnId="2"/>
      <queryTableField id="3" name="Cylinders" tableColumnId="3"/>
      <queryTableField id="4" name="Displacement" tableColumnId="4"/>
      <queryTableField id="5" name="Horsepower" tableColumnId="5"/>
      <queryTableField id="6" name="Weight" tableColumnId="6"/>
      <queryTableField id="7" name="Acceleration" tableColumnId="7"/>
      <queryTableField id="8" name="Addit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0F2B96C-9D34-4605-9F57-89229C2CFD17}" autoFormatId="16" applyNumberFormats="0" applyBorderFormats="0" applyFontFormats="0" applyPatternFormats="0" applyAlignmentFormats="0" applyWidthHeightFormats="0">
  <queryTableRefresh nextId="4">
    <queryTableFields count="3">
      <queryTableField id="1" name="Car" tableColumnId="1"/>
      <queryTableField id="2" name="Origin" tableColumnId="2"/>
      <queryTableField id="3" name="Mode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6CF4A89-5C7C-4BF0-A80A-3F25D98499F2}" autoFormatId="16" applyNumberFormats="0" applyBorderFormats="0" applyFontFormats="0" applyPatternFormats="0" applyAlignmentFormats="0" applyWidthHeightFormats="0">
  <queryTableRefresh nextId="10">
    <queryTableFields count="9">
      <queryTableField id="1" name="Car" tableColumnId="1"/>
      <queryTableField id="2" name="MPG" tableColumnId="2"/>
      <queryTableField id="3" name="Cylinders" tableColumnId="3"/>
      <queryTableField id="4" name="Displacement" tableColumnId="4"/>
      <queryTableField id="5" name="Horsepower" tableColumnId="5"/>
      <queryTableField id="6" name="Weight" tableColumnId="6"/>
      <queryTableField id="7" name="Acceleration" tableColumnId="7"/>
      <queryTableField id="8" name="cars (2).Origin" tableColumnId="8"/>
      <queryTableField id="9" name="cars (2).Model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E11196-52C2-4439-BF61-C86DD9C80F99}" autoFormatId="16" applyNumberFormats="0" applyBorderFormats="0" applyFontFormats="0" applyPatternFormats="0" applyAlignmentFormats="0" applyWidthHeightFormats="0">
  <queryTableRefresh nextId="17">
    <queryTableFields count="7">
      <queryTableField id="10" name="Car" tableColumnId="10"/>
      <queryTableField id="11" name="MPG" tableColumnId="11"/>
      <queryTableField id="12" name="Cylinders" tableColumnId="12"/>
      <queryTableField id="13" name="Displacement" tableColumnId="13"/>
      <queryTableField id="14" name="Horsepower" tableColumnId="14"/>
      <queryTableField id="15" name="Weight" tableColumnId="15"/>
      <queryTableField id="16" name="Acceleration" tableColumnId="16"/>
    </queryTableFields>
  </queryTableRefresh>
</queryTable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EBE86-9470-45A3-B754-B5035BD61912}" name="Table1" displayName="Table1" ref="B2:K16" totalsRowCount="1">
  <autoFilter ref="B2:K15" xr:uid="{7BAEBE86-9470-45A3-B754-B5035BD61912}"/>
  <tableColumns count="10">
    <tableColumn id="1" xr3:uid="{6ABAB0EE-8FE8-4039-83FD-AE8B47B4B950}" name="battery_power"/>
    <tableColumn id="2" xr3:uid="{1844D3E8-EF82-48E6-8CF7-38A83976210A}" name="blue"/>
    <tableColumn id="3" xr3:uid="{0EC84190-E8C9-45F9-8D19-9E126D246E3C}" name="clock_speed"/>
    <tableColumn id="4" xr3:uid="{87F32FE4-BBF8-4E09-9A11-DE7FAF1146AA}" name="dual_sim"/>
    <tableColumn id="5" xr3:uid="{1ED6267C-9D92-4F13-B8E9-AC579F2D0479}" name="fc"/>
    <tableColumn id="6" xr3:uid="{BEC8DE75-80C1-4B09-BF61-317C9BF270C7}" name="four_g"/>
    <tableColumn id="7" xr3:uid="{47FCA691-15CA-4C07-9674-C2FFB9643FAC}" name="Jan" totalsRowFunction="sum"/>
    <tableColumn id="8" xr3:uid="{F76960EC-7629-4C24-B0C1-8815F38D2F78}" name="Feb" totalsRowFunction="sum"/>
    <tableColumn id="9" xr3:uid="{3EB64AEE-A6CD-43F5-B280-9C88FCF09F6D}" name="Mar" totalsRowFunction="sum"/>
    <tableColumn id="10" xr3:uid="{B57B532E-3C81-45A3-890D-C978EC8D4F13}" name="Total" totalsRowFunction="sum" dataDxfId="11" totalsRowDxfId="10">
      <calculatedColumnFormula>SUM(Table1[[#This Row],[Jan]:[Mar]])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DC01D0-39F3-4A6C-B0B3-E530F005F17C}" name="Table3" displayName="Table3" ref="B3:G14" totalsRowShown="0">
  <autoFilter ref="B3:G14" xr:uid="{620F16E8-2492-4643-8AB4-C3AB4C5A8245}"/>
  <tableColumns count="6">
    <tableColumn id="1" xr3:uid="{398D91C0-DED2-4D7C-B346-7AF057D619E5}" name="battery_power"/>
    <tableColumn id="2" xr3:uid="{D4495E1C-62B4-40B2-813C-1412F05AD8DF}" name="blue"/>
    <tableColumn id="3" xr3:uid="{633FCAA7-DDCC-4E55-A530-90EA381ACF0A}" name="clock_speed"/>
    <tableColumn id="4" xr3:uid="{048DACC6-2EA1-41CE-9279-0D1DC2018298}" name="dual_sim"/>
    <tableColumn id="5" xr3:uid="{4AF6B6BF-DF31-4AA7-8458-066D3AD3FA88}" name="fc"/>
    <tableColumn id="6" xr3:uid="{3B644A48-1F57-4602-A0DA-ABBF630AD4F7}" name="four_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543E9E-B2C7-4F3D-BEA5-BB4974BBA853}" name="Table4" displayName="Table4" ref="B18:G29" totalsRowShown="0">
  <autoFilter ref="B18:G29" xr:uid="{D6543E9E-B2C7-4F3D-BEA5-BB4974BBA853}"/>
  <tableColumns count="6">
    <tableColumn id="1" xr3:uid="{E103B35E-42B0-4B5D-8E4A-0C0628178750}" name="battery_power"/>
    <tableColumn id="2" xr3:uid="{DD43BA58-C203-4EB5-9A74-1907D71F695E}" name="blue"/>
    <tableColumn id="3" xr3:uid="{1802CA4C-0C11-44F9-89BF-ED61B375EF09}" name="clock_speed"/>
    <tableColumn id="4" xr3:uid="{764121D7-7CA9-4CFE-8EEE-5232A89F39A4}" name="dual_sim"/>
    <tableColumn id="5" xr3:uid="{B2829292-C3C1-493E-9860-5F3E1FFC1DF7}" name="fc"/>
    <tableColumn id="6" xr3:uid="{6318E2F3-22BB-4999-86B0-1F55E8311051}" name="four_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285AC-E256-4DF5-B29A-D5271D5F6F99}" name="Table5" displayName="Table5" ref="B33:G44" totalsRowShown="0">
  <autoFilter ref="B33:G44" xr:uid="{566285AC-E256-4DF5-B29A-D5271D5F6F99}"/>
  <tableColumns count="6">
    <tableColumn id="1" xr3:uid="{5134E5D8-8733-40FB-805D-3CB9D65CC0F6}" name="battery_power"/>
    <tableColumn id="2" xr3:uid="{C17024FE-6306-4D69-8023-B5746B1177E3}" name="blue"/>
    <tableColumn id="3" xr3:uid="{1BA17D82-C91F-4924-A945-3C51377BAC52}" name="clock_speed"/>
    <tableColumn id="4" xr3:uid="{4CF500D3-702F-472D-997F-C0784AC586D9}" name="dual_sim"/>
    <tableColumn id="5" xr3:uid="{6CEE7BF9-EFC7-4742-A136-B84423310AB3}" name="fc"/>
    <tableColumn id="6" xr3:uid="{48DF25F9-BEE6-4587-8300-B975C0F6326A}" name="four_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9214F6-4C68-41B6-8E6B-D67CADDB80A2}" name="Table6" displayName="Table6" ref="B49:G60" totalsRowShown="0">
  <autoFilter ref="B49:G60" xr:uid="{589214F6-4C68-41B6-8E6B-D67CADDB80A2}"/>
  <tableColumns count="6">
    <tableColumn id="1" xr3:uid="{CA44DFE0-DFB7-4634-9DB7-BF13F1880491}" name="battery_power"/>
    <tableColumn id="2" xr3:uid="{E971C6DF-D836-4FE7-8504-3D1A46C63388}" name="blue"/>
    <tableColumn id="3" xr3:uid="{C946F7D0-85A2-4239-AD01-A2E07655AA2E}" name="clock_speed"/>
    <tableColumn id="4" xr3:uid="{43E5AEC9-55FD-4FC4-B532-74AB9377D167}" name="dual_sim"/>
    <tableColumn id="5" xr3:uid="{9F9DAA2D-55CD-4F80-9837-BC801D442AF1}" name="fc"/>
    <tableColumn id="6" xr3:uid="{C70DF5B3-CF9C-41B1-A8FB-017261077A49}" name="four_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EE70CA-511E-4DEB-9242-06A25EF73A30}" name="Table7" displayName="Table7" ref="B63:G74" totalsRowShown="0">
  <autoFilter ref="B63:G74" xr:uid="{A6EE70CA-511E-4DEB-9242-06A25EF73A30}"/>
  <tableColumns count="6">
    <tableColumn id="1" xr3:uid="{C22D6A2C-0680-4B86-8BCB-7A4A23065BCC}" name="battery_power"/>
    <tableColumn id="2" xr3:uid="{DB6EE8AA-F8A2-44FC-89A4-6F78995D5FFE}" name="blue"/>
    <tableColumn id="3" xr3:uid="{BFA31DC9-A8E2-42F3-8195-B4A0A96DCAEE}" name="clock_speed"/>
    <tableColumn id="4" xr3:uid="{B1334290-C570-419E-8D83-555256D10C23}" name="dual_sim"/>
    <tableColumn id="5" xr3:uid="{3FEE06A4-3292-4ECB-BAD8-1C937AB06179}" name="fc"/>
    <tableColumn id="6" xr3:uid="{52C0F423-D703-4ECB-92C7-9A7CA07582A9}" name="four_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7BE3DB-A538-4A01-90D6-27B0C5A38D7B}" name="Table8" displayName="Table8" ref="B121:G132" totalsRowShown="0">
  <autoFilter ref="B121:G132" xr:uid="{BC7BE3DB-A538-4A01-90D6-27B0C5A38D7B}"/>
  <tableColumns count="6">
    <tableColumn id="1" xr3:uid="{EBBCF47F-1539-4327-96FB-EE0FB88528A7}" name="battery_power"/>
    <tableColumn id="2" xr3:uid="{4D09F311-B031-4F18-ABE8-4CF05C930A0E}" name="blue"/>
    <tableColumn id="3" xr3:uid="{E5DE9F74-E689-4760-BB51-6EFAF76BFF44}" name="clock_speed"/>
    <tableColumn id="4" xr3:uid="{CAAD1751-2B84-465A-8E2A-B2D64D46F79C}" name="dual_sim"/>
    <tableColumn id="5" xr3:uid="{12BA2A18-A435-4F74-AB28-A2EE42A16C96}" name="fc"/>
    <tableColumn id="6" xr3:uid="{3B7EF96B-E6F3-45AE-AB21-48265AA53E5F}" name="four_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6B074F-473B-4B85-9672-D957F9112F78}" name="Table9" displayName="Table9" ref="B107:G118" totalsRowShown="0">
  <autoFilter ref="B107:G118" xr:uid="{C16B074F-473B-4B85-9672-D957F9112F78}"/>
  <tableColumns count="6">
    <tableColumn id="1" xr3:uid="{2DBC096A-27BC-4B0B-82D7-889C0C386E78}" name="battery_power"/>
    <tableColumn id="2" xr3:uid="{EC441EC8-328A-4206-8E50-01C1FA39FEB3}" name="blue"/>
    <tableColumn id="3" xr3:uid="{FDD1E514-9AE9-43E6-9579-8D446141F167}" name="clock_speed"/>
    <tableColumn id="4" xr3:uid="{5AEF6DB4-A71B-4071-A0C8-CDE4A93E9BF3}" name="dual_sim"/>
    <tableColumn id="5" xr3:uid="{ADABB74B-6429-46B8-AA80-8DD2ECA9D2F7}" name="fc"/>
    <tableColumn id="6" xr3:uid="{A45B8AB2-8F2C-4B4D-8D36-E884D81C8351}" name="four_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040C8A-BC6C-4FD4-961E-0B47EA698482}" name="Table10" displayName="Table10" ref="B78:G89" totalsRowShown="0">
  <autoFilter ref="B78:G89" xr:uid="{DE040C8A-BC6C-4FD4-961E-0B47EA698482}"/>
  <tableColumns count="6">
    <tableColumn id="1" xr3:uid="{D30CAE05-AAC6-44BD-B99B-EF25FF0C5207}" name="battery_power"/>
    <tableColumn id="2" xr3:uid="{977092B8-32B8-468F-B811-D8F1A4DE3E31}" name="blue"/>
    <tableColumn id="3" xr3:uid="{36400873-C489-4CD6-809D-051103CC79B6}" name="clock_speed"/>
    <tableColumn id="4" xr3:uid="{2A6A66A3-F998-4F77-BDCB-3D7AAF0B291F}" name="dual_sim"/>
    <tableColumn id="5" xr3:uid="{BA0B14B4-EE7E-4C5A-A1DA-D1C497C6E8E6}" name="fc"/>
    <tableColumn id="6" xr3:uid="{E44ED8A6-4D65-4A43-8CB6-EAE18421CD36}" name="four_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47A99E-7278-404F-8AF6-D114670B7226}" name="Table11" displayName="Table11" ref="B93:G104" totalsRowShown="0">
  <autoFilter ref="B93:G104" xr:uid="{3A47A99E-7278-404F-8AF6-D114670B7226}"/>
  <tableColumns count="6">
    <tableColumn id="1" xr3:uid="{B3306D1A-BD04-4289-8D31-FEF5ED14DD08}" name="battery_power"/>
    <tableColumn id="2" xr3:uid="{A86C207F-29A2-471F-8546-43AAFF066573}" name="blue"/>
    <tableColumn id="3" xr3:uid="{182692C6-8DC7-43C5-8BE3-3CC27FF8DCF0}" name="clock_speed"/>
    <tableColumn id="4" xr3:uid="{6A625958-E336-4D3A-9018-5E51C458528D}" name="dual_sim"/>
    <tableColumn id="5" xr3:uid="{6A72CB64-28EE-44C1-A38E-3697FB4E844B}" name="fc"/>
    <tableColumn id="6" xr3:uid="{72BDBA47-6637-4570-AD59-48B6FFC98DD6}" name="four_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2FB80B-DDDC-4887-A5DA-D2A716C3793A}" name="Table13" displayName="Table13" ref="B3:C10" totalsRowShown="0">
  <autoFilter ref="B3:C10" xr:uid="{A02FB80B-DDDC-4887-A5DA-D2A716C3793A}"/>
  <tableColumns count="2">
    <tableColumn id="1" xr3:uid="{AFA9BE5B-AD79-430B-9538-C0698D4E1A2A}" name="year"/>
    <tableColumn id="2" xr3:uid="{80E1E666-5ED7-4777-B86F-738CF1DCA365}" name="conference at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278A9E8-35DB-4515-AD48-AA1C79B6D882}" name="Table14" displayName="Table14" ref="B15:D22" totalsRowShown="0">
  <autoFilter ref="B15:D22" xr:uid="{D278A9E8-35DB-4515-AD48-AA1C79B6D882}"/>
  <tableColumns count="3">
    <tableColumn id="1" xr3:uid="{1692FD1E-5AF2-41B3-A151-B252D0373186}" name="year"/>
    <tableColumn id="2" xr3:uid="{0D16D578-DAC6-457E-85CF-CEAF66864757}" name="conference att"/>
    <tableColumn id="3" xr3:uid="{43BC708C-EA8B-4C71-B38E-14A7C07DFD9D}" name="food sales" dataDxf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F5104D-27F2-46DC-BA0A-FA3708413560}" name="Table15" displayName="Table15" ref="C3:F9" totalsRowShown="0">
  <autoFilter ref="C3:F9" xr:uid="{DCF5104D-27F2-46DC-BA0A-FA3708413560}"/>
  <tableColumns count="4">
    <tableColumn id="1" xr3:uid="{F7A88C57-B019-4925-9D8B-582DFBA36D8E}" name="date"/>
    <tableColumn id="2" xr3:uid="{5C45A1B4-1129-4AEB-99C2-EA95FCB7E5BC}" name="salesperson"/>
    <tableColumn id="3" xr3:uid="{1C998346-8B43-49DA-9D33-303EFBEFA821}" name="product"/>
    <tableColumn id="4" xr3:uid="{03BB1774-0A39-4261-BAD8-D02FB26A6504}" name="amount" dataDxfId="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9C1BF13-82D6-4334-BBB0-2D6A9AF22224}" name="Table1517" displayName="Table1517" ref="C3:F9" totalsRowShown="0">
  <autoFilter ref="C3:F9" xr:uid="{DCF5104D-27F2-46DC-BA0A-FA3708413560}"/>
  <tableColumns count="4">
    <tableColumn id="1" xr3:uid="{1B7C0E66-B79C-4F65-A393-3AE5F4DFBB4B}" name="date"/>
    <tableColumn id="2" xr3:uid="{5B79B625-427F-4C6F-AC0F-3C89F4C39CFA}" name="salesperson"/>
    <tableColumn id="3" xr3:uid="{1FF1CE6B-188B-4F81-AA0B-F79BAC96BD44}" name="product"/>
    <tableColumn id="4" xr3:uid="{EF03AC57-9531-4957-9C2E-854ABFC411A5}" name="amount" dataDxfId="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89B989-561B-4401-AF7F-46FEA0102A99}" name="Table18" displayName="Table18" ref="C3:C5" totalsRowShown="0">
  <autoFilter ref="C3:C5" xr:uid="{F189B989-561B-4401-AF7F-46FEA0102A99}"/>
  <tableColumns count="1">
    <tableColumn id="1" xr3:uid="{BCBFB18E-4223-484F-9ACE-B569074A79B3}" name="Numbers to use: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7754DB1-9E64-4895-9012-BBE994D9E7C3}" name="Table19" displayName="Table19" ref="F3:G8" totalsRowShown="0">
  <autoFilter ref="F3:G8" xr:uid="{27754DB1-9E64-4895-9012-BBE994D9E7C3}"/>
  <tableColumns count="2">
    <tableColumn id="1" xr3:uid="{BBF3695A-9916-4EDA-B86A-7CF0148CA7EF}" name="Operation:"/>
    <tableColumn id="2" xr3:uid="{F609C6E4-F508-4E81-BEBC-DD00D954A7D6}" name="Formula:" dataDxfId="6">
      <calculatedColumnFormula>SUM(1,2)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D7E97D4-D0C7-41DE-A7C1-07A76E867379}" name="Table21" displayName="Table21" ref="F23:G28" totalsRowShown="0">
  <autoFilter ref="F23:G28" xr:uid="{7D7E97D4-D0C7-41DE-A7C1-07A76E867379}"/>
  <tableColumns count="2">
    <tableColumn id="1" xr3:uid="{0A1495DC-A893-4606-9556-8BE19434FF3F}" name="Item"/>
    <tableColumn id="2" xr3:uid="{49181503-904A-48BE-BD20-EF5CB9033346}" name="Amou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BF52206-EC60-4543-977B-3759AABB0A40}" name="Table22" displayName="Table22" ref="C23:D28" totalsRowShown="0">
  <autoFilter ref="C23:D28" xr:uid="{0BF52206-EC60-4543-977B-3759AABB0A40}"/>
  <tableColumns count="2">
    <tableColumn id="1" xr3:uid="{B2112C3E-0E28-4373-89FC-369198955B07}" name="Item"/>
    <tableColumn id="2" xr3:uid="{6081C517-C18C-4125-A262-B6E864A0B53D}" name="Amou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E62C887-EA2C-4ADE-875E-8BC3D2220437}" name="Table23" displayName="Table23" ref="C15:D20" totalsRowShown="0">
  <autoFilter ref="C15:D20" xr:uid="{FE62C887-EA2C-4ADE-875E-8BC3D2220437}"/>
  <tableColumns count="2">
    <tableColumn id="1" xr3:uid="{25D1604F-4AE9-49C4-AB4A-64146D824BF4}" name="Fruit"/>
    <tableColumn id="2" xr3:uid="{7C0A783A-4BCD-470C-B463-312C9A85A787}" name="amoun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799297-2A34-4B04-99F6-820CC1B6814A}" name="Table24" displayName="Table24" ref="F15:G20" totalsRowShown="0">
  <autoFilter ref="F15:G20" xr:uid="{6E799297-2A34-4B04-99F6-820CC1B6814A}"/>
  <tableColumns count="2">
    <tableColumn id="1" xr3:uid="{69CC9411-439B-4223-8639-D21DCB39625F}" name="Meat"/>
    <tableColumn id="2" xr3:uid="{DA2F7718-0E18-4A1E-BD89-7E4ECEC1C1F8}" name="Amoun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4A719-F92A-4FD6-9B8C-2882B7F87E54}" name="Table213" displayName="Table213" ref="F41:G46" totalsRowShown="0">
  <autoFilter ref="F41:G46" xr:uid="{3D84A719-F92A-4FD6-9B8C-2882B7F87E54}"/>
  <tableColumns count="2">
    <tableColumn id="1" xr3:uid="{466FE02B-50A3-4640-8191-9FE6B8FE1100}" name="Item"/>
    <tableColumn id="2" xr3:uid="{DE601829-3C43-470D-810E-649B5E1AF18A}" name="Amoun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0D1962-272B-44BE-96BD-705B8E5F78BB}" name="Table2213" displayName="Table2213" ref="C41:D46" totalsRowShown="0">
  <autoFilter ref="C41:D46" xr:uid="{B00D1962-272B-44BE-96BD-705B8E5F78BB}"/>
  <tableColumns count="2">
    <tableColumn id="1" xr3:uid="{8D74D4A5-DFB5-4CED-A2DA-570D9BEFEA2A}" name="Item"/>
    <tableColumn id="2" xr3:uid="{6CD846FE-9AD6-4E6E-A26D-1E32E7E8D7D5}" name="Amoun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FF62AC6-D29D-4D2E-8EA0-C59F2174E123}" name="Table2318" displayName="Table2318" ref="C33:D38" totalsRowShown="0">
  <autoFilter ref="C33:D38" xr:uid="{0FF62AC6-D29D-4D2E-8EA0-C59F2174E123}"/>
  <tableColumns count="2">
    <tableColumn id="1" xr3:uid="{9A412C42-B883-42F6-BDB5-E7F936EBA327}" name="Fruit"/>
    <tableColumn id="2" xr3:uid="{CB094659-68C2-4C06-AE52-B99E4C5F4D18}" name="amoun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5604ED7-4564-481C-9455-BB5C488BD69D}" name="Table2421" displayName="Table2421" ref="F33:G38" totalsRowShown="0">
  <autoFilter ref="F33:G38" xr:uid="{C5604ED7-4564-481C-9455-BB5C488BD69D}"/>
  <tableColumns count="2">
    <tableColumn id="1" xr3:uid="{11863C3A-CC74-4B53-B870-1CFCCE6C7800}" name="Meat"/>
    <tableColumn id="2" xr3:uid="{C4B1A358-3C6F-4297-8E78-50F6C9FE56DD}" name="Amount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AC55A2F-0A5C-4E8D-BC34-99DE845D115E}" name="Table21330" displayName="Table21330" ref="F59:G64" totalsRowShown="0">
  <autoFilter ref="F59:G64" xr:uid="{4AC55A2F-0A5C-4E8D-BC34-99DE845D115E}"/>
  <tableColumns count="2">
    <tableColumn id="1" xr3:uid="{E2D7AE66-D6C5-4B88-B2BA-BB3CB1B808B9}" name="Item"/>
    <tableColumn id="2" xr3:uid="{109CCCA2-BD52-4249-A75A-6E1A228EC737}" name="Amoun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DF37632-4914-4A5F-9FAC-6237DAC97C84}" name="Table221331" displayName="Table221331" ref="C59:D64" totalsRowShown="0">
  <autoFilter ref="C59:D64" xr:uid="{EDF37632-4914-4A5F-9FAC-6237DAC97C84}"/>
  <tableColumns count="2">
    <tableColumn id="1" xr3:uid="{CD891F26-3D25-4EFF-A452-98125BE7825D}" name="Item"/>
    <tableColumn id="2" xr3:uid="{2B595D81-A2F3-4858-9141-A1BAF9166965}" name="Amou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A7022B2-6585-4E6A-89B0-564E018391EF}" name="Table231832" displayName="Table231832" ref="C51:D56" totalsRowShown="0">
  <autoFilter ref="C51:D56" xr:uid="{EA7022B2-6585-4E6A-89B0-564E018391EF}"/>
  <tableColumns count="2">
    <tableColumn id="1" xr3:uid="{A3F5FBE8-D047-4C2A-931A-357B2AF0D5E3}" name="Fruit"/>
    <tableColumn id="2" xr3:uid="{F34007BD-A273-448C-BC2E-AD257D42A81F}" name="amount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0C68911-15BA-4287-9944-37A47E40B252}" name="Table242133" displayName="Table242133" ref="F51:G56" totalsRowShown="0">
  <autoFilter ref="F51:G56" xr:uid="{C0C68911-15BA-4287-9944-37A47E40B252}"/>
  <tableColumns count="2">
    <tableColumn id="1" xr3:uid="{EDF3364E-F6E3-4D66-AE52-74A8647CEF81}" name="Meat"/>
    <tableColumn id="2" xr3:uid="{3DF43BD5-664D-4706-8797-D0A5C76D4AA0}" name="Amount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D6C1EEB-2784-4BB2-AB0D-5EBDB18F8E98}" name="Table2326" displayName="Table2326" ref="C4:D19" totalsRowShown="0">
  <autoFilter ref="C4:D19" xr:uid="{5D6C1EEB-2784-4BB2-AB0D-5EBDB18F8E98}"/>
  <tableColumns count="2">
    <tableColumn id="1" xr3:uid="{35531BDF-06C7-4E94-B5B4-2BADA83CC066}" name="Fruit"/>
    <tableColumn id="2" xr3:uid="{0B9E947E-1881-47EE-B906-AC03F99625D3}" name="amou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D1B7DE7-45F0-47E0-9E7A-3C851C21A551}" name="Table2127" displayName="Table2127" ref="F14:G19" totalsRowShown="0">
  <autoFilter ref="F14:G19" xr:uid="{5D1B7DE7-45F0-47E0-9E7A-3C851C21A551}"/>
  <tableColumns count="2">
    <tableColumn id="1" xr3:uid="{2BE06833-1A08-4E14-8065-7B11ED52E950}" name="Item"/>
    <tableColumn id="2" xr3:uid="{1A7EC4EA-D240-4560-A31E-05775F7D97F7}" name="Amount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91283DF-F04B-4CBC-8E94-A67D42CE7D1C}" name="Table2228" displayName="Table2228" ref="C14:D19" totalsRowShown="0">
  <autoFilter ref="C14:D19" xr:uid="{B91283DF-F04B-4CBC-8E94-A67D42CE7D1C}"/>
  <tableColumns count="2">
    <tableColumn id="1" xr3:uid="{41A0F16B-0836-49AC-9E9E-28CE25CB0AD0}" name="Item"/>
    <tableColumn id="2" xr3:uid="{ABD40454-37DD-4D7B-94CC-E53F8C55509A}" name="Amount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5A10431-5122-4536-9AD6-1E8DA7E95145}" name="Table2429" displayName="Table2429" ref="F4:G9" totalsRowShown="0">
  <autoFilter ref="F4:G9" xr:uid="{C5A10431-5122-4536-9AD6-1E8DA7E95145}"/>
  <tableColumns count="2">
    <tableColumn id="1" xr3:uid="{06088999-FB2A-4129-9F21-520ACCD95ED3}" name="Meat"/>
    <tableColumn id="2" xr3:uid="{8D52ADB5-C1AA-476E-8FE5-528FEAD3F934}" name="Amount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F92355B-6472-465C-8DBE-5DEDE222FE4B}" name="Table_cars__3" displayName="Table_cars__3" ref="A1:H407" tableType="queryTable" totalsRowShown="0">
  <autoFilter ref="A1:H407" xr:uid="{BF92355B-6472-465C-8DBE-5DEDE222FE4B}"/>
  <tableColumns count="8">
    <tableColumn id="1" xr3:uid="{3EB5237E-A6AC-4408-A6A8-E3903E49E4D1}" uniqueName="1" name="Car" queryTableFieldId="1" dataDxfId="2"/>
    <tableColumn id="2" xr3:uid="{31FB1504-2697-4620-B0E8-E077A65D2DA2}" uniqueName="2" name="MPG" queryTableFieldId="2"/>
    <tableColumn id="3" xr3:uid="{0590B70B-1803-4374-A2E0-B5FE3F9E2C21}" uniqueName="3" name="Cylinders" queryTableFieldId="3"/>
    <tableColumn id="4" xr3:uid="{EB1FE4B0-0025-49A6-9347-D743F8CCED52}" uniqueName="4" name="Displacement" queryTableFieldId="4"/>
    <tableColumn id="5" xr3:uid="{9E02FD8F-1274-4B57-948C-29ABB5FEB4AA}" uniqueName="5" name="Horsepower" queryTableFieldId="5"/>
    <tableColumn id="6" xr3:uid="{38CCAB68-84FF-4333-997A-55DD59201F03}" uniqueName="6" name="Weight" queryTableFieldId="6"/>
    <tableColumn id="7" xr3:uid="{8815CA42-6207-497B-B2DC-C3C9D7783C4A}" uniqueName="7" name="Acceleration" queryTableFieldId="7"/>
    <tableColumn id="8" xr3:uid="{D2194208-57CB-4FBD-8863-14B51CAE3EE3}" uniqueName="8" name="Addition" queryTableFieldId="8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801458B-7F79-4927-A7EA-A25E11E57224}" name="Table_cars__2" displayName="Table_cars__2" ref="A1:C407" tableType="queryTable" totalsRowShown="0">
  <autoFilter ref="A1:C407" xr:uid="{F801458B-7F79-4927-A7EA-A25E11E57224}"/>
  <tableColumns count="3">
    <tableColumn id="1" xr3:uid="{D2220F90-1090-4397-9C33-12F4A910B888}" uniqueName="1" name="Car" queryTableFieldId="1" dataDxfId="1"/>
    <tableColumn id="2" xr3:uid="{3606214F-04BD-48E6-B9B8-BEE29888DF1D}" uniqueName="2" name="Origin" queryTableFieldId="2" dataDxfId="0"/>
    <tableColumn id="3" xr3:uid="{83F23A3C-26D5-47E1-8770-D7A425380DFD}" uniqueName="3" name="Model" queryTableFieldId="3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8099FC3-C7D1-45F7-A4DD-35F37DF3EE32}" name="Table_Merge1" displayName="Table_Merge1" ref="A1:I767" tableType="queryTable" totalsRowShown="0">
  <autoFilter ref="A1:I767" xr:uid="{88099FC3-C7D1-45F7-A4DD-35F37DF3EE32}"/>
  <tableColumns count="9">
    <tableColumn id="1" xr3:uid="{54E16AE4-9C40-41BD-878A-3BBFD9D2F586}" uniqueName="1" name="Car" queryTableFieldId="1" dataDxfId="4"/>
    <tableColumn id="2" xr3:uid="{1F760800-AAAC-43D4-B9CF-A82B7FC6EE18}" uniqueName="2" name="MPG" queryTableFieldId="2"/>
    <tableColumn id="3" xr3:uid="{A5745F3E-0E4B-4B03-AD63-8494089C7850}" uniqueName="3" name="Cylinders" queryTableFieldId="3"/>
    <tableColumn id="4" xr3:uid="{CE7D09B1-7DB8-45BD-9873-52C058FDBDE4}" uniqueName="4" name="Displacement" queryTableFieldId="4"/>
    <tableColumn id="5" xr3:uid="{4C2A32A0-B128-45D6-8ADF-5EAA081222F1}" uniqueName="5" name="Horsepower" queryTableFieldId="5"/>
    <tableColumn id="6" xr3:uid="{F06B5B07-0023-4D37-A2A7-7D3A8DE84C6A}" uniqueName="6" name="Weight" queryTableFieldId="6"/>
    <tableColumn id="7" xr3:uid="{7487565E-DC9D-4999-9053-2A0C180A7BA2}" uniqueName="7" name="Acceleration" queryTableFieldId="7"/>
    <tableColumn id="8" xr3:uid="{73F4F4F4-B748-467C-B3B9-3E937A906843}" uniqueName="8" name="cars (2).Origin" queryTableFieldId="8" dataDxfId="3"/>
    <tableColumn id="9" xr3:uid="{E072EBCE-C9A3-4755-BA3B-84A5BFCB354B}" uniqueName="9" name="cars (2).Model" queryTableFieldId="9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3C6595F-7A87-45E3-93A8-8DC6EE6EEB3E}" name="Table_cars" displayName="Table_cars" ref="A1:G407" tableType="queryTable" totalsRowShown="0">
  <autoFilter ref="A1:G407" xr:uid="{83C6595F-7A87-45E3-93A8-8DC6EE6EEB3E}"/>
  <tableColumns count="7">
    <tableColumn id="10" xr3:uid="{356B22A4-02F1-4331-9C35-ECE6E3A28562}" uniqueName="10" name="Car" queryTableFieldId="10" dataDxfId="5"/>
    <tableColumn id="11" xr3:uid="{8213322B-9C59-458E-AF19-721160BEA3A9}" uniqueName="11" name="MPG" queryTableFieldId="11"/>
    <tableColumn id="12" xr3:uid="{ED736BA8-329D-41B8-B243-BFF285287A0F}" uniqueName="12" name="Cylinders" queryTableFieldId="12"/>
    <tableColumn id="13" xr3:uid="{E2FCAA65-AC82-46B9-9EBA-88F0A0BA7760}" uniqueName="13" name="Displacement" queryTableFieldId="13"/>
    <tableColumn id="14" xr3:uid="{E114CF73-079B-467B-BB30-53FD7F5C107D}" uniqueName="14" name="Horsepower" queryTableFieldId="14"/>
    <tableColumn id="15" xr3:uid="{00FC7F61-F678-463C-B3E4-8395A04AA4C1}" uniqueName="15" name="Weight" queryTableFieldId="15"/>
    <tableColumn id="16" xr3:uid="{120402AA-0CC6-4AA1-AA65-11256F7566FD}" uniqueName="16" name="Accelerat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.kotas@gmail.com" TargetMode="External"/><Relationship Id="rId2" Type="http://schemas.openxmlformats.org/officeDocument/2006/relationships/hyperlink" Target="mailto:anady.north@gmail.com" TargetMode="External"/><Relationship Id="rId1" Type="http://schemas.openxmlformats.org/officeDocument/2006/relationships/hyperlink" Target="mailto:nancy.smith@gmail.com" TargetMode="External"/><Relationship Id="rId5" Type="http://schemas.openxmlformats.org/officeDocument/2006/relationships/hyperlink" Target="mailto:yvonne.mckay@gmail.com" TargetMode="External"/><Relationship Id="rId4" Type="http://schemas.openxmlformats.org/officeDocument/2006/relationships/hyperlink" Target="mailto:mariya.jone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ECD7-C7DD-4ACE-9F12-BF11A0D18C32}">
  <dimension ref="B4:T56"/>
  <sheetViews>
    <sheetView topLeftCell="A35" zoomScale="85" zoomScaleNormal="85" workbookViewId="0">
      <selection activeCell="D64" sqref="D64"/>
    </sheetView>
  </sheetViews>
  <sheetFormatPr defaultRowHeight="14.4" x14ac:dyDescent="0.3"/>
  <cols>
    <col min="4" max="4" width="8.88671875" customWidth="1"/>
  </cols>
  <sheetData>
    <row r="4" spans="2:9" x14ac:dyDescent="0.3">
      <c r="B4" t="s">
        <v>0</v>
      </c>
      <c r="C4" t="s">
        <v>5</v>
      </c>
      <c r="H4" t="s">
        <v>6</v>
      </c>
      <c r="I4" t="s">
        <v>5</v>
      </c>
    </row>
    <row r="5" spans="2:9" x14ac:dyDescent="0.3">
      <c r="B5" t="s">
        <v>1</v>
      </c>
      <c r="C5">
        <v>20</v>
      </c>
      <c r="H5" t="s">
        <v>10</v>
      </c>
      <c r="I5">
        <v>90</v>
      </c>
    </row>
    <row r="6" spans="2:9" x14ac:dyDescent="0.3">
      <c r="B6" t="s">
        <v>2</v>
      </c>
      <c r="C6">
        <v>30</v>
      </c>
      <c r="H6" t="s">
        <v>9</v>
      </c>
      <c r="I6">
        <v>80</v>
      </c>
    </row>
    <row r="7" spans="2:9" x14ac:dyDescent="0.3">
      <c r="B7" t="s">
        <v>3</v>
      </c>
      <c r="C7">
        <v>40</v>
      </c>
      <c r="H7" t="s">
        <v>8</v>
      </c>
      <c r="I7">
        <v>70</v>
      </c>
    </row>
    <row r="8" spans="2:9" x14ac:dyDescent="0.3">
      <c r="B8" t="s">
        <v>4</v>
      </c>
      <c r="C8">
        <v>50</v>
      </c>
      <c r="H8" t="s">
        <v>7</v>
      </c>
      <c r="I8">
        <v>60</v>
      </c>
    </row>
    <row r="9" spans="2:9" x14ac:dyDescent="0.3">
      <c r="C9">
        <f>SUM(C5:C8)</f>
        <v>140</v>
      </c>
      <c r="I9">
        <f>SUM(I5:I8)</f>
        <v>300</v>
      </c>
    </row>
    <row r="13" spans="2:9" x14ac:dyDescent="0.3">
      <c r="B13" t="s">
        <v>11</v>
      </c>
      <c r="C13">
        <v>100</v>
      </c>
      <c r="H13" t="s">
        <v>6</v>
      </c>
      <c r="I13" t="s">
        <v>5</v>
      </c>
    </row>
    <row r="14" spans="2:9" x14ac:dyDescent="0.3">
      <c r="B14" t="s">
        <v>11</v>
      </c>
      <c r="C14">
        <v>100</v>
      </c>
      <c r="H14" t="s">
        <v>10</v>
      </c>
      <c r="I14">
        <v>90</v>
      </c>
    </row>
    <row r="15" spans="2:9" x14ac:dyDescent="0.3">
      <c r="B15" t="s">
        <v>11</v>
      </c>
      <c r="C15">
        <v>100</v>
      </c>
      <c r="H15" t="s">
        <v>9</v>
      </c>
      <c r="I15">
        <v>80</v>
      </c>
    </row>
    <row r="16" spans="2:9" x14ac:dyDescent="0.3">
      <c r="B16" t="s">
        <v>11</v>
      </c>
      <c r="C16">
        <v>100</v>
      </c>
      <c r="H16" t="s">
        <v>8</v>
      </c>
      <c r="I16">
        <v>70</v>
      </c>
    </row>
    <row r="17" spans="2:9" x14ac:dyDescent="0.3">
      <c r="B17" t="s">
        <v>11</v>
      </c>
      <c r="C17">
        <v>100</v>
      </c>
      <c r="H17" t="s">
        <v>7</v>
      </c>
      <c r="I17">
        <v>60</v>
      </c>
    </row>
    <row r="20" spans="2:9" x14ac:dyDescent="0.3">
      <c r="C20" t="s">
        <v>12</v>
      </c>
      <c r="D20">
        <f>SUM(C13,I14:I17,100)</f>
        <v>500</v>
      </c>
    </row>
    <row r="25" spans="2:9" x14ac:dyDescent="0.3">
      <c r="C25" t="s">
        <v>0</v>
      </c>
      <c r="D25" t="s">
        <v>14</v>
      </c>
      <c r="E25" t="s">
        <v>15</v>
      </c>
      <c r="F25" t="s">
        <v>13</v>
      </c>
      <c r="G25" t="s">
        <v>5</v>
      </c>
      <c r="H25" t="s">
        <v>13</v>
      </c>
    </row>
    <row r="26" spans="2:9" x14ac:dyDescent="0.3">
      <c r="C26" t="s">
        <v>1</v>
      </c>
      <c r="D26">
        <v>20</v>
      </c>
      <c r="E26">
        <v>50</v>
      </c>
      <c r="F26">
        <f>SUM(D26:E26)</f>
        <v>70</v>
      </c>
      <c r="G26">
        <v>90</v>
      </c>
      <c r="H26">
        <f>SUM(F26:G26)</f>
        <v>160</v>
      </c>
    </row>
    <row r="27" spans="2:9" x14ac:dyDescent="0.3">
      <c r="C27" t="s">
        <v>2</v>
      </c>
      <c r="D27">
        <v>30</v>
      </c>
      <c r="E27">
        <v>40</v>
      </c>
      <c r="F27">
        <f t="shared" ref="F27:F29" si="0">SUM(D27:E27)</f>
        <v>70</v>
      </c>
      <c r="G27">
        <v>80</v>
      </c>
      <c r="H27">
        <f t="shared" ref="H27:H29" si="1">SUM(F27:G27)</f>
        <v>150</v>
      </c>
    </row>
    <row r="28" spans="2:9" x14ac:dyDescent="0.3">
      <c r="C28" t="s">
        <v>3</v>
      </c>
      <c r="D28">
        <v>40</v>
      </c>
      <c r="E28">
        <v>30</v>
      </c>
      <c r="F28">
        <f t="shared" si="0"/>
        <v>70</v>
      </c>
      <c r="G28">
        <v>70</v>
      </c>
      <c r="H28">
        <f t="shared" si="1"/>
        <v>140</v>
      </c>
    </row>
    <row r="29" spans="2:9" x14ac:dyDescent="0.3">
      <c r="C29" t="s">
        <v>4</v>
      </c>
      <c r="D29">
        <v>50</v>
      </c>
      <c r="E29">
        <v>20</v>
      </c>
      <c r="F29">
        <f t="shared" si="0"/>
        <v>70</v>
      </c>
      <c r="G29">
        <v>60</v>
      </c>
      <c r="H29">
        <f t="shared" si="1"/>
        <v>130</v>
      </c>
    </row>
    <row r="30" spans="2:9" x14ac:dyDescent="0.3">
      <c r="D30">
        <f>SUM(D26:D29)</f>
        <v>140</v>
      </c>
      <c r="E30">
        <f t="shared" ref="E30:H30" si="2">SUM(E26:E29)</f>
        <v>140</v>
      </c>
      <c r="F30">
        <f t="shared" si="2"/>
        <v>280</v>
      </c>
      <c r="G30">
        <f t="shared" si="2"/>
        <v>300</v>
      </c>
      <c r="H30">
        <f t="shared" si="2"/>
        <v>580</v>
      </c>
    </row>
    <row r="32" spans="2:9" x14ac:dyDescent="0.3">
      <c r="E32">
        <f>SUMIF(E26:E30,"&gt;40")</f>
        <v>190</v>
      </c>
    </row>
    <row r="35" spans="3:20" x14ac:dyDescent="0.3">
      <c r="D35" t="s">
        <v>16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16</v>
      </c>
      <c r="Q35" t="s">
        <v>18</v>
      </c>
      <c r="R35" t="s">
        <v>19</v>
      </c>
      <c r="S35" t="s">
        <v>20</v>
      </c>
      <c r="T35" t="s">
        <v>21</v>
      </c>
    </row>
    <row r="36" spans="3:20" x14ac:dyDescent="0.3">
      <c r="C36" t="s">
        <v>17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</row>
    <row r="37" spans="3:20" x14ac:dyDescent="0.3">
      <c r="C37" t="s">
        <v>29</v>
      </c>
      <c r="D37" t="s">
        <v>40</v>
      </c>
      <c r="E37">
        <v>45</v>
      </c>
      <c r="F37">
        <v>45</v>
      </c>
      <c r="G37">
        <v>45</v>
      </c>
      <c r="H37">
        <v>45</v>
      </c>
      <c r="I37">
        <v>45</v>
      </c>
    </row>
    <row r="38" spans="3:20" x14ac:dyDescent="0.3">
      <c r="C38" t="s">
        <v>30</v>
      </c>
      <c r="D38">
        <v>55</v>
      </c>
      <c r="E38">
        <v>55</v>
      </c>
      <c r="F38">
        <v>55</v>
      </c>
      <c r="G38">
        <v>55</v>
      </c>
      <c r="H38">
        <v>55</v>
      </c>
      <c r="I38">
        <v>55</v>
      </c>
    </row>
    <row r="39" spans="3:20" x14ac:dyDescent="0.3">
      <c r="C39" t="s">
        <v>31</v>
      </c>
      <c r="D39">
        <v>65</v>
      </c>
      <c r="E39">
        <v>65</v>
      </c>
      <c r="F39">
        <v>65</v>
      </c>
      <c r="G39">
        <v>65</v>
      </c>
      <c r="H39">
        <v>65</v>
      </c>
      <c r="I39">
        <v>65</v>
      </c>
    </row>
    <row r="40" spans="3:20" x14ac:dyDescent="0.3">
      <c r="C40" t="s">
        <v>32</v>
      </c>
      <c r="D40">
        <v>75</v>
      </c>
      <c r="E40">
        <v>75</v>
      </c>
      <c r="F40">
        <v>75</v>
      </c>
      <c r="G40">
        <v>75</v>
      </c>
      <c r="H40">
        <v>75</v>
      </c>
      <c r="I40">
        <v>75</v>
      </c>
    </row>
    <row r="41" spans="3:20" x14ac:dyDescent="0.3">
      <c r="C41" t="s">
        <v>33</v>
      </c>
    </row>
    <row r="46" spans="3:20" x14ac:dyDescent="0.3">
      <c r="D46" t="s">
        <v>34</v>
      </c>
    </row>
    <row r="47" spans="3:20" x14ac:dyDescent="0.3">
      <c r="E47">
        <v>15</v>
      </c>
      <c r="F47">
        <v>30</v>
      </c>
      <c r="G47">
        <v>45</v>
      </c>
      <c r="H47">
        <v>60</v>
      </c>
      <c r="I47">
        <v>75</v>
      </c>
      <c r="J47">
        <v>90</v>
      </c>
      <c r="K47">
        <v>105</v>
      </c>
    </row>
    <row r="48" spans="3:20" x14ac:dyDescent="0.3">
      <c r="E48">
        <v>20</v>
      </c>
    </row>
    <row r="49" spans="4:5" x14ac:dyDescent="0.3">
      <c r="E49">
        <v>25</v>
      </c>
    </row>
    <row r="50" spans="4:5" x14ac:dyDescent="0.3">
      <c r="E50">
        <v>30</v>
      </c>
    </row>
    <row r="51" spans="4:5" x14ac:dyDescent="0.3">
      <c r="E51">
        <v>35</v>
      </c>
    </row>
    <row r="52" spans="4:5" x14ac:dyDescent="0.3">
      <c r="E52">
        <v>40</v>
      </c>
    </row>
    <row r="56" spans="4:5" x14ac:dyDescent="0.3">
      <c r="D56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45EA-E239-4098-BC39-371350957A09}">
  <dimension ref="C4:I21"/>
  <sheetViews>
    <sheetView topLeftCell="A14" workbookViewId="0">
      <selection activeCell="C22" sqref="C22"/>
    </sheetView>
  </sheetViews>
  <sheetFormatPr defaultRowHeight="14.4" x14ac:dyDescent="0.3"/>
  <cols>
    <col min="3" max="3" width="25.33203125" customWidth="1"/>
  </cols>
  <sheetData>
    <row r="4" spans="3:9" x14ac:dyDescent="0.3">
      <c r="C4" t="s">
        <v>36</v>
      </c>
      <c r="D4" t="s">
        <v>37</v>
      </c>
      <c r="E4" t="s">
        <v>38</v>
      </c>
      <c r="G4" t="s">
        <v>55</v>
      </c>
    </row>
    <row r="5" spans="3:9" x14ac:dyDescent="0.3">
      <c r="C5" s="1" t="s">
        <v>39</v>
      </c>
      <c r="D5" t="s">
        <v>45</v>
      </c>
      <c r="E5" t="s">
        <v>50</v>
      </c>
      <c r="G5" t="s">
        <v>56</v>
      </c>
    </row>
    <row r="6" spans="3:9" x14ac:dyDescent="0.3">
      <c r="C6" s="1" t="s">
        <v>41</v>
      </c>
      <c r="D6" t="s">
        <v>46</v>
      </c>
      <c r="E6" t="s">
        <v>51</v>
      </c>
    </row>
    <row r="7" spans="3:9" x14ac:dyDescent="0.3">
      <c r="C7" s="1" t="s">
        <v>42</v>
      </c>
      <c r="D7" t="s">
        <v>47</v>
      </c>
      <c r="E7" t="s">
        <v>52</v>
      </c>
    </row>
    <row r="8" spans="3:9" x14ac:dyDescent="0.3">
      <c r="C8" s="1" t="s">
        <v>43</v>
      </c>
      <c r="D8" t="s">
        <v>48</v>
      </c>
      <c r="E8" t="s">
        <v>53</v>
      </c>
    </row>
    <row r="9" spans="3:9" x14ac:dyDescent="0.3">
      <c r="C9" s="1" t="s">
        <v>44</v>
      </c>
      <c r="D9" t="s">
        <v>49</v>
      </c>
      <c r="E9" t="s">
        <v>54</v>
      </c>
    </row>
    <row r="13" spans="3:9" x14ac:dyDescent="0.3">
      <c r="C13" t="s">
        <v>57</v>
      </c>
      <c r="D13" t="s">
        <v>37</v>
      </c>
      <c r="E13" t="s">
        <v>38</v>
      </c>
      <c r="F13" t="s">
        <v>58</v>
      </c>
    </row>
    <row r="14" spans="3:9" x14ac:dyDescent="0.3">
      <c r="C14" t="s">
        <v>59</v>
      </c>
      <c r="D14" t="s">
        <v>45</v>
      </c>
      <c r="E14" t="s">
        <v>50</v>
      </c>
      <c r="F14" t="s">
        <v>67</v>
      </c>
      <c r="I14" t="s">
        <v>76</v>
      </c>
    </row>
    <row r="15" spans="3:9" x14ac:dyDescent="0.3">
      <c r="C15" t="s">
        <v>60</v>
      </c>
      <c r="D15" t="s">
        <v>46</v>
      </c>
      <c r="E15" t="s">
        <v>51</v>
      </c>
      <c r="F15" t="s">
        <v>68</v>
      </c>
    </row>
    <row r="16" spans="3:9" x14ac:dyDescent="0.3">
      <c r="C16" t="s">
        <v>61</v>
      </c>
      <c r="D16" t="s">
        <v>47</v>
      </c>
      <c r="E16" t="s">
        <v>52</v>
      </c>
      <c r="F16" t="s">
        <v>69</v>
      </c>
    </row>
    <row r="17" spans="3:6" x14ac:dyDescent="0.3">
      <c r="C17" t="s">
        <v>62</v>
      </c>
      <c r="D17" t="s">
        <v>48</v>
      </c>
      <c r="E17" t="s">
        <v>53</v>
      </c>
      <c r="F17" t="s">
        <v>67</v>
      </c>
    </row>
    <row r="18" spans="3:6" x14ac:dyDescent="0.3">
      <c r="C18" t="s">
        <v>63</v>
      </c>
      <c r="D18" t="s">
        <v>70</v>
      </c>
      <c r="E18" t="s">
        <v>71</v>
      </c>
      <c r="F18" t="s">
        <v>69</v>
      </c>
    </row>
    <row r="19" spans="3:6" x14ac:dyDescent="0.3">
      <c r="C19" t="s">
        <v>64</v>
      </c>
      <c r="D19" t="s">
        <v>72</v>
      </c>
      <c r="E19" t="s">
        <v>73</v>
      </c>
      <c r="F19" t="s">
        <v>68</v>
      </c>
    </row>
    <row r="20" spans="3:6" x14ac:dyDescent="0.3">
      <c r="C20" t="s">
        <v>65</v>
      </c>
      <c r="D20" t="s">
        <v>74</v>
      </c>
      <c r="E20" t="s">
        <v>75</v>
      </c>
      <c r="F20" t="s">
        <v>69</v>
      </c>
    </row>
    <row r="21" spans="3:6" x14ac:dyDescent="0.3">
      <c r="C21" t="s">
        <v>66</v>
      </c>
      <c r="D21" t="s">
        <v>49</v>
      </c>
      <c r="E21" t="s">
        <v>54</v>
      </c>
      <c r="F21" t="s">
        <v>67</v>
      </c>
    </row>
  </sheetData>
  <hyperlinks>
    <hyperlink ref="C5" r:id="rId1" xr:uid="{2112C271-9024-4E5C-9B4D-641FD1D1F525}"/>
    <hyperlink ref="C6" r:id="rId2" xr:uid="{BB333E3D-FF88-46A1-B44A-95C35CCA8091}"/>
    <hyperlink ref="C7" r:id="rId3" xr:uid="{7623317C-3015-4D1C-A76F-C7004CFE9D2B}"/>
    <hyperlink ref="C8" r:id="rId4" xr:uid="{70268EDC-01D4-480D-8506-957358056C9C}"/>
    <hyperlink ref="C9" r:id="rId5" xr:uid="{36867633-C18C-4CA2-9A8B-FABCA32D8E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8AF3-4B6A-491D-81A6-8BD84064FCA0}">
  <dimension ref="C4:I36"/>
  <sheetViews>
    <sheetView topLeftCell="A23" workbookViewId="0">
      <selection activeCell="E40" sqref="E40"/>
    </sheetView>
  </sheetViews>
  <sheetFormatPr defaultRowHeight="14.4" x14ac:dyDescent="0.3"/>
  <sheetData>
    <row r="4" spans="3:9" x14ac:dyDescent="0.3"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</row>
    <row r="5" spans="3:9" x14ac:dyDescent="0.3"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</row>
    <row r="6" spans="3:9" x14ac:dyDescent="0.3">
      <c r="C6" t="s">
        <v>84</v>
      </c>
      <c r="D6" t="s">
        <v>91</v>
      </c>
      <c r="E6" t="s">
        <v>86</v>
      </c>
      <c r="F6" t="s">
        <v>92</v>
      </c>
      <c r="G6" t="s">
        <v>88</v>
      </c>
      <c r="H6" t="s">
        <v>93</v>
      </c>
      <c r="I6" t="s">
        <v>90</v>
      </c>
    </row>
    <row r="9" spans="3:9" x14ac:dyDescent="0.3">
      <c r="C9" t="s">
        <v>94</v>
      </c>
    </row>
    <row r="11" spans="3:9" x14ac:dyDescent="0.3">
      <c r="C11" t="s">
        <v>77</v>
      </c>
      <c r="D11" t="s">
        <v>84</v>
      </c>
      <c r="E11" t="s">
        <v>84</v>
      </c>
    </row>
    <row r="12" spans="3:9" x14ac:dyDescent="0.3">
      <c r="C12" t="s">
        <v>78</v>
      </c>
      <c r="D12" t="s">
        <v>85</v>
      </c>
      <c r="E12" t="s">
        <v>91</v>
      </c>
    </row>
    <row r="13" spans="3:9" x14ac:dyDescent="0.3">
      <c r="C13" t="s">
        <v>79</v>
      </c>
      <c r="D13" t="s">
        <v>86</v>
      </c>
      <c r="E13" t="s">
        <v>86</v>
      </c>
    </row>
    <row r="14" spans="3:9" x14ac:dyDescent="0.3">
      <c r="C14" t="s">
        <v>80</v>
      </c>
      <c r="D14" t="s">
        <v>87</v>
      </c>
      <c r="E14" t="s">
        <v>92</v>
      </c>
    </row>
    <row r="15" spans="3:9" x14ac:dyDescent="0.3">
      <c r="C15" t="s">
        <v>81</v>
      </c>
      <c r="D15" t="s">
        <v>88</v>
      </c>
      <c r="E15" t="s">
        <v>88</v>
      </c>
    </row>
    <row r="16" spans="3:9" x14ac:dyDescent="0.3">
      <c r="C16" t="s">
        <v>82</v>
      </c>
      <c r="D16" t="s">
        <v>89</v>
      </c>
      <c r="E16" t="s">
        <v>93</v>
      </c>
    </row>
    <row r="17" spans="3:9" x14ac:dyDescent="0.3">
      <c r="C17" t="s">
        <v>83</v>
      </c>
      <c r="D17" t="s">
        <v>90</v>
      </c>
      <c r="E17" t="s">
        <v>90</v>
      </c>
    </row>
    <row r="25" spans="3:9" x14ac:dyDescent="0.3">
      <c r="C25" t="s">
        <v>77</v>
      </c>
      <c r="D25" t="s">
        <v>78</v>
      </c>
      <c r="E25" t="s">
        <v>79</v>
      </c>
      <c r="F25" t="s">
        <v>80</v>
      </c>
      <c r="G25" t="s">
        <v>81</v>
      </c>
      <c r="H25" t="s">
        <v>82</v>
      </c>
      <c r="I25" t="s">
        <v>83</v>
      </c>
    </row>
    <row r="26" spans="3:9" x14ac:dyDescent="0.3"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 t="s">
        <v>90</v>
      </c>
    </row>
    <row r="27" spans="3:9" x14ac:dyDescent="0.3">
      <c r="C27" t="s">
        <v>84</v>
      </c>
      <c r="D27" t="s">
        <v>91</v>
      </c>
      <c r="E27" t="s">
        <v>86</v>
      </c>
      <c r="F27" t="s">
        <v>92</v>
      </c>
      <c r="G27" t="s">
        <v>88</v>
      </c>
      <c r="H27" t="s">
        <v>93</v>
      </c>
      <c r="I27" t="s">
        <v>90</v>
      </c>
    </row>
    <row r="30" spans="3:9" x14ac:dyDescent="0.3">
      <c r="C30" t="str" cm="1">
        <f t="array" ref="C30:E36">TRANSPOSE(C25:I27)</f>
        <v>airline</v>
      </c>
      <c r="D30" t="str">
        <v>SpiceJet</v>
      </c>
      <c r="E30" t="str">
        <v>SpiceJet</v>
      </c>
    </row>
    <row r="31" spans="3:9" x14ac:dyDescent="0.3">
      <c r="C31" t="str">
        <v>flight</v>
      </c>
      <c r="D31" t="str">
        <v>SG-8709</v>
      </c>
      <c r="E31" t="str">
        <v>SG-8157</v>
      </c>
    </row>
    <row r="32" spans="3:9" x14ac:dyDescent="0.3">
      <c r="C32" t="str">
        <v>source_city</v>
      </c>
      <c r="D32" t="str">
        <v>Delhi</v>
      </c>
      <c r="E32" t="str">
        <v>Delhi</v>
      </c>
    </row>
    <row r="33" spans="3:5" x14ac:dyDescent="0.3">
      <c r="C33" t="str">
        <v>departure_time</v>
      </c>
      <c r="D33" t="str">
        <v>Evening</v>
      </c>
      <c r="E33" t="str">
        <v>Early_Morning</v>
      </c>
    </row>
    <row r="34" spans="3:5" x14ac:dyDescent="0.3">
      <c r="C34" t="str">
        <v>stops</v>
      </c>
      <c r="D34" t="str">
        <v>zero</v>
      </c>
      <c r="E34" t="str">
        <v>zero</v>
      </c>
    </row>
    <row r="35" spans="3:5" x14ac:dyDescent="0.3">
      <c r="C35" t="str">
        <v>arrival_time</v>
      </c>
      <c r="D35" t="str">
        <v>Night</v>
      </c>
      <c r="E35" t="str">
        <v>Morning</v>
      </c>
    </row>
    <row r="36" spans="3:5" x14ac:dyDescent="0.3">
      <c r="C36" t="str">
        <v>destination_city</v>
      </c>
      <c r="D36" t="str">
        <v>Mumbai</v>
      </c>
      <c r="E36" t="str">
        <v>Mumbai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30E6-F95C-4F84-B044-3BE55C5FADFF}">
  <dimension ref="B3:K24"/>
  <sheetViews>
    <sheetView workbookViewId="0">
      <selection activeCell="G20" sqref="G20"/>
    </sheetView>
  </sheetViews>
  <sheetFormatPr defaultRowHeight="14.4" x14ac:dyDescent="0.3"/>
  <cols>
    <col min="2" max="2" width="9.5546875" bestFit="1" customWidth="1"/>
  </cols>
  <sheetData>
    <row r="3" spans="2:11" x14ac:dyDescent="0.3">
      <c r="B3" t="s">
        <v>97</v>
      </c>
      <c r="C3" t="s">
        <v>98</v>
      </c>
      <c r="D3" t="s">
        <v>86</v>
      </c>
      <c r="E3" t="s">
        <v>92</v>
      </c>
      <c r="F3" t="s">
        <v>88</v>
      </c>
      <c r="G3" t="s">
        <v>92</v>
      </c>
      <c r="H3" t="s">
        <v>90</v>
      </c>
      <c r="I3" t="s">
        <v>96</v>
      </c>
    </row>
    <row r="4" spans="2:11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95</v>
      </c>
    </row>
    <row r="5" spans="2:11" x14ac:dyDescent="0.3">
      <c r="B5" t="s">
        <v>106</v>
      </c>
      <c r="C5" t="s">
        <v>107</v>
      </c>
      <c r="D5" t="s">
        <v>86</v>
      </c>
      <c r="E5" t="s">
        <v>92</v>
      </c>
      <c r="F5" t="s">
        <v>88</v>
      </c>
      <c r="G5" t="s">
        <v>93</v>
      </c>
      <c r="H5" t="s">
        <v>90</v>
      </c>
      <c r="I5" t="s">
        <v>96</v>
      </c>
      <c r="K5" t="s">
        <v>108</v>
      </c>
    </row>
    <row r="6" spans="2:11" x14ac:dyDescent="0.3"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96</v>
      </c>
      <c r="K6" t="s">
        <v>109</v>
      </c>
    </row>
    <row r="7" spans="2:11" x14ac:dyDescent="0.3">
      <c r="B7" t="s">
        <v>84</v>
      </c>
      <c r="C7" t="s">
        <v>91</v>
      </c>
      <c r="D7" t="s">
        <v>86</v>
      </c>
      <c r="E7" t="s">
        <v>92</v>
      </c>
      <c r="F7" t="s">
        <v>88</v>
      </c>
      <c r="G7" t="s">
        <v>93</v>
      </c>
      <c r="H7" t="s">
        <v>90</v>
      </c>
      <c r="I7" t="s">
        <v>96</v>
      </c>
    </row>
    <row r="8" spans="2:11" x14ac:dyDescent="0.3">
      <c r="B8" t="s">
        <v>99</v>
      </c>
      <c r="C8" t="s">
        <v>100</v>
      </c>
      <c r="D8" t="s">
        <v>86</v>
      </c>
      <c r="E8" t="s">
        <v>93</v>
      </c>
      <c r="F8" t="s">
        <v>88</v>
      </c>
      <c r="G8" t="s">
        <v>101</v>
      </c>
      <c r="H8" t="s">
        <v>90</v>
      </c>
      <c r="I8" t="s">
        <v>96</v>
      </c>
    </row>
    <row r="9" spans="2:11" x14ac:dyDescent="0.3">
      <c r="B9" t="s">
        <v>99</v>
      </c>
      <c r="C9" t="s">
        <v>102</v>
      </c>
      <c r="D9" t="s">
        <v>86</v>
      </c>
      <c r="E9" t="s">
        <v>93</v>
      </c>
      <c r="F9" t="s">
        <v>88</v>
      </c>
      <c r="G9" t="s">
        <v>93</v>
      </c>
      <c r="H9" t="s">
        <v>90</v>
      </c>
      <c r="I9" t="s">
        <v>96</v>
      </c>
    </row>
    <row r="10" spans="2:11" x14ac:dyDescent="0.3">
      <c r="B10" t="s">
        <v>99</v>
      </c>
      <c r="C10" t="s">
        <v>103</v>
      </c>
      <c r="D10" t="s">
        <v>86</v>
      </c>
      <c r="E10" t="s">
        <v>93</v>
      </c>
      <c r="F10" t="s">
        <v>88</v>
      </c>
      <c r="G10" t="s">
        <v>101</v>
      </c>
      <c r="H10" t="s">
        <v>90</v>
      </c>
      <c r="I10" t="s">
        <v>96</v>
      </c>
    </row>
    <row r="11" spans="2:11" x14ac:dyDescent="0.3">
      <c r="B11" t="s">
        <v>99</v>
      </c>
      <c r="C11" t="s">
        <v>104</v>
      </c>
      <c r="D11" t="s">
        <v>86</v>
      </c>
      <c r="E11" t="s">
        <v>93</v>
      </c>
      <c r="F11" t="s">
        <v>88</v>
      </c>
      <c r="G11" t="s">
        <v>93</v>
      </c>
      <c r="H11" t="s">
        <v>90</v>
      </c>
      <c r="I11" t="s">
        <v>96</v>
      </c>
    </row>
    <row r="12" spans="2:11" x14ac:dyDescent="0.3">
      <c r="B12" t="s">
        <v>99</v>
      </c>
      <c r="C12" t="s">
        <v>105</v>
      </c>
      <c r="D12" t="s">
        <v>86</v>
      </c>
      <c r="E12" t="s">
        <v>101</v>
      </c>
      <c r="F12" t="s">
        <v>88</v>
      </c>
      <c r="G12" t="s">
        <v>87</v>
      </c>
      <c r="H12" t="s">
        <v>90</v>
      </c>
      <c r="I12" t="s">
        <v>96</v>
      </c>
    </row>
    <row r="18" spans="2:7" x14ac:dyDescent="0.3">
      <c r="B18" t="s">
        <v>110</v>
      </c>
      <c r="C18" t="s">
        <v>111</v>
      </c>
      <c r="D18" t="s">
        <v>117</v>
      </c>
      <c r="E18" t="s">
        <v>118</v>
      </c>
    </row>
    <row r="19" spans="2:7" x14ac:dyDescent="0.3">
      <c r="B19" s="2">
        <v>44899</v>
      </c>
      <c r="C19" t="s">
        <v>112</v>
      </c>
      <c r="D19" s="3">
        <v>21</v>
      </c>
      <c r="E19" s="3">
        <v>3820</v>
      </c>
      <c r="G19" t="s">
        <v>119</v>
      </c>
    </row>
    <row r="20" spans="2:7" x14ac:dyDescent="0.3">
      <c r="B20" s="2">
        <v>44901</v>
      </c>
      <c r="C20" t="s">
        <v>114</v>
      </c>
      <c r="D20" s="3">
        <v>25</v>
      </c>
      <c r="E20" s="3">
        <v>1611</v>
      </c>
    </row>
    <row r="21" spans="2:7" x14ac:dyDescent="0.3">
      <c r="B21" s="2">
        <v>44902</v>
      </c>
      <c r="C21" t="s">
        <v>115</v>
      </c>
      <c r="D21" s="3">
        <v>30</v>
      </c>
      <c r="E21" s="3">
        <v>3085</v>
      </c>
    </row>
    <row r="22" spans="2:7" x14ac:dyDescent="0.3">
      <c r="B22" s="2">
        <v>44900</v>
      </c>
      <c r="C22" t="s">
        <v>113</v>
      </c>
      <c r="D22" s="3">
        <v>62</v>
      </c>
      <c r="E22" s="4">
        <v>2112</v>
      </c>
    </row>
    <row r="23" spans="2:7" x14ac:dyDescent="0.3">
      <c r="B23" s="2">
        <v>44903</v>
      </c>
      <c r="C23" t="s">
        <v>112</v>
      </c>
      <c r="D23" s="3">
        <v>69</v>
      </c>
      <c r="E23" s="4">
        <v>528</v>
      </c>
    </row>
    <row r="24" spans="2:7" x14ac:dyDescent="0.3">
      <c r="B24" s="2">
        <v>44904</v>
      </c>
      <c r="C24" t="s">
        <v>116</v>
      </c>
      <c r="D24" s="3">
        <v>45</v>
      </c>
      <c r="E24" s="4">
        <v>5050</v>
      </c>
    </row>
  </sheetData>
  <autoFilter ref="B18:E24" xr:uid="{8C8330E6-F95C-4F84-B044-3BE55C5FADFF}">
    <sortState xmlns:xlrd2="http://schemas.microsoft.com/office/spreadsheetml/2017/richdata2" ref="B19:E24">
      <sortCondition sortBy="cellColor" ref="E19:E24" dxfId="12"/>
    </sortState>
  </autoFilter>
  <sortState xmlns:xlrd2="http://schemas.microsoft.com/office/spreadsheetml/2017/richdata2" ref="B3:I12">
    <sortCondition ref="B3:B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1C28-6100-4A77-AE80-30607FBD1FF5}">
  <dimension ref="B2:M16"/>
  <sheetViews>
    <sheetView workbookViewId="0">
      <selection activeCell="M8" sqref="M8"/>
    </sheetView>
  </sheetViews>
  <sheetFormatPr defaultRowHeight="14.4" x14ac:dyDescent="0.3"/>
  <cols>
    <col min="2" max="2" width="15.33203125" customWidth="1"/>
    <col min="4" max="4" width="13.21875" customWidth="1"/>
    <col min="5" max="5" width="10.44140625" customWidth="1"/>
  </cols>
  <sheetData>
    <row r="2" spans="2:13" x14ac:dyDescent="0.3"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16</v>
      </c>
      <c r="I2" t="s">
        <v>18</v>
      </c>
      <c r="J2" t="s">
        <v>19</v>
      </c>
      <c r="K2" t="s">
        <v>126</v>
      </c>
    </row>
    <row r="3" spans="2:13" x14ac:dyDescent="0.3">
      <c r="B3">
        <v>842</v>
      </c>
      <c r="C3">
        <v>0</v>
      </c>
      <c r="D3">
        <v>2.2000000000000002</v>
      </c>
      <c r="E3">
        <v>0</v>
      </c>
      <c r="F3">
        <v>1</v>
      </c>
      <c r="G3">
        <v>0</v>
      </c>
      <c r="H3">
        <v>30</v>
      </c>
      <c r="I3">
        <v>20</v>
      </c>
      <c r="J3">
        <v>10</v>
      </c>
      <c r="K3">
        <f>SUM(Table1[[#This Row],[Jan]:[Mar]])</f>
        <v>60</v>
      </c>
      <c r="M3" t="s">
        <v>127</v>
      </c>
    </row>
    <row r="4" spans="2:13" x14ac:dyDescent="0.3">
      <c r="B4">
        <v>1021</v>
      </c>
      <c r="C4">
        <v>1</v>
      </c>
      <c r="D4">
        <v>0.5</v>
      </c>
      <c r="E4">
        <v>1</v>
      </c>
      <c r="F4">
        <v>0</v>
      </c>
      <c r="G4">
        <v>1</v>
      </c>
      <c r="H4">
        <v>50</v>
      </c>
      <c r="I4">
        <v>25</v>
      </c>
      <c r="J4">
        <v>25</v>
      </c>
      <c r="K4">
        <f>SUM(Table1[[#This Row],[Jan]:[Mar]])</f>
        <v>100</v>
      </c>
    </row>
    <row r="5" spans="2:13" x14ac:dyDescent="0.3">
      <c r="B5">
        <v>563</v>
      </c>
      <c r="C5">
        <v>1</v>
      </c>
      <c r="D5">
        <v>0.5</v>
      </c>
      <c r="E5">
        <v>1</v>
      </c>
      <c r="F5">
        <v>2</v>
      </c>
      <c r="G5">
        <v>1</v>
      </c>
      <c r="H5">
        <v>70</v>
      </c>
      <c r="I5">
        <v>30</v>
      </c>
      <c r="J5">
        <v>40</v>
      </c>
      <c r="K5">
        <f>SUM(Table1[[#This Row],[Jan]:[Mar]])</f>
        <v>140</v>
      </c>
    </row>
    <row r="6" spans="2:13" x14ac:dyDescent="0.3">
      <c r="B6">
        <v>615</v>
      </c>
      <c r="C6">
        <v>1</v>
      </c>
      <c r="D6">
        <v>2.5</v>
      </c>
      <c r="E6">
        <v>0</v>
      </c>
      <c r="F6">
        <v>0</v>
      </c>
      <c r="G6">
        <v>0</v>
      </c>
      <c r="H6">
        <v>90</v>
      </c>
      <c r="I6">
        <v>35</v>
      </c>
      <c r="J6">
        <v>55</v>
      </c>
      <c r="K6">
        <f>SUM(Table1[[#This Row],[Jan]:[Mar]])</f>
        <v>180</v>
      </c>
    </row>
    <row r="7" spans="2:13" x14ac:dyDescent="0.3">
      <c r="B7">
        <v>1821</v>
      </c>
      <c r="C7">
        <v>1</v>
      </c>
      <c r="D7">
        <v>1.2</v>
      </c>
      <c r="E7">
        <v>0</v>
      </c>
      <c r="F7">
        <v>13</v>
      </c>
      <c r="G7">
        <v>1</v>
      </c>
      <c r="H7">
        <v>110</v>
      </c>
      <c r="I7">
        <v>40</v>
      </c>
      <c r="J7">
        <v>70</v>
      </c>
      <c r="K7">
        <f>SUM(Table1[[#This Row],[Jan]:[Mar]])</f>
        <v>220</v>
      </c>
      <c r="M7" t="s">
        <v>128</v>
      </c>
    </row>
    <row r="8" spans="2:13" x14ac:dyDescent="0.3">
      <c r="B8">
        <v>1859</v>
      </c>
      <c r="C8">
        <v>0</v>
      </c>
      <c r="D8">
        <v>0.5</v>
      </c>
      <c r="E8">
        <v>1</v>
      </c>
      <c r="F8">
        <v>3</v>
      </c>
      <c r="G8">
        <v>0</v>
      </c>
      <c r="H8">
        <v>130</v>
      </c>
      <c r="I8">
        <v>45</v>
      </c>
      <c r="J8">
        <v>85</v>
      </c>
      <c r="K8">
        <f>SUM(Table1[[#This Row],[Jan]:[Mar]])</f>
        <v>260</v>
      </c>
    </row>
    <row r="9" spans="2:13" x14ac:dyDescent="0.3">
      <c r="B9">
        <v>1821</v>
      </c>
      <c r="C9">
        <v>0</v>
      </c>
      <c r="D9">
        <v>1.7</v>
      </c>
      <c r="E9">
        <v>0</v>
      </c>
      <c r="F9">
        <v>4</v>
      </c>
      <c r="G9">
        <v>1</v>
      </c>
      <c r="H9">
        <v>150</v>
      </c>
      <c r="I9">
        <v>50</v>
      </c>
      <c r="J9">
        <v>100</v>
      </c>
      <c r="K9">
        <f>SUM(Table1[[#This Row],[Jan]:[Mar]])</f>
        <v>300</v>
      </c>
    </row>
    <row r="10" spans="2:13" x14ac:dyDescent="0.3">
      <c r="B10">
        <v>1954</v>
      </c>
      <c r="C10">
        <v>0</v>
      </c>
      <c r="D10">
        <v>0.5</v>
      </c>
      <c r="E10">
        <v>1</v>
      </c>
      <c r="F10">
        <v>0</v>
      </c>
      <c r="G10">
        <v>0</v>
      </c>
      <c r="H10">
        <v>170</v>
      </c>
      <c r="I10">
        <v>55</v>
      </c>
      <c r="J10">
        <v>115</v>
      </c>
      <c r="K10">
        <f>SUM(Table1[[#This Row],[Jan]:[Mar]])</f>
        <v>340</v>
      </c>
    </row>
    <row r="11" spans="2:13" x14ac:dyDescent="0.3">
      <c r="B11">
        <v>1445</v>
      </c>
      <c r="C11">
        <v>1</v>
      </c>
      <c r="D11">
        <v>0.5</v>
      </c>
      <c r="E11">
        <v>0</v>
      </c>
      <c r="F11">
        <v>0</v>
      </c>
      <c r="G11">
        <v>0</v>
      </c>
      <c r="H11">
        <v>190</v>
      </c>
      <c r="I11">
        <v>60</v>
      </c>
      <c r="J11">
        <v>130</v>
      </c>
      <c r="K11">
        <f>SUM(Table1[[#This Row],[Jan]:[Mar]])</f>
        <v>380</v>
      </c>
    </row>
    <row r="12" spans="2:13" x14ac:dyDescent="0.3">
      <c r="B12">
        <v>509</v>
      </c>
      <c r="C12">
        <v>1</v>
      </c>
      <c r="D12">
        <v>0.6</v>
      </c>
      <c r="E12">
        <v>1</v>
      </c>
      <c r="F12">
        <v>2</v>
      </c>
      <c r="G12">
        <v>1</v>
      </c>
      <c r="H12">
        <v>210</v>
      </c>
      <c r="I12">
        <v>65</v>
      </c>
      <c r="J12">
        <v>145</v>
      </c>
      <c r="K12">
        <f>SUM(Table1[[#This Row],[Jan]:[Mar]])</f>
        <v>420</v>
      </c>
    </row>
    <row r="13" spans="2:13" x14ac:dyDescent="0.3">
      <c r="B13">
        <v>769</v>
      </c>
      <c r="C13">
        <v>1</v>
      </c>
      <c r="D13">
        <v>2.9</v>
      </c>
      <c r="E13">
        <v>1</v>
      </c>
      <c r="F13">
        <v>0</v>
      </c>
      <c r="G13">
        <v>0</v>
      </c>
      <c r="H13">
        <v>230</v>
      </c>
      <c r="I13">
        <v>70</v>
      </c>
      <c r="J13">
        <v>160</v>
      </c>
      <c r="K13">
        <f>SUM(Table1[[#This Row],[Jan]:[Mar]])</f>
        <v>460</v>
      </c>
    </row>
    <row r="14" spans="2:13" x14ac:dyDescent="0.3">
      <c r="H14">
        <v>250</v>
      </c>
      <c r="I14">
        <v>75</v>
      </c>
      <c r="J14">
        <v>175</v>
      </c>
      <c r="K14">
        <f>SUM(Table1[[#This Row],[Jan]:[Mar]])</f>
        <v>500</v>
      </c>
    </row>
    <row r="15" spans="2:13" x14ac:dyDescent="0.3">
      <c r="H15">
        <v>270</v>
      </c>
      <c r="I15">
        <v>80</v>
      </c>
      <c r="J15">
        <v>190</v>
      </c>
      <c r="K15">
        <f>SUM(Table1[[#This Row],[Jan]:[Mar]])</f>
        <v>540</v>
      </c>
    </row>
    <row r="16" spans="2:13" x14ac:dyDescent="0.3">
      <c r="H16">
        <f>SUBTOTAL(109,Table1[Jan])</f>
        <v>1950</v>
      </c>
      <c r="I16">
        <f>SUBTOTAL(109,Table1[Feb])</f>
        <v>650</v>
      </c>
      <c r="J16">
        <f>SUBTOTAL(109,Table1[Mar])</f>
        <v>1300</v>
      </c>
      <c r="K16">
        <f>SUBTOTAL(109,Table1[Total])</f>
        <v>3900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3BD2-A1A2-49F4-A669-2BFED7D4FE74}">
  <dimension ref="B3:H33"/>
  <sheetViews>
    <sheetView topLeftCell="A19" workbookViewId="0">
      <selection activeCell="H30" sqref="H30"/>
    </sheetView>
  </sheetViews>
  <sheetFormatPr defaultRowHeight="14.4" x14ac:dyDescent="0.3"/>
  <sheetData>
    <row r="3" spans="2:5" x14ac:dyDescent="0.3">
      <c r="B3" t="s">
        <v>129</v>
      </c>
      <c r="C3" t="s">
        <v>130</v>
      </c>
    </row>
    <row r="4" spans="2:5" x14ac:dyDescent="0.3">
      <c r="B4" t="s">
        <v>1</v>
      </c>
      <c r="C4" s="5" t="s">
        <v>140</v>
      </c>
      <c r="E4" t="s">
        <v>142</v>
      </c>
    </row>
    <row r="5" spans="2:5" x14ac:dyDescent="0.3">
      <c r="B5" t="s">
        <v>131</v>
      </c>
      <c r="C5" s="5" t="s">
        <v>141</v>
      </c>
    </row>
    <row r="6" spans="2:5" x14ac:dyDescent="0.3">
      <c r="B6" t="s">
        <v>3</v>
      </c>
      <c r="C6" s="5"/>
    </row>
    <row r="7" spans="2:5" x14ac:dyDescent="0.3">
      <c r="B7" t="s">
        <v>132</v>
      </c>
      <c r="C7" s="5"/>
    </row>
    <row r="8" spans="2:5" x14ac:dyDescent="0.3">
      <c r="B8" t="s">
        <v>133</v>
      </c>
      <c r="C8" s="5"/>
    </row>
    <row r="9" spans="2:5" x14ac:dyDescent="0.3">
      <c r="B9" t="s">
        <v>134</v>
      </c>
      <c r="C9" s="5"/>
    </row>
    <row r="10" spans="2:5" x14ac:dyDescent="0.3">
      <c r="B10" t="s">
        <v>135</v>
      </c>
      <c r="C10" s="5"/>
    </row>
    <row r="11" spans="2:5" x14ac:dyDescent="0.3">
      <c r="B11" t="s">
        <v>136</v>
      </c>
      <c r="C11" s="5"/>
    </row>
    <row r="12" spans="2:5" x14ac:dyDescent="0.3">
      <c r="B12" t="s">
        <v>8</v>
      </c>
      <c r="C12" s="5"/>
    </row>
    <row r="13" spans="2:5" x14ac:dyDescent="0.3">
      <c r="B13" t="s">
        <v>137</v>
      </c>
      <c r="C13" s="5"/>
    </row>
    <row r="14" spans="2:5" x14ac:dyDescent="0.3">
      <c r="B14" t="s">
        <v>138</v>
      </c>
      <c r="C14" s="5"/>
    </row>
    <row r="15" spans="2:5" x14ac:dyDescent="0.3">
      <c r="B15" t="s">
        <v>139</v>
      </c>
      <c r="C15" s="5"/>
    </row>
    <row r="21" spans="2:8" x14ac:dyDescent="0.3">
      <c r="B21" t="s">
        <v>129</v>
      </c>
      <c r="C21" t="s">
        <v>143</v>
      </c>
      <c r="H21" t="s">
        <v>143</v>
      </c>
    </row>
    <row r="22" spans="2:8" x14ac:dyDescent="0.3">
      <c r="B22" t="s">
        <v>1</v>
      </c>
      <c r="H22" t="s">
        <v>144</v>
      </c>
    </row>
    <row r="23" spans="2:8" x14ac:dyDescent="0.3">
      <c r="B23" t="s">
        <v>131</v>
      </c>
      <c r="H23" t="s">
        <v>6</v>
      </c>
    </row>
    <row r="24" spans="2:8" x14ac:dyDescent="0.3">
      <c r="B24" t="s">
        <v>3</v>
      </c>
      <c r="H24" t="s">
        <v>145</v>
      </c>
    </row>
    <row r="25" spans="2:8" x14ac:dyDescent="0.3">
      <c r="B25" t="s">
        <v>132</v>
      </c>
    </row>
    <row r="26" spans="2:8" x14ac:dyDescent="0.3">
      <c r="B26" t="s">
        <v>133</v>
      </c>
    </row>
    <row r="27" spans="2:8" x14ac:dyDescent="0.3">
      <c r="B27" t="s">
        <v>134</v>
      </c>
    </row>
    <row r="28" spans="2:8" x14ac:dyDescent="0.3">
      <c r="B28" t="s">
        <v>135</v>
      </c>
    </row>
    <row r="29" spans="2:8" x14ac:dyDescent="0.3">
      <c r="B29" t="s">
        <v>136</v>
      </c>
      <c r="H29" t="s">
        <v>146</v>
      </c>
    </row>
    <row r="30" spans="2:8" x14ac:dyDescent="0.3">
      <c r="B30" t="s">
        <v>8</v>
      </c>
    </row>
    <row r="31" spans="2:8" x14ac:dyDescent="0.3">
      <c r="B31" t="s">
        <v>137</v>
      </c>
    </row>
    <row r="32" spans="2:8" x14ac:dyDescent="0.3">
      <c r="B32" t="s">
        <v>138</v>
      </c>
    </row>
    <row r="33" spans="2:2" x14ac:dyDescent="0.3">
      <c r="B33" t="s">
        <v>139</v>
      </c>
    </row>
  </sheetData>
  <dataValidations count="2">
    <dataValidation type="list" allowBlank="1" showInputMessage="1" showErrorMessage="1" sqref="C3:C15" xr:uid="{5C23702D-6141-43F3-B4D1-71269201B98E}">
      <formula1>"Product,Meat,Bakery"</formula1>
    </dataValidation>
    <dataValidation type="list" allowBlank="1" showInputMessage="1" showErrorMessage="1" sqref="C22:C33" xr:uid="{9364146B-9D44-4091-9C65-0CAD3835A26A}">
      <formula1>$H$22:$H$24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16E8-2492-4643-8AB4-C3AB4C5A8245}">
  <dimension ref="A1:G132"/>
  <sheetViews>
    <sheetView topLeftCell="A44" workbookViewId="0">
      <selection activeCell="H50" sqref="H50:H60"/>
    </sheetView>
  </sheetViews>
  <sheetFormatPr defaultRowHeight="14.4" x14ac:dyDescent="0.3"/>
  <cols>
    <col min="2" max="2" width="15.33203125" customWidth="1"/>
    <col min="4" max="4" width="13.21875" customWidth="1"/>
    <col min="5" max="5" width="10.44140625" customWidth="1"/>
  </cols>
  <sheetData>
    <row r="1" spans="1:7" x14ac:dyDescent="0.3">
      <c r="A1" t="s">
        <v>147</v>
      </c>
    </row>
    <row r="3" spans="1:7" x14ac:dyDescent="0.3"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</row>
    <row r="4" spans="1:7" x14ac:dyDescent="0.3">
      <c r="B4">
        <v>842</v>
      </c>
      <c r="C4">
        <v>0</v>
      </c>
      <c r="D4">
        <v>2.2000000000000002</v>
      </c>
      <c r="E4">
        <v>0</v>
      </c>
      <c r="F4">
        <v>1</v>
      </c>
      <c r="G4">
        <v>0</v>
      </c>
    </row>
    <row r="5" spans="1:7" x14ac:dyDescent="0.3">
      <c r="B5">
        <v>1021</v>
      </c>
      <c r="C5">
        <v>1</v>
      </c>
      <c r="D5">
        <v>0.5</v>
      </c>
      <c r="E5">
        <v>1</v>
      </c>
      <c r="F5">
        <v>0</v>
      </c>
      <c r="G5">
        <v>1</v>
      </c>
    </row>
    <row r="6" spans="1:7" x14ac:dyDescent="0.3">
      <c r="B6">
        <v>563</v>
      </c>
      <c r="C6">
        <v>1</v>
      </c>
      <c r="D6">
        <v>0.5</v>
      </c>
      <c r="E6">
        <v>1</v>
      </c>
      <c r="F6">
        <v>2</v>
      </c>
      <c r="G6">
        <v>1</v>
      </c>
    </row>
    <row r="7" spans="1:7" x14ac:dyDescent="0.3">
      <c r="B7">
        <v>615</v>
      </c>
      <c r="C7">
        <v>1</v>
      </c>
      <c r="D7">
        <v>2.5</v>
      </c>
      <c r="E7">
        <v>0</v>
      </c>
      <c r="F7">
        <v>0</v>
      </c>
      <c r="G7">
        <v>0</v>
      </c>
    </row>
    <row r="8" spans="1:7" x14ac:dyDescent="0.3">
      <c r="B8">
        <v>1821</v>
      </c>
      <c r="C8">
        <v>1</v>
      </c>
      <c r="D8">
        <v>1.2</v>
      </c>
      <c r="E8">
        <v>0</v>
      </c>
      <c r="F8">
        <v>13</v>
      </c>
      <c r="G8">
        <v>1</v>
      </c>
    </row>
    <row r="9" spans="1:7" x14ac:dyDescent="0.3">
      <c r="B9">
        <v>1859</v>
      </c>
      <c r="C9">
        <v>0</v>
      </c>
      <c r="D9">
        <v>0.5</v>
      </c>
      <c r="E9">
        <v>1</v>
      </c>
      <c r="F9">
        <v>3</v>
      </c>
      <c r="G9">
        <v>0</v>
      </c>
    </row>
    <row r="10" spans="1:7" x14ac:dyDescent="0.3">
      <c r="B10">
        <v>1821</v>
      </c>
      <c r="C10">
        <v>0</v>
      </c>
      <c r="D10">
        <v>1.7</v>
      </c>
      <c r="E10">
        <v>0</v>
      </c>
      <c r="F10">
        <v>4</v>
      </c>
      <c r="G10">
        <v>1</v>
      </c>
    </row>
    <row r="11" spans="1:7" x14ac:dyDescent="0.3">
      <c r="B11">
        <v>1954</v>
      </c>
      <c r="C11">
        <v>0</v>
      </c>
      <c r="D11">
        <v>0.5</v>
      </c>
      <c r="E11">
        <v>1</v>
      </c>
      <c r="F11">
        <v>0</v>
      </c>
      <c r="G11">
        <v>0</v>
      </c>
    </row>
    <row r="12" spans="1:7" x14ac:dyDescent="0.3">
      <c r="B12">
        <v>1445</v>
      </c>
      <c r="C12">
        <v>1</v>
      </c>
      <c r="D12">
        <v>0.5</v>
      </c>
      <c r="E12">
        <v>0</v>
      </c>
      <c r="F12">
        <v>0</v>
      </c>
      <c r="G12">
        <v>0</v>
      </c>
    </row>
    <row r="13" spans="1:7" x14ac:dyDescent="0.3">
      <c r="B13">
        <v>509</v>
      </c>
      <c r="C13">
        <v>1</v>
      </c>
      <c r="D13">
        <v>0.6</v>
      </c>
      <c r="E13">
        <v>1</v>
      </c>
      <c r="F13">
        <v>2</v>
      </c>
      <c r="G13">
        <v>1</v>
      </c>
    </row>
    <row r="14" spans="1:7" x14ac:dyDescent="0.3">
      <c r="B14">
        <v>769</v>
      </c>
      <c r="C14">
        <v>1</v>
      </c>
      <c r="D14">
        <v>2.9</v>
      </c>
      <c r="E14">
        <v>1</v>
      </c>
      <c r="F14">
        <v>0</v>
      </c>
      <c r="G14">
        <v>0</v>
      </c>
    </row>
    <row r="18" spans="2:7" x14ac:dyDescent="0.3"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2:7" x14ac:dyDescent="0.3">
      <c r="B19">
        <v>842</v>
      </c>
      <c r="C19">
        <v>0</v>
      </c>
      <c r="D19">
        <v>2.2000000000000002</v>
      </c>
      <c r="E19">
        <v>0</v>
      </c>
      <c r="F19">
        <v>1</v>
      </c>
      <c r="G19">
        <v>0</v>
      </c>
    </row>
    <row r="20" spans="2:7" x14ac:dyDescent="0.3">
      <c r="B20">
        <v>1021</v>
      </c>
      <c r="C20">
        <v>1</v>
      </c>
      <c r="D20">
        <v>0.5</v>
      </c>
      <c r="E20">
        <v>1</v>
      </c>
      <c r="F20">
        <v>0</v>
      </c>
      <c r="G20">
        <v>1</v>
      </c>
    </row>
    <row r="21" spans="2:7" x14ac:dyDescent="0.3">
      <c r="B21">
        <v>563</v>
      </c>
      <c r="C21">
        <v>1</v>
      </c>
      <c r="D21">
        <v>0.5</v>
      </c>
      <c r="E21">
        <v>1</v>
      </c>
      <c r="F21">
        <v>2</v>
      </c>
      <c r="G21">
        <v>1</v>
      </c>
    </row>
    <row r="22" spans="2:7" x14ac:dyDescent="0.3">
      <c r="B22">
        <v>615</v>
      </c>
      <c r="C22">
        <v>1</v>
      </c>
      <c r="D22">
        <v>2.5</v>
      </c>
      <c r="E22">
        <v>0</v>
      </c>
      <c r="F22">
        <v>0</v>
      </c>
      <c r="G22">
        <v>0</v>
      </c>
    </row>
    <row r="23" spans="2:7" x14ac:dyDescent="0.3">
      <c r="B23">
        <v>1821</v>
      </c>
      <c r="C23">
        <v>1</v>
      </c>
      <c r="D23">
        <v>1.2</v>
      </c>
      <c r="E23">
        <v>0</v>
      </c>
      <c r="F23">
        <v>13</v>
      </c>
      <c r="G23">
        <v>1</v>
      </c>
    </row>
    <row r="24" spans="2:7" x14ac:dyDescent="0.3">
      <c r="B24">
        <v>1859</v>
      </c>
      <c r="C24">
        <v>0</v>
      </c>
      <c r="D24">
        <v>0.5</v>
      </c>
      <c r="E24">
        <v>1</v>
      </c>
      <c r="F24">
        <v>3</v>
      </c>
      <c r="G24">
        <v>0</v>
      </c>
    </row>
    <row r="25" spans="2:7" x14ac:dyDescent="0.3">
      <c r="B25">
        <v>1821</v>
      </c>
      <c r="C25">
        <v>0</v>
      </c>
      <c r="D25">
        <v>1.7</v>
      </c>
      <c r="E25">
        <v>0</v>
      </c>
      <c r="F25">
        <v>4</v>
      </c>
      <c r="G25">
        <v>1</v>
      </c>
    </row>
    <row r="26" spans="2:7" x14ac:dyDescent="0.3">
      <c r="B26">
        <v>1954</v>
      </c>
      <c r="C26">
        <v>0</v>
      </c>
      <c r="D26">
        <v>0.5</v>
      </c>
      <c r="E26">
        <v>1</v>
      </c>
      <c r="F26">
        <v>0</v>
      </c>
      <c r="G26">
        <v>0</v>
      </c>
    </row>
    <row r="27" spans="2:7" x14ac:dyDescent="0.3">
      <c r="B27">
        <v>1445</v>
      </c>
      <c r="C27">
        <v>1</v>
      </c>
      <c r="D27">
        <v>0.5</v>
      </c>
      <c r="E27">
        <v>0</v>
      </c>
      <c r="F27">
        <v>0</v>
      </c>
      <c r="G27">
        <v>0</v>
      </c>
    </row>
    <row r="28" spans="2:7" x14ac:dyDescent="0.3">
      <c r="B28">
        <v>509</v>
      </c>
      <c r="C28">
        <v>1</v>
      </c>
      <c r="D28">
        <v>0.6</v>
      </c>
      <c r="E28">
        <v>1</v>
      </c>
      <c r="F28">
        <v>2</v>
      </c>
      <c r="G28">
        <v>1</v>
      </c>
    </row>
    <row r="29" spans="2:7" x14ac:dyDescent="0.3">
      <c r="B29">
        <v>769</v>
      </c>
      <c r="C29">
        <v>1</v>
      </c>
      <c r="D29">
        <v>2.9</v>
      </c>
      <c r="E29">
        <v>1</v>
      </c>
      <c r="F29">
        <v>0</v>
      </c>
      <c r="G29">
        <v>0</v>
      </c>
    </row>
    <row r="33" spans="2:7" x14ac:dyDescent="0.3">
      <c r="B33" t="s">
        <v>120</v>
      </c>
      <c r="C33" t="s">
        <v>121</v>
      </c>
      <c r="D33" t="s">
        <v>122</v>
      </c>
      <c r="E33" t="s">
        <v>123</v>
      </c>
      <c r="F33" t="s">
        <v>124</v>
      </c>
      <c r="G33" t="s">
        <v>125</v>
      </c>
    </row>
    <row r="34" spans="2:7" x14ac:dyDescent="0.3">
      <c r="B34">
        <v>842</v>
      </c>
      <c r="C34">
        <v>0</v>
      </c>
      <c r="D34">
        <v>2.2000000000000002</v>
      </c>
      <c r="E34">
        <v>0</v>
      </c>
      <c r="F34">
        <v>1</v>
      </c>
      <c r="G34">
        <v>0</v>
      </c>
    </row>
    <row r="35" spans="2:7" x14ac:dyDescent="0.3">
      <c r="B35">
        <v>1021</v>
      </c>
      <c r="C35">
        <v>1</v>
      </c>
      <c r="D35">
        <v>0.5</v>
      </c>
      <c r="E35">
        <v>1</v>
      </c>
      <c r="F35">
        <v>0</v>
      </c>
      <c r="G35">
        <v>1</v>
      </c>
    </row>
    <row r="36" spans="2:7" x14ac:dyDescent="0.3">
      <c r="B36">
        <v>563</v>
      </c>
      <c r="C36">
        <v>1</v>
      </c>
      <c r="D36">
        <v>0.5</v>
      </c>
      <c r="E36">
        <v>1</v>
      </c>
      <c r="F36">
        <v>2</v>
      </c>
      <c r="G36">
        <v>1</v>
      </c>
    </row>
    <row r="37" spans="2:7" x14ac:dyDescent="0.3">
      <c r="B37">
        <v>615</v>
      </c>
      <c r="C37">
        <v>1</v>
      </c>
      <c r="D37">
        <v>2.5</v>
      </c>
      <c r="E37">
        <v>0</v>
      </c>
      <c r="F37">
        <v>0</v>
      </c>
      <c r="G37">
        <v>0</v>
      </c>
    </row>
    <row r="38" spans="2:7" x14ac:dyDescent="0.3">
      <c r="B38">
        <v>1821</v>
      </c>
      <c r="C38">
        <v>1</v>
      </c>
      <c r="D38">
        <v>1.2</v>
      </c>
      <c r="E38">
        <v>0</v>
      </c>
      <c r="F38">
        <v>13</v>
      </c>
      <c r="G38">
        <v>1</v>
      </c>
    </row>
    <row r="39" spans="2:7" x14ac:dyDescent="0.3">
      <c r="B39">
        <v>1859</v>
      </c>
      <c r="C39">
        <v>0</v>
      </c>
      <c r="D39">
        <v>0.5</v>
      </c>
      <c r="E39">
        <v>1</v>
      </c>
      <c r="F39">
        <v>3</v>
      </c>
      <c r="G39">
        <v>0</v>
      </c>
    </row>
    <row r="40" spans="2:7" x14ac:dyDescent="0.3">
      <c r="B40">
        <v>1821</v>
      </c>
      <c r="C40">
        <v>0</v>
      </c>
      <c r="D40">
        <v>1.7</v>
      </c>
      <c r="E40">
        <v>0</v>
      </c>
      <c r="F40">
        <v>4</v>
      </c>
      <c r="G40">
        <v>1</v>
      </c>
    </row>
    <row r="41" spans="2:7" x14ac:dyDescent="0.3">
      <c r="B41">
        <v>1954</v>
      </c>
      <c r="C41">
        <v>0</v>
      </c>
      <c r="D41">
        <v>0.5</v>
      </c>
      <c r="E41">
        <v>1</v>
      </c>
      <c r="F41">
        <v>0</v>
      </c>
      <c r="G41">
        <v>0</v>
      </c>
    </row>
    <row r="42" spans="2:7" x14ac:dyDescent="0.3">
      <c r="B42">
        <v>1445</v>
      </c>
      <c r="C42">
        <v>1</v>
      </c>
      <c r="D42">
        <v>0.5</v>
      </c>
      <c r="E42">
        <v>0</v>
      </c>
      <c r="F42">
        <v>0</v>
      </c>
      <c r="G42">
        <v>0</v>
      </c>
    </row>
    <row r="43" spans="2:7" x14ac:dyDescent="0.3">
      <c r="B43">
        <v>509</v>
      </c>
      <c r="C43">
        <v>1</v>
      </c>
      <c r="D43">
        <v>0.6</v>
      </c>
      <c r="E43">
        <v>1</v>
      </c>
      <c r="F43">
        <v>2</v>
      </c>
      <c r="G43">
        <v>1</v>
      </c>
    </row>
    <row r="44" spans="2:7" x14ac:dyDescent="0.3">
      <c r="B44">
        <v>769</v>
      </c>
      <c r="C44">
        <v>1</v>
      </c>
      <c r="D44">
        <v>2.9</v>
      </c>
      <c r="E44">
        <v>1</v>
      </c>
      <c r="F44">
        <v>0</v>
      </c>
      <c r="G44">
        <v>0</v>
      </c>
    </row>
    <row r="49" spans="2:7" x14ac:dyDescent="0.3">
      <c r="B49" t="s">
        <v>120</v>
      </c>
      <c r="C49" t="s">
        <v>121</v>
      </c>
      <c r="D49" t="s">
        <v>122</v>
      </c>
      <c r="E49" t="s">
        <v>123</v>
      </c>
      <c r="F49" t="s">
        <v>124</v>
      </c>
      <c r="G49" t="s">
        <v>125</v>
      </c>
    </row>
    <row r="50" spans="2:7" x14ac:dyDescent="0.3">
      <c r="B50">
        <v>842</v>
      </c>
      <c r="C50">
        <v>0</v>
      </c>
      <c r="D50">
        <v>2.2000000000000002</v>
      </c>
      <c r="E50">
        <v>0</v>
      </c>
      <c r="F50">
        <v>1</v>
      </c>
      <c r="G50">
        <v>0</v>
      </c>
    </row>
    <row r="51" spans="2:7" x14ac:dyDescent="0.3">
      <c r="B51">
        <v>1021</v>
      </c>
      <c r="C51">
        <v>1</v>
      </c>
      <c r="D51">
        <v>0.5</v>
      </c>
      <c r="E51">
        <v>1</v>
      </c>
      <c r="F51">
        <v>0</v>
      </c>
      <c r="G51">
        <v>1</v>
      </c>
    </row>
    <row r="52" spans="2:7" x14ac:dyDescent="0.3">
      <c r="B52">
        <v>563</v>
      </c>
      <c r="C52">
        <v>1</v>
      </c>
      <c r="D52">
        <v>0.5</v>
      </c>
      <c r="E52">
        <v>1</v>
      </c>
      <c r="F52">
        <v>2</v>
      </c>
      <c r="G52">
        <v>1</v>
      </c>
    </row>
    <row r="53" spans="2:7" x14ac:dyDescent="0.3">
      <c r="B53">
        <v>615</v>
      </c>
      <c r="C53">
        <v>1</v>
      </c>
      <c r="D53">
        <v>2.5</v>
      </c>
      <c r="E53">
        <v>0</v>
      </c>
      <c r="F53">
        <v>0</v>
      </c>
      <c r="G53">
        <v>0</v>
      </c>
    </row>
    <row r="54" spans="2:7" x14ac:dyDescent="0.3">
      <c r="B54">
        <v>1821</v>
      </c>
      <c r="C54">
        <v>1</v>
      </c>
      <c r="D54">
        <v>1.2</v>
      </c>
      <c r="E54">
        <v>0</v>
      </c>
      <c r="F54">
        <v>13</v>
      </c>
      <c r="G54">
        <v>1</v>
      </c>
    </row>
    <row r="55" spans="2:7" x14ac:dyDescent="0.3">
      <c r="B55">
        <v>1859</v>
      </c>
      <c r="C55">
        <v>0</v>
      </c>
      <c r="D55">
        <v>0.5</v>
      </c>
      <c r="E55">
        <v>1</v>
      </c>
      <c r="F55">
        <v>3</v>
      </c>
      <c r="G55">
        <v>0</v>
      </c>
    </row>
    <row r="56" spans="2:7" x14ac:dyDescent="0.3">
      <c r="B56">
        <v>1821</v>
      </c>
      <c r="C56">
        <v>0</v>
      </c>
      <c r="D56">
        <v>1.7</v>
      </c>
      <c r="E56">
        <v>0</v>
      </c>
      <c r="F56">
        <v>4</v>
      </c>
      <c r="G56">
        <v>1</v>
      </c>
    </row>
    <row r="57" spans="2:7" x14ac:dyDescent="0.3">
      <c r="B57">
        <v>1954</v>
      </c>
      <c r="C57">
        <v>0</v>
      </c>
      <c r="D57">
        <v>0.5</v>
      </c>
      <c r="E57">
        <v>1</v>
      </c>
      <c r="F57">
        <v>0</v>
      </c>
      <c r="G57">
        <v>0</v>
      </c>
    </row>
    <row r="58" spans="2:7" x14ac:dyDescent="0.3">
      <c r="B58">
        <v>1445</v>
      </c>
      <c r="C58">
        <v>1</v>
      </c>
      <c r="D58">
        <v>0.5</v>
      </c>
      <c r="E58">
        <v>0</v>
      </c>
      <c r="F58">
        <v>0</v>
      </c>
      <c r="G58">
        <v>0</v>
      </c>
    </row>
    <row r="59" spans="2:7" x14ac:dyDescent="0.3">
      <c r="B59">
        <v>509</v>
      </c>
      <c r="C59">
        <v>1</v>
      </c>
      <c r="D59">
        <v>0.6</v>
      </c>
      <c r="E59">
        <v>1</v>
      </c>
      <c r="F59">
        <v>2</v>
      </c>
      <c r="G59">
        <v>1</v>
      </c>
    </row>
    <row r="60" spans="2:7" x14ac:dyDescent="0.3">
      <c r="B60">
        <v>769</v>
      </c>
      <c r="C60">
        <v>1</v>
      </c>
      <c r="D60">
        <v>2.9</v>
      </c>
      <c r="E60">
        <v>1</v>
      </c>
      <c r="F60">
        <v>0</v>
      </c>
      <c r="G60">
        <v>0</v>
      </c>
    </row>
    <row r="63" spans="2:7" x14ac:dyDescent="0.3">
      <c r="B63" t="s">
        <v>120</v>
      </c>
      <c r="C63" t="s">
        <v>121</v>
      </c>
      <c r="D63" t="s">
        <v>122</v>
      </c>
      <c r="E63" t="s">
        <v>123</v>
      </c>
      <c r="F63" t="s">
        <v>124</v>
      </c>
      <c r="G63" t="s">
        <v>125</v>
      </c>
    </row>
    <row r="64" spans="2:7" x14ac:dyDescent="0.3">
      <c r="B64">
        <v>842</v>
      </c>
      <c r="C64">
        <v>0</v>
      </c>
      <c r="D64">
        <v>2.2000000000000002</v>
      </c>
      <c r="E64">
        <v>0</v>
      </c>
      <c r="F64">
        <v>1</v>
      </c>
      <c r="G64">
        <v>0</v>
      </c>
    </row>
    <row r="65" spans="2:7" x14ac:dyDescent="0.3">
      <c r="B65">
        <v>1021</v>
      </c>
      <c r="C65">
        <v>1</v>
      </c>
      <c r="D65">
        <v>0.5</v>
      </c>
      <c r="E65">
        <v>1</v>
      </c>
      <c r="F65">
        <v>0</v>
      </c>
      <c r="G65">
        <v>1</v>
      </c>
    </row>
    <row r="66" spans="2:7" x14ac:dyDescent="0.3">
      <c r="B66">
        <v>563</v>
      </c>
      <c r="C66">
        <v>1</v>
      </c>
      <c r="D66">
        <v>0.5</v>
      </c>
      <c r="E66">
        <v>1</v>
      </c>
      <c r="F66">
        <v>2</v>
      </c>
      <c r="G66">
        <v>1</v>
      </c>
    </row>
    <row r="67" spans="2:7" x14ac:dyDescent="0.3">
      <c r="B67">
        <v>615</v>
      </c>
      <c r="C67">
        <v>1</v>
      </c>
      <c r="D67">
        <v>2.5</v>
      </c>
      <c r="E67">
        <v>0</v>
      </c>
      <c r="F67">
        <v>0</v>
      </c>
      <c r="G67">
        <v>0</v>
      </c>
    </row>
    <row r="68" spans="2:7" x14ac:dyDescent="0.3">
      <c r="B68">
        <v>1821</v>
      </c>
      <c r="C68">
        <v>1</v>
      </c>
      <c r="D68">
        <v>1.2</v>
      </c>
      <c r="E68">
        <v>0</v>
      </c>
      <c r="F68">
        <v>13</v>
      </c>
      <c r="G68">
        <v>1</v>
      </c>
    </row>
    <row r="69" spans="2:7" x14ac:dyDescent="0.3">
      <c r="B69">
        <v>1859</v>
      </c>
      <c r="C69">
        <v>0</v>
      </c>
      <c r="D69">
        <v>0.5</v>
      </c>
      <c r="E69">
        <v>1</v>
      </c>
      <c r="F69">
        <v>3</v>
      </c>
      <c r="G69">
        <v>0</v>
      </c>
    </row>
    <row r="70" spans="2:7" x14ac:dyDescent="0.3">
      <c r="B70">
        <v>1821</v>
      </c>
      <c r="C70">
        <v>0</v>
      </c>
      <c r="D70">
        <v>1.7</v>
      </c>
      <c r="E70">
        <v>0</v>
      </c>
      <c r="F70">
        <v>4</v>
      </c>
      <c r="G70">
        <v>1</v>
      </c>
    </row>
    <row r="71" spans="2:7" x14ac:dyDescent="0.3">
      <c r="B71">
        <v>1954</v>
      </c>
      <c r="C71">
        <v>0</v>
      </c>
      <c r="D71">
        <v>0.5</v>
      </c>
      <c r="E71">
        <v>1</v>
      </c>
      <c r="F71">
        <v>0</v>
      </c>
      <c r="G71">
        <v>0</v>
      </c>
    </row>
    <row r="72" spans="2:7" x14ac:dyDescent="0.3">
      <c r="B72">
        <v>1445</v>
      </c>
      <c r="C72">
        <v>1</v>
      </c>
      <c r="D72">
        <v>0.5</v>
      </c>
      <c r="E72">
        <v>0</v>
      </c>
      <c r="F72">
        <v>0</v>
      </c>
      <c r="G72">
        <v>0</v>
      </c>
    </row>
    <row r="73" spans="2:7" x14ac:dyDescent="0.3">
      <c r="B73">
        <v>509</v>
      </c>
      <c r="C73">
        <v>1</v>
      </c>
      <c r="D73">
        <v>0.6</v>
      </c>
      <c r="E73">
        <v>1</v>
      </c>
      <c r="F73">
        <v>2</v>
      </c>
      <c r="G73">
        <v>1</v>
      </c>
    </row>
    <row r="74" spans="2:7" x14ac:dyDescent="0.3">
      <c r="B74">
        <v>769</v>
      </c>
      <c r="C74">
        <v>1</v>
      </c>
      <c r="D74">
        <v>2.9</v>
      </c>
      <c r="E74">
        <v>1</v>
      </c>
      <c r="F74">
        <v>0</v>
      </c>
      <c r="G74">
        <v>0</v>
      </c>
    </row>
    <row r="78" spans="2:7" x14ac:dyDescent="0.3">
      <c r="B78" t="s">
        <v>120</v>
      </c>
      <c r="C78" t="s">
        <v>121</v>
      </c>
      <c r="D78" t="s">
        <v>122</v>
      </c>
      <c r="E78" t="s">
        <v>123</v>
      </c>
      <c r="F78" t="s">
        <v>124</v>
      </c>
      <c r="G78" t="s">
        <v>125</v>
      </c>
    </row>
    <row r="79" spans="2:7" x14ac:dyDescent="0.3">
      <c r="B79">
        <v>842</v>
      </c>
      <c r="C79">
        <v>0</v>
      </c>
      <c r="D79">
        <v>2.2000000000000002</v>
      </c>
      <c r="E79">
        <v>0</v>
      </c>
      <c r="F79">
        <v>1</v>
      </c>
      <c r="G79">
        <v>0</v>
      </c>
    </row>
    <row r="80" spans="2:7" x14ac:dyDescent="0.3">
      <c r="B80">
        <v>1021</v>
      </c>
      <c r="C80">
        <v>1</v>
      </c>
      <c r="D80">
        <v>0.5</v>
      </c>
      <c r="E80">
        <v>1</v>
      </c>
      <c r="F80">
        <v>0</v>
      </c>
      <c r="G80">
        <v>1</v>
      </c>
    </row>
    <row r="81" spans="2:7" x14ac:dyDescent="0.3">
      <c r="B81">
        <v>563</v>
      </c>
      <c r="C81">
        <v>1</v>
      </c>
      <c r="D81">
        <v>0.5</v>
      </c>
      <c r="E81">
        <v>1</v>
      </c>
      <c r="F81">
        <v>2</v>
      </c>
      <c r="G81">
        <v>1</v>
      </c>
    </row>
    <row r="82" spans="2:7" x14ac:dyDescent="0.3">
      <c r="B82">
        <v>615</v>
      </c>
      <c r="C82">
        <v>1</v>
      </c>
      <c r="D82">
        <v>2.5</v>
      </c>
      <c r="E82">
        <v>0</v>
      </c>
      <c r="F82">
        <v>0</v>
      </c>
      <c r="G82">
        <v>0</v>
      </c>
    </row>
    <row r="83" spans="2:7" x14ac:dyDescent="0.3">
      <c r="B83">
        <v>1821</v>
      </c>
      <c r="C83">
        <v>1</v>
      </c>
      <c r="D83">
        <v>1.2</v>
      </c>
      <c r="E83">
        <v>0</v>
      </c>
      <c r="F83">
        <v>13</v>
      </c>
      <c r="G83">
        <v>1</v>
      </c>
    </row>
    <row r="84" spans="2:7" x14ac:dyDescent="0.3">
      <c r="B84">
        <v>1859</v>
      </c>
      <c r="C84">
        <v>0</v>
      </c>
      <c r="D84">
        <v>0.5</v>
      </c>
      <c r="E84">
        <v>1</v>
      </c>
      <c r="F84">
        <v>3</v>
      </c>
      <c r="G84">
        <v>0</v>
      </c>
    </row>
    <row r="85" spans="2:7" x14ac:dyDescent="0.3">
      <c r="B85">
        <v>1821</v>
      </c>
      <c r="C85">
        <v>0</v>
      </c>
      <c r="D85">
        <v>1.7</v>
      </c>
      <c r="E85">
        <v>0</v>
      </c>
      <c r="F85">
        <v>4</v>
      </c>
      <c r="G85">
        <v>1</v>
      </c>
    </row>
    <row r="86" spans="2:7" x14ac:dyDescent="0.3">
      <c r="B86">
        <v>1954</v>
      </c>
      <c r="C86">
        <v>0</v>
      </c>
      <c r="D86">
        <v>0.5</v>
      </c>
      <c r="E86">
        <v>1</v>
      </c>
      <c r="F86">
        <v>0</v>
      </c>
      <c r="G86">
        <v>0</v>
      </c>
    </row>
    <row r="87" spans="2:7" x14ac:dyDescent="0.3">
      <c r="B87">
        <v>1445</v>
      </c>
      <c r="C87">
        <v>1</v>
      </c>
      <c r="D87">
        <v>0.5</v>
      </c>
      <c r="E87">
        <v>0</v>
      </c>
      <c r="F87">
        <v>0</v>
      </c>
      <c r="G87">
        <v>0</v>
      </c>
    </row>
    <row r="88" spans="2:7" x14ac:dyDescent="0.3">
      <c r="B88">
        <v>509</v>
      </c>
      <c r="C88">
        <v>1</v>
      </c>
      <c r="D88">
        <v>0.6</v>
      </c>
      <c r="E88">
        <v>1</v>
      </c>
      <c r="F88">
        <v>2</v>
      </c>
      <c r="G88">
        <v>1</v>
      </c>
    </row>
    <row r="89" spans="2:7" x14ac:dyDescent="0.3">
      <c r="B89">
        <v>769</v>
      </c>
      <c r="C89">
        <v>1</v>
      </c>
      <c r="D89">
        <v>2.9</v>
      </c>
      <c r="E89">
        <v>1</v>
      </c>
      <c r="F89">
        <v>0</v>
      </c>
      <c r="G89">
        <v>0</v>
      </c>
    </row>
    <row r="93" spans="2:7" x14ac:dyDescent="0.3">
      <c r="B93" t="s">
        <v>120</v>
      </c>
      <c r="C93" t="s">
        <v>121</v>
      </c>
      <c r="D93" t="s">
        <v>122</v>
      </c>
      <c r="E93" t="s">
        <v>123</v>
      </c>
      <c r="F93" t="s">
        <v>124</v>
      </c>
      <c r="G93" t="s">
        <v>125</v>
      </c>
    </row>
    <row r="94" spans="2:7" x14ac:dyDescent="0.3">
      <c r="B94">
        <v>842</v>
      </c>
      <c r="C94">
        <v>0</v>
      </c>
      <c r="D94">
        <v>2.2000000000000002</v>
      </c>
      <c r="E94">
        <v>0</v>
      </c>
      <c r="F94">
        <v>1</v>
      </c>
      <c r="G94">
        <v>0</v>
      </c>
    </row>
    <row r="95" spans="2:7" x14ac:dyDescent="0.3">
      <c r="B95">
        <v>1021</v>
      </c>
      <c r="C95">
        <v>1</v>
      </c>
      <c r="D95">
        <v>0.5</v>
      </c>
      <c r="E95">
        <v>1</v>
      </c>
      <c r="F95">
        <v>0</v>
      </c>
      <c r="G95">
        <v>1</v>
      </c>
    </row>
    <row r="96" spans="2:7" x14ac:dyDescent="0.3">
      <c r="B96">
        <v>563</v>
      </c>
      <c r="C96">
        <v>1</v>
      </c>
      <c r="D96">
        <v>0.5</v>
      </c>
      <c r="E96">
        <v>1</v>
      </c>
      <c r="F96">
        <v>2</v>
      </c>
      <c r="G96">
        <v>1</v>
      </c>
    </row>
    <row r="97" spans="2:7" x14ac:dyDescent="0.3">
      <c r="B97">
        <v>615</v>
      </c>
      <c r="C97">
        <v>1</v>
      </c>
      <c r="D97">
        <v>2.5</v>
      </c>
      <c r="E97">
        <v>0</v>
      </c>
      <c r="F97">
        <v>0</v>
      </c>
      <c r="G97">
        <v>0</v>
      </c>
    </row>
    <row r="98" spans="2:7" x14ac:dyDescent="0.3">
      <c r="B98">
        <v>1821</v>
      </c>
      <c r="C98">
        <v>1</v>
      </c>
      <c r="D98">
        <v>1.2</v>
      </c>
      <c r="E98">
        <v>0</v>
      </c>
      <c r="F98">
        <v>13</v>
      </c>
      <c r="G98">
        <v>1</v>
      </c>
    </row>
    <row r="99" spans="2:7" x14ac:dyDescent="0.3">
      <c r="B99">
        <v>1859</v>
      </c>
      <c r="C99">
        <v>0</v>
      </c>
      <c r="D99">
        <v>0.5</v>
      </c>
      <c r="E99">
        <v>1</v>
      </c>
      <c r="F99">
        <v>3</v>
      </c>
      <c r="G99">
        <v>0</v>
      </c>
    </row>
    <row r="100" spans="2:7" x14ac:dyDescent="0.3">
      <c r="B100">
        <v>1821</v>
      </c>
      <c r="C100">
        <v>0</v>
      </c>
      <c r="D100">
        <v>1.7</v>
      </c>
      <c r="E100">
        <v>0</v>
      </c>
      <c r="F100">
        <v>4</v>
      </c>
      <c r="G100">
        <v>1</v>
      </c>
    </row>
    <row r="101" spans="2:7" x14ac:dyDescent="0.3">
      <c r="B101">
        <v>1954</v>
      </c>
      <c r="C101">
        <v>0</v>
      </c>
      <c r="D101">
        <v>0.5</v>
      </c>
      <c r="E101">
        <v>1</v>
      </c>
      <c r="F101">
        <v>0</v>
      </c>
      <c r="G101">
        <v>0</v>
      </c>
    </row>
    <row r="102" spans="2:7" x14ac:dyDescent="0.3">
      <c r="B102">
        <v>1445</v>
      </c>
      <c r="C102">
        <v>1</v>
      </c>
      <c r="D102">
        <v>0.5</v>
      </c>
      <c r="E102">
        <v>0</v>
      </c>
      <c r="F102">
        <v>0</v>
      </c>
      <c r="G102">
        <v>0</v>
      </c>
    </row>
    <row r="103" spans="2:7" x14ac:dyDescent="0.3">
      <c r="B103">
        <v>509</v>
      </c>
      <c r="C103">
        <v>1</v>
      </c>
      <c r="D103">
        <v>0.6</v>
      </c>
      <c r="E103">
        <v>1</v>
      </c>
      <c r="F103">
        <v>2</v>
      </c>
      <c r="G103">
        <v>1</v>
      </c>
    </row>
    <row r="104" spans="2:7" x14ac:dyDescent="0.3">
      <c r="B104">
        <v>769</v>
      </c>
      <c r="C104">
        <v>1</v>
      </c>
      <c r="D104">
        <v>2.9</v>
      </c>
      <c r="E104">
        <v>1</v>
      </c>
      <c r="F104">
        <v>0</v>
      </c>
      <c r="G104">
        <v>0</v>
      </c>
    </row>
    <row r="107" spans="2:7" x14ac:dyDescent="0.3">
      <c r="B107" t="s">
        <v>120</v>
      </c>
      <c r="C107" t="s">
        <v>121</v>
      </c>
      <c r="D107" t="s">
        <v>122</v>
      </c>
      <c r="E107" t="s">
        <v>123</v>
      </c>
      <c r="F107" t="s">
        <v>124</v>
      </c>
      <c r="G107" t="s">
        <v>125</v>
      </c>
    </row>
    <row r="108" spans="2:7" x14ac:dyDescent="0.3">
      <c r="B108">
        <v>842</v>
      </c>
      <c r="C108">
        <v>0</v>
      </c>
      <c r="D108">
        <v>2.2000000000000002</v>
      </c>
      <c r="E108">
        <v>0</v>
      </c>
      <c r="F108">
        <v>1</v>
      </c>
      <c r="G108">
        <v>0</v>
      </c>
    </row>
    <row r="109" spans="2:7" x14ac:dyDescent="0.3">
      <c r="B109">
        <v>1021</v>
      </c>
      <c r="C109">
        <v>1</v>
      </c>
      <c r="D109">
        <v>0.5</v>
      </c>
      <c r="E109">
        <v>1</v>
      </c>
      <c r="F109">
        <v>0</v>
      </c>
      <c r="G109">
        <v>1</v>
      </c>
    </row>
    <row r="110" spans="2:7" x14ac:dyDescent="0.3">
      <c r="B110">
        <v>563</v>
      </c>
      <c r="C110">
        <v>1</v>
      </c>
      <c r="D110">
        <v>0.5</v>
      </c>
      <c r="E110">
        <v>1</v>
      </c>
      <c r="F110">
        <v>2</v>
      </c>
      <c r="G110">
        <v>1</v>
      </c>
    </row>
    <row r="111" spans="2:7" x14ac:dyDescent="0.3">
      <c r="B111">
        <v>615</v>
      </c>
      <c r="C111">
        <v>1</v>
      </c>
      <c r="D111">
        <v>2.5</v>
      </c>
      <c r="E111">
        <v>0</v>
      </c>
      <c r="F111">
        <v>0</v>
      </c>
      <c r="G111">
        <v>0</v>
      </c>
    </row>
    <row r="112" spans="2:7" x14ac:dyDescent="0.3">
      <c r="B112">
        <v>1821</v>
      </c>
      <c r="C112">
        <v>1</v>
      </c>
      <c r="D112">
        <v>1.2</v>
      </c>
      <c r="E112">
        <v>0</v>
      </c>
      <c r="F112">
        <v>13</v>
      </c>
      <c r="G112">
        <v>1</v>
      </c>
    </row>
    <row r="113" spans="2:7" x14ac:dyDescent="0.3">
      <c r="B113">
        <v>1859</v>
      </c>
      <c r="C113">
        <v>0</v>
      </c>
      <c r="D113">
        <v>0.5</v>
      </c>
      <c r="E113">
        <v>1</v>
      </c>
      <c r="F113">
        <v>3</v>
      </c>
      <c r="G113">
        <v>0</v>
      </c>
    </row>
    <row r="114" spans="2:7" x14ac:dyDescent="0.3">
      <c r="B114">
        <v>1821</v>
      </c>
      <c r="C114">
        <v>0</v>
      </c>
      <c r="D114">
        <v>1.7</v>
      </c>
      <c r="E114">
        <v>0</v>
      </c>
      <c r="F114">
        <v>4</v>
      </c>
      <c r="G114">
        <v>1</v>
      </c>
    </row>
    <row r="115" spans="2:7" x14ac:dyDescent="0.3">
      <c r="B115">
        <v>1954</v>
      </c>
      <c r="C115">
        <v>0</v>
      </c>
      <c r="D115">
        <v>0.5</v>
      </c>
      <c r="E115">
        <v>1</v>
      </c>
      <c r="F115">
        <v>0</v>
      </c>
      <c r="G115">
        <v>0</v>
      </c>
    </row>
    <row r="116" spans="2:7" x14ac:dyDescent="0.3">
      <c r="B116">
        <v>1445</v>
      </c>
      <c r="C116">
        <v>1</v>
      </c>
      <c r="D116">
        <v>0.5</v>
      </c>
      <c r="E116">
        <v>0</v>
      </c>
      <c r="F116">
        <v>0</v>
      </c>
      <c r="G116">
        <v>0</v>
      </c>
    </row>
    <row r="117" spans="2:7" x14ac:dyDescent="0.3">
      <c r="B117">
        <v>509</v>
      </c>
      <c r="C117">
        <v>1</v>
      </c>
      <c r="D117">
        <v>0.6</v>
      </c>
      <c r="E117">
        <v>1</v>
      </c>
      <c r="F117">
        <v>2</v>
      </c>
      <c r="G117">
        <v>1</v>
      </c>
    </row>
    <row r="118" spans="2:7" x14ac:dyDescent="0.3">
      <c r="B118">
        <v>769</v>
      </c>
      <c r="C118">
        <v>1</v>
      </c>
      <c r="D118">
        <v>2.9</v>
      </c>
      <c r="E118">
        <v>1</v>
      </c>
      <c r="F118">
        <v>0</v>
      </c>
      <c r="G118">
        <v>0</v>
      </c>
    </row>
    <row r="121" spans="2:7" x14ac:dyDescent="0.3">
      <c r="B121" t="s">
        <v>120</v>
      </c>
      <c r="C121" t="s">
        <v>121</v>
      </c>
      <c r="D121" t="s">
        <v>122</v>
      </c>
      <c r="E121" t="s">
        <v>123</v>
      </c>
      <c r="F121" t="s">
        <v>124</v>
      </c>
      <c r="G121" t="s">
        <v>125</v>
      </c>
    </row>
    <row r="122" spans="2:7" x14ac:dyDescent="0.3">
      <c r="B122">
        <v>842</v>
      </c>
      <c r="C122">
        <v>0</v>
      </c>
      <c r="D122">
        <v>2.2000000000000002</v>
      </c>
      <c r="E122">
        <v>0</v>
      </c>
      <c r="F122">
        <v>1</v>
      </c>
      <c r="G122">
        <v>0</v>
      </c>
    </row>
    <row r="123" spans="2:7" x14ac:dyDescent="0.3">
      <c r="B123">
        <v>1021</v>
      </c>
      <c r="C123">
        <v>1</v>
      </c>
      <c r="D123">
        <v>0.5</v>
      </c>
      <c r="E123">
        <v>1</v>
      </c>
      <c r="F123">
        <v>0</v>
      </c>
      <c r="G123">
        <v>1</v>
      </c>
    </row>
    <row r="124" spans="2:7" x14ac:dyDescent="0.3">
      <c r="B124">
        <v>563</v>
      </c>
      <c r="C124">
        <v>1</v>
      </c>
      <c r="D124">
        <v>0.5</v>
      </c>
      <c r="E124">
        <v>1</v>
      </c>
      <c r="F124">
        <v>2</v>
      </c>
      <c r="G124">
        <v>1</v>
      </c>
    </row>
    <row r="125" spans="2:7" x14ac:dyDescent="0.3">
      <c r="B125">
        <v>615</v>
      </c>
      <c r="C125">
        <v>1</v>
      </c>
      <c r="D125">
        <v>2.5</v>
      </c>
      <c r="E125">
        <v>0</v>
      </c>
      <c r="F125">
        <v>0</v>
      </c>
      <c r="G125">
        <v>0</v>
      </c>
    </row>
    <row r="126" spans="2:7" x14ac:dyDescent="0.3">
      <c r="B126">
        <v>1821</v>
      </c>
      <c r="C126">
        <v>1</v>
      </c>
      <c r="D126">
        <v>1.2</v>
      </c>
      <c r="E126">
        <v>0</v>
      </c>
      <c r="F126">
        <v>13</v>
      </c>
      <c r="G126">
        <v>1</v>
      </c>
    </row>
    <row r="127" spans="2:7" x14ac:dyDescent="0.3">
      <c r="B127">
        <v>1859</v>
      </c>
      <c r="C127">
        <v>0</v>
      </c>
      <c r="D127">
        <v>0.5</v>
      </c>
      <c r="E127">
        <v>1</v>
      </c>
      <c r="F127">
        <v>3</v>
      </c>
      <c r="G127">
        <v>0</v>
      </c>
    </row>
    <row r="128" spans="2:7" x14ac:dyDescent="0.3">
      <c r="B128">
        <v>1821</v>
      </c>
      <c r="C128">
        <v>0</v>
      </c>
      <c r="D128">
        <v>1.7</v>
      </c>
      <c r="E128">
        <v>0</v>
      </c>
      <c r="F128">
        <v>4</v>
      </c>
      <c r="G128">
        <v>1</v>
      </c>
    </row>
    <row r="129" spans="2:7" x14ac:dyDescent="0.3">
      <c r="B129">
        <v>1954</v>
      </c>
      <c r="C129">
        <v>0</v>
      </c>
      <c r="D129">
        <v>0.5</v>
      </c>
      <c r="E129">
        <v>1</v>
      </c>
      <c r="F129">
        <v>0</v>
      </c>
      <c r="G129">
        <v>0</v>
      </c>
    </row>
    <row r="130" spans="2:7" x14ac:dyDescent="0.3">
      <c r="B130">
        <v>1445</v>
      </c>
      <c r="C130">
        <v>1</v>
      </c>
      <c r="D130">
        <v>0.5</v>
      </c>
      <c r="E130">
        <v>0</v>
      </c>
      <c r="F130">
        <v>0</v>
      </c>
      <c r="G130">
        <v>0</v>
      </c>
    </row>
    <row r="131" spans="2:7" x14ac:dyDescent="0.3">
      <c r="B131">
        <v>509</v>
      </c>
      <c r="C131">
        <v>1</v>
      </c>
      <c r="D131">
        <v>0.6</v>
      </c>
      <c r="E131">
        <v>1</v>
      </c>
      <c r="F131">
        <v>2</v>
      </c>
      <c r="G131">
        <v>1</v>
      </c>
    </row>
    <row r="132" spans="2:7" x14ac:dyDescent="0.3">
      <c r="B132">
        <v>769</v>
      </c>
      <c r="C132">
        <v>1</v>
      </c>
      <c r="D132">
        <v>2.9</v>
      </c>
      <c r="E132">
        <v>1</v>
      </c>
      <c r="F132">
        <v>0</v>
      </c>
      <c r="G132">
        <v>0</v>
      </c>
    </row>
  </sheetData>
  <conditionalFormatting sqref="B4:G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{8E7AEF41-F3BE-4386-842D-5044FBE95B25}</x14:id>
        </ext>
      </extLst>
    </cfRule>
  </conditionalFormatting>
  <conditionalFormatting sqref="B34:G4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7AEF41-F3BE-4386-842D-5044FBE95B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B4:G14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9A1C24B-2ADD-42BC-A5C5-5BE0DD246E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Analysis!B50:G50</xm:f>
              <xm:sqref>H50</xm:sqref>
            </x14:sparkline>
            <x14:sparkline>
              <xm:f>Analysis!B51:G51</xm:f>
              <xm:sqref>H51</xm:sqref>
            </x14:sparkline>
            <x14:sparkline>
              <xm:f>Analysis!B52:G52</xm:f>
              <xm:sqref>H52</xm:sqref>
            </x14:sparkline>
            <x14:sparkline>
              <xm:f>Analysis!B53:G53</xm:f>
              <xm:sqref>H53</xm:sqref>
            </x14:sparkline>
            <x14:sparkline>
              <xm:f>Analysis!B54:G54</xm:f>
              <xm:sqref>H54</xm:sqref>
            </x14:sparkline>
            <x14:sparkline>
              <xm:f>Analysis!B55:G55</xm:f>
              <xm:sqref>H55</xm:sqref>
            </x14:sparkline>
            <x14:sparkline>
              <xm:f>Analysis!B56:G56</xm:f>
              <xm:sqref>H56</xm:sqref>
            </x14:sparkline>
            <x14:sparkline>
              <xm:f>Analysis!B57:G57</xm:f>
              <xm:sqref>H57</xm:sqref>
            </x14:sparkline>
            <x14:sparkline>
              <xm:f>Analysis!B58:G58</xm:f>
              <xm:sqref>H58</xm:sqref>
            </x14:sparkline>
            <x14:sparkline>
              <xm:f>Analysis!B59:G59</xm:f>
              <xm:sqref>H59</xm:sqref>
            </x14:sparkline>
            <x14:sparkline>
              <xm:f>Analysis!B60:G60</xm:f>
              <xm:sqref>H60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E727-BAE3-47AB-8B9C-E842722EAD43}">
  <dimension ref="B3:D22"/>
  <sheetViews>
    <sheetView topLeftCell="A2" workbookViewId="0">
      <selection activeCell="D17" sqref="B16:D22"/>
    </sheetView>
  </sheetViews>
  <sheetFormatPr defaultRowHeight="14.4" x14ac:dyDescent="0.3"/>
  <cols>
    <col min="3" max="3" width="15.109375" customWidth="1"/>
    <col min="4" max="4" width="11.33203125" customWidth="1"/>
  </cols>
  <sheetData>
    <row r="3" spans="2:4" x14ac:dyDescent="0.3">
      <c r="B3" t="s">
        <v>148</v>
      </c>
      <c r="C3" t="s">
        <v>149</v>
      </c>
    </row>
    <row r="4" spans="2:4" x14ac:dyDescent="0.3">
      <c r="B4">
        <v>2017</v>
      </c>
      <c r="C4">
        <v>500</v>
      </c>
    </row>
    <row r="5" spans="2:4" x14ac:dyDescent="0.3">
      <c r="B5">
        <v>2018</v>
      </c>
      <c r="C5">
        <v>600</v>
      </c>
    </row>
    <row r="6" spans="2:4" x14ac:dyDescent="0.3">
      <c r="B6">
        <v>2019</v>
      </c>
      <c r="C6">
        <v>1000</v>
      </c>
    </row>
    <row r="7" spans="2:4" x14ac:dyDescent="0.3">
      <c r="B7">
        <v>2020</v>
      </c>
      <c r="C7">
        <v>900</v>
      </c>
    </row>
    <row r="8" spans="2:4" x14ac:dyDescent="0.3">
      <c r="B8">
        <v>2021</v>
      </c>
      <c r="C8">
        <v>1000</v>
      </c>
    </row>
    <row r="9" spans="2:4" x14ac:dyDescent="0.3">
      <c r="B9">
        <v>2022</v>
      </c>
      <c r="C9">
        <v>1200</v>
      </c>
    </row>
    <row r="10" spans="2:4" x14ac:dyDescent="0.3">
      <c r="B10">
        <v>2023</v>
      </c>
      <c r="C10">
        <v>800</v>
      </c>
    </row>
    <row r="15" spans="2:4" x14ac:dyDescent="0.3">
      <c r="B15" t="s">
        <v>148</v>
      </c>
      <c r="C15" t="s">
        <v>149</v>
      </c>
      <c r="D15" t="s">
        <v>150</v>
      </c>
    </row>
    <row r="16" spans="2:4" x14ac:dyDescent="0.3">
      <c r="B16">
        <v>2017</v>
      </c>
      <c r="C16">
        <v>500</v>
      </c>
      <c r="D16" s="6">
        <v>5000</v>
      </c>
    </row>
    <row r="17" spans="2:4" x14ac:dyDescent="0.3">
      <c r="B17">
        <v>2018</v>
      </c>
      <c r="C17">
        <v>600</v>
      </c>
      <c r="D17" s="6">
        <v>11200</v>
      </c>
    </row>
    <row r="18" spans="2:4" x14ac:dyDescent="0.3">
      <c r="B18">
        <v>2019</v>
      </c>
      <c r="C18">
        <v>1000</v>
      </c>
      <c r="D18" s="6">
        <v>30000</v>
      </c>
    </row>
    <row r="19" spans="2:4" x14ac:dyDescent="0.3">
      <c r="B19">
        <v>2020</v>
      </c>
      <c r="C19">
        <v>900</v>
      </c>
      <c r="D19" s="6">
        <v>25000</v>
      </c>
    </row>
    <row r="20" spans="2:4" x14ac:dyDescent="0.3">
      <c r="B20">
        <v>2021</v>
      </c>
      <c r="C20">
        <v>1000</v>
      </c>
      <c r="D20" s="6">
        <v>5000</v>
      </c>
    </row>
    <row r="21" spans="2:4" x14ac:dyDescent="0.3">
      <c r="B21">
        <v>2022</v>
      </c>
      <c r="C21">
        <v>1200</v>
      </c>
      <c r="D21" s="6">
        <v>8000</v>
      </c>
    </row>
    <row r="22" spans="2:4" x14ac:dyDescent="0.3">
      <c r="B22">
        <v>2023</v>
      </c>
      <c r="C22">
        <v>800</v>
      </c>
      <c r="D22" s="6">
        <v>9000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E392-751A-4B83-8111-0F688B11EB00}">
  <dimension ref="C3:O23"/>
  <sheetViews>
    <sheetView topLeftCell="B1" workbookViewId="0">
      <selection activeCell="Q13" sqref="Q13"/>
    </sheetView>
  </sheetViews>
  <sheetFormatPr defaultRowHeight="14.4" x14ac:dyDescent="0.3"/>
  <cols>
    <col min="3" max="3" width="9.5546875" bestFit="1" customWidth="1"/>
    <col min="4" max="4" width="12.6640625" customWidth="1"/>
    <col min="5" max="6" width="9.5546875" customWidth="1"/>
    <col min="8" max="8" width="14.5546875" bestFit="1" customWidth="1"/>
    <col min="9" max="9" width="15.5546875" bestFit="1" customWidth="1"/>
    <col min="10" max="10" width="6.5546875" bestFit="1" customWidth="1"/>
    <col min="11" max="11" width="6.88671875" bestFit="1" customWidth="1"/>
    <col min="12" max="12" width="5" bestFit="1" customWidth="1"/>
    <col min="13" max="13" width="9.6640625" bestFit="1" customWidth="1"/>
    <col min="14" max="14" width="5" bestFit="1" customWidth="1"/>
    <col min="15" max="15" width="10.77734375" bestFit="1" customWidth="1"/>
    <col min="16" max="16" width="12.5546875" bestFit="1" customWidth="1"/>
    <col min="17" max="17" width="14.21875" bestFit="1" customWidth="1"/>
    <col min="18" max="18" width="12.5546875" bestFit="1" customWidth="1"/>
    <col min="19" max="19" width="14.21875" bestFit="1" customWidth="1"/>
    <col min="20" max="20" width="12.5546875" bestFit="1" customWidth="1"/>
    <col min="21" max="21" width="19" bestFit="1" customWidth="1"/>
    <col min="22" max="22" width="17.44140625" bestFit="1" customWidth="1"/>
  </cols>
  <sheetData>
    <row r="3" spans="3:15" x14ac:dyDescent="0.3">
      <c r="C3" t="s">
        <v>151</v>
      </c>
      <c r="D3" t="s">
        <v>152</v>
      </c>
      <c r="E3" t="s">
        <v>144</v>
      </c>
      <c r="F3" t="s">
        <v>5</v>
      </c>
      <c r="H3" s="8" t="s">
        <v>167</v>
      </c>
      <c r="I3" s="8" t="s">
        <v>168</v>
      </c>
    </row>
    <row r="4" spans="3:15" x14ac:dyDescent="0.3">
      <c r="C4" t="s">
        <v>156</v>
      </c>
      <c r="D4" t="s">
        <v>158</v>
      </c>
      <c r="E4" t="s">
        <v>163</v>
      </c>
      <c r="F4" s="7">
        <v>1400</v>
      </c>
      <c r="H4" s="8" t="s">
        <v>165</v>
      </c>
      <c r="I4" t="s">
        <v>160</v>
      </c>
      <c r="J4" t="s">
        <v>112</v>
      </c>
      <c r="K4" t="s">
        <v>161</v>
      </c>
      <c r="L4" t="s">
        <v>158</v>
      </c>
      <c r="M4" t="s">
        <v>159</v>
      </c>
      <c r="N4" t="s">
        <v>162</v>
      </c>
      <c r="O4" t="s">
        <v>166</v>
      </c>
    </row>
    <row r="5" spans="3:15" x14ac:dyDescent="0.3">
      <c r="C5" t="s">
        <v>153</v>
      </c>
      <c r="D5" t="s">
        <v>159</v>
      </c>
      <c r="E5" t="s">
        <v>164</v>
      </c>
      <c r="F5" s="7">
        <v>1010</v>
      </c>
      <c r="H5" s="9" t="s">
        <v>163</v>
      </c>
      <c r="I5">
        <v>510</v>
      </c>
      <c r="L5">
        <v>1400</v>
      </c>
      <c r="O5">
        <v>1910</v>
      </c>
    </row>
    <row r="6" spans="3:15" x14ac:dyDescent="0.3">
      <c r="C6" t="s">
        <v>154</v>
      </c>
      <c r="D6" t="s">
        <v>112</v>
      </c>
      <c r="E6" t="s">
        <v>162</v>
      </c>
      <c r="F6">
        <v>750</v>
      </c>
      <c r="H6" s="10" t="s">
        <v>156</v>
      </c>
      <c r="L6">
        <v>1400</v>
      </c>
      <c r="O6">
        <v>1400</v>
      </c>
    </row>
    <row r="7" spans="3:15" x14ac:dyDescent="0.3">
      <c r="C7" s="2">
        <v>44899</v>
      </c>
      <c r="D7" t="s">
        <v>160</v>
      </c>
      <c r="E7" t="s">
        <v>163</v>
      </c>
      <c r="F7">
        <v>510</v>
      </c>
      <c r="H7" s="11">
        <v>44899</v>
      </c>
      <c r="I7">
        <v>510</v>
      </c>
      <c r="O7">
        <v>510</v>
      </c>
    </row>
    <row r="8" spans="3:15" x14ac:dyDescent="0.3">
      <c r="C8" t="s">
        <v>155</v>
      </c>
      <c r="D8" t="s">
        <v>161</v>
      </c>
      <c r="E8" t="s">
        <v>164</v>
      </c>
      <c r="F8" s="7">
        <v>1600</v>
      </c>
      <c r="H8" s="9" t="s">
        <v>162</v>
      </c>
      <c r="J8">
        <v>750</v>
      </c>
      <c r="N8">
        <v>680</v>
      </c>
      <c r="O8">
        <v>1430</v>
      </c>
    </row>
    <row r="9" spans="3:15" x14ac:dyDescent="0.3">
      <c r="C9" s="2" t="s">
        <v>157</v>
      </c>
      <c r="D9" t="s">
        <v>162</v>
      </c>
      <c r="E9" t="s">
        <v>162</v>
      </c>
      <c r="F9" s="7">
        <v>680</v>
      </c>
      <c r="H9" s="10" t="s">
        <v>157</v>
      </c>
      <c r="N9">
        <v>680</v>
      </c>
      <c r="O9">
        <v>680</v>
      </c>
    </row>
    <row r="10" spans="3:15" x14ac:dyDescent="0.3">
      <c r="H10" s="10" t="s">
        <v>154</v>
      </c>
      <c r="J10">
        <v>750</v>
      </c>
      <c r="O10">
        <v>750</v>
      </c>
    </row>
    <row r="11" spans="3:15" x14ac:dyDescent="0.3">
      <c r="H11" s="9" t="s">
        <v>164</v>
      </c>
      <c r="K11">
        <v>1600</v>
      </c>
      <c r="M11">
        <v>1010</v>
      </c>
      <c r="O11">
        <v>2610</v>
      </c>
    </row>
    <row r="12" spans="3:15" x14ac:dyDescent="0.3">
      <c r="H12" s="10" t="s">
        <v>153</v>
      </c>
      <c r="M12">
        <v>1010</v>
      </c>
      <c r="O12">
        <v>1010</v>
      </c>
    </row>
    <row r="13" spans="3:15" x14ac:dyDescent="0.3">
      <c r="H13" s="10" t="s">
        <v>155</v>
      </c>
      <c r="K13">
        <v>1600</v>
      </c>
      <c r="O13">
        <v>1600</v>
      </c>
    </row>
    <row r="14" spans="3:15" x14ac:dyDescent="0.3">
      <c r="H14" s="9" t="s">
        <v>166</v>
      </c>
      <c r="I14">
        <v>510</v>
      </c>
      <c r="J14">
        <v>750</v>
      </c>
      <c r="K14">
        <v>1600</v>
      </c>
      <c r="L14">
        <v>1400</v>
      </c>
      <c r="M14">
        <v>1010</v>
      </c>
      <c r="N14">
        <v>680</v>
      </c>
      <c r="O14">
        <v>5950</v>
      </c>
    </row>
    <row r="17" spans="3:6" x14ac:dyDescent="0.3">
      <c r="C17" t="s">
        <v>151</v>
      </c>
      <c r="D17" t="s">
        <v>152</v>
      </c>
      <c r="E17" t="s">
        <v>144</v>
      </c>
      <c r="F17" t="s">
        <v>5</v>
      </c>
    </row>
    <row r="18" spans="3:6" x14ac:dyDescent="0.3">
      <c r="C18" t="s">
        <v>156</v>
      </c>
      <c r="D18" t="s">
        <v>158</v>
      </c>
      <c r="E18" t="s">
        <v>163</v>
      </c>
      <c r="F18" s="7">
        <v>1400</v>
      </c>
    </row>
    <row r="19" spans="3:6" x14ac:dyDescent="0.3">
      <c r="C19" t="s">
        <v>153</v>
      </c>
      <c r="D19" t="s">
        <v>159</v>
      </c>
      <c r="E19" t="s">
        <v>164</v>
      </c>
      <c r="F19" s="7">
        <v>1010</v>
      </c>
    </row>
    <row r="20" spans="3:6" x14ac:dyDescent="0.3">
      <c r="C20" t="s">
        <v>154</v>
      </c>
      <c r="D20" t="s">
        <v>112</v>
      </c>
      <c r="E20" t="s">
        <v>162</v>
      </c>
      <c r="F20">
        <v>750</v>
      </c>
    </row>
    <row r="21" spans="3:6" x14ac:dyDescent="0.3">
      <c r="C21" s="2">
        <v>44899</v>
      </c>
      <c r="D21" t="s">
        <v>160</v>
      </c>
      <c r="E21" t="s">
        <v>163</v>
      </c>
      <c r="F21">
        <v>510</v>
      </c>
    </row>
    <row r="22" spans="3:6" x14ac:dyDescent="0.3">
      <c r="C22" t="s">
        <v>155</v>
      </c>
      <c r="D22" t="s">
        <v>161</v>
      </c>
      <c r="E22" t="s">
        <v>164</v>
      </c>
      <c r="F22" s="7">
        <v>1600</v>
      </c>
    </row>
    <row r="23" spans="3:6" x14ac:dyDescent="0.3">
      <c r="C23" s="2" t="s">
        <v>157</v>
      </c>
      <c r="D23" t="s">
        <v>162</v>
      </c>
      <c r="E23" t="s">
        <v>162</v>
      </c>
      <c r="F23" s="7">
        <v>680</v>
      </c>
    </row>
  </sheetData>
  <phoneticPr fontId="2" type="noConversion"/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84A5-C75E-4A7F-83A3-21CD0515B65E}">
  <dimension ref="A1:C11"/>
  <sheetViews>
    <sheetView workbookViewId="0">
      <selection activeCell="C11" sqref="C11"/>
    </sheetView>
  </sheetViews>
  <sheetFormatPr defaultRowHeight="14.4" x14ac:dyDescent="0.3"/>
  <cols>
    <col min="1" max="1" width="14.21875" bestFit="1" customWidth="1"/>
    <col min="2" max="2" width="15.5546875" bestFit="1" customWidth="1"/>
    <col min="3" max="3" width="10.77734375" bestFit="1" customWidth="1"/>
    <col min="4" max="4" width="6.88671875" bestFit="1" customWidth="1"/>
    <col min="5" max="5" width="5" bestFit="1" customWidth="1"/>
    <col min="6" max="6" width="9.6640625" bestFit="1" customWidth="1"/>
    <col min="7" max="7" width="5" bestFit="1" customWidth="1"/>
    <col min="8" max="8" width="10.77734375" bestFit="1" customWidth="1"/>
  </cols>
  <sheetData>
    <row r="1" spans="1:3" x14ac:dyDescent="0.3">
      <c r="A1" s="8" t="s">
        <v>151</v>
      </c>
      <c r="B1" t="s">
        <v>154</v>
      </c>
    </row>
    <row r="3" spans="1:3" x14ac:dyDescent="0.3">
      <c r="A3" s="8" t="s">
        <v>167</v>
      </c>
      <c r="B3" s="8" t="s">
        <v>168</v>
      </c>
    </row>
    <row r="4" spans="1:3" x14ac:dyDescent="0.3">
      <c r="A4" s="8" t="s">
        <v>165</v>
      </c>
      <c r="B4" t="s">
        <v>112</v>
      </c>
      <c r="C4" t="s">
        <v>166</v>
      </c>
    </row>
    <row r="5" spans="1:3" x14ac:dyDescent="0.3">
      <c r="A5" s="9" t="s">
        <v>162</v>
      </c>
      <c r="B5">
        <v>750</v>
      </c>
      <c r="C5">
        <v>750</v>
      </c>
    </row>
    <row r="6" spans="1:3" x14ac:dyDescent="0.3">
      <c r="A6" s="9" t="s">
        <v>166</v>
      </c>
      <c r="B6">
        <v>750</v>
      </c>
      <c r="C6">
        <v>750</v>
      </c>
    </row>
    <row r="11" spans="1:3" x14ac:dyDescent="0.3">
      <c r="C11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EA4B-7EDC-4BEE-94D8-B31E4A366A79}">
  <dimension ref="C3:F23"/>
  <sheetViews>
    <sheetView workbookViewId="0">
      <selection activeCell="D6" sqref="C4:F9"/>
    </sheetView>
  </sheetViews>
  <sheetFormatPr defaultRowHeight="14.4" x14ac:dyDescent="0.3"/>
  <cols>
    <col min="3" max="3" width="9.5546875" bestFit="1" customWidth="1"/>
    <col min="4" max="4" width="12.6640625" customWidth="1"/>
    <col min="5" max="6" width="9.5546875" customWidth="1"/>
  </cols>
  <sheetData>
    <row r="3" spans="3:6" x14ac:dyDescent="0.3">
      <c r="C3" t="s">
        <v>151</v>
      </c>
      <c r="D3" t="s">
        <v>152</v>
      </c>
      <c r="E3" t="s">
        <v>144</v>
      </c>
      <c r="F3" t="s">
        <v>5</v>
      </c>
    </row>
    <row r="4" spans="3:6" x14ac:dyDescent="0.3">
      <c r="C4" t="s">
        <v>156</v>
      </c>
      <c r="D4" t="s">
        <v>158</v>
      </c>
      <c r="E4" t="s">
        <v>163</v>
      </c>
      <c r="F4" s="7">
        <v>1400</v>
      </c>
    </row>
    <row r="5" spans="3:6" x14ac:dyDescent="0.3">
      <c r="C5" t="s">
        <v>153</v>
      </c>
      <c r="D5" t="s">
        <v>159</v>
      </c>
      <c r="E5" t="s">
        <v>164</v>
      </c>
      <c r="F5" s="7">
        <v>1010</v>
      </c>
    </row>
    <row r="6" spans="3:6" x14ac:dyDescent="0.3">
      <c r="C6" t="s">
        <v>154</v>
      </c>
      <c r="D6" t="s">
        <v>112</v>
      </c>
      <c r="E6" t="s">
        <v>162</v>
      </c>
      <c r="F6">
        <v>750</v>
      </c>
    </row>
    <row r="7" spans="3:6" x14ac:dyDescent="0.3">
      <c r="C7" s="2">
        <v>44899</v>
      </c>
      <c r="D7" t="s">
        <v>160</v>
      </c>
      <c r="E7" t="s">
        <v>163</v>
      </c>
      <c r="F7">
        <v>510</v>
      </c>
    </row>
    <row r="8" spans="3:6" x14ac:dyDescent="0.3">
      <c r="C8" t="s">
        <v>155</v>
      </c>
      <c r="D8" t="s">
        <v>161</v>
      </c>
      <c r="E8" t="s">
        <v>164</v>
      </c>
      <c r="F8" s="7">
        <v>1600</v>
      </c>
    </row>
    <row r="9" spans="3:6" x14ac:dyDescent="0.3">
      <c r="C9" s="2" t="s">
        <v>157</v>
      </c>
      <c r="D9" t="s">
        <v>162</v>
      </c>
      <c r="E9" t="s">
        <v>162</v>
      </c>
      <c r="F9" s="7">
        <v>680</v>
      </c>
    </row>
    <row r="17" spans="3:6" x14ac:dyDescent="0.3">
      <c r="C17" t="s">
        <v>151</v>
      </c>
      <c r="D17" t="s">
        <v>152</v>
      </c>
      <c r="E17" t="s">
        <v>144</v>
      </c>
      <c r="F17" t="s">
        <v>5</v>
      </c>
    </row>
    <row r="18" spans="3:6" x14ac:dyDescent="0.3">
      <c r="C18" t="s">
        <v>156</v>
      </c>
      <c r="D18" t="s">
        <v>158</v>
      </c>
      <c r="E18" t="s">
        <v>163</v>
      </c>
      <c r="F18" s="7">
        <v>1400</v>
      </c>
    </row>
    <row r="19" spans="3:6" x14ac:dyDescent="0.3">
      <c r="C19" t="s">
        <v>153</v>
      </c>
      <c r="D19" t="s">
        <v>159</v>
      </c>
      <c r="E19" t="s">
        <v>164</v>
      </c>
      <c r="F19" s="7">
        <v>1010</v>
      </c>
    </row>
    <row r="20" spans="3:6" x14ac:dyDescent="0.3">
      <c r="C20" t="s">
        <v>154</v>
      </c>
      <c r="D20" t="s">
        <v>112</v>
      </c>
      <c r="E20" t="s">
        <v>162</v>
      </c>
      <c r="F20">
        <v>750</v>
      </c>
    </row>
    <row r="21" spans="3:6" x14ac:dyDescent="0.3">
      <c r="C21" s="2">
        <v>44899</v>
      </c>
      <c r="D21" t="s">
        <v>160</v>
      </c>
      <c r="E21" t="s">
        <v>163</v>
      </c>
      <c r="F21">
        <v>510</v>
      </c>
    </row>
    <row r="22" spans="3:6" x14ac:dyDescent="0.3">
      <c r="C22" t="s">
        <v>155</v>
      </c>
      <c r="D22" t="s">
        <v>161</v>
      </c>
      <c r="E22" t="s">
        <v>164</v>
      </c>
      <c r="F22" s="7">
        <v>1600</v>
      </c>
    </row>
    <row r="23" spans="3:6" x14ac:dyDescent="0.3">
      <c r="C23" s="2" t="s">
        <v>157</v>
      </c>
      <c r="D23" t="s">
        <v>162</v>
      </c>
      <c r="E23" t="s">
        <v>162</v>
      </c>
      <c r="F23" s="7">
        <v>680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1774-D303-4345-8987-BB6153055BCF}">
  <dimension ref="C1:I64"/>
  <sheetViews>
    <sheetView topLeftCell="A10" workbookViewId="0">
      <selection activeCell="C15" sqref="C15:G28"/>
    </sheetView>
  </sheetViews>
  <sheetFormatPr defaultRowHeight="14.4" x14ac:dyDescent="0.3"/>
  <cols>
    <col min="3" max="3" width="16.6640625" customWidth="1"/>
    <col min="4" max="4" width="9.77734375" customWidth="1"/>
    <col min="6" max="6" width="15.5546875" customWidth="1"/>
    <col min="7" max="7" width="20.21875" customWidth="1"/>
  </cols>
  <sheetData>
    <row r="1" spans="3:9" x14ac:dyDescent="0.3">
      <c r="C1" s="12" t="s">
        <v>190</v>
      </c>
    </row>
    <row r="3" spans="3:9" x14ac:dyDescent="0.3">
      <c r="C3" t="s">
        <v>169</v>
      </c>
      <c r="F3" t="s">
        <v>170</v>
      </c>
      <c r="G3" t="s">
        <v>171</v>
      </c>
    </row>
    <row r="4" spans="3:9" x14ac:dyDescent="0.3">
      <c r="C4">
        <v>1</v>
      </c>
      <c r="F4" t="s">
        <v>172</v>
      </c>
      <c r="G4">
        <f>C4+C5</f>
        <v>3</v>
      </c>
      <c r="I4" t="s">
        <v>182</v>
      </c>
    </row>
    <row r="5" spans="3:9" x14ac:dyDescent="0.3">
      <c r="C5">
        <v>2</v>
      </c>
      <c r="F5" t="s">
        <v>173</v>
      </c>
      <c r="G5">
        <f>C4-C5</f>
        <v>-1</v>
      </c>
    </row>
    <row r="6" spans="3:9" x14ac:dyDescent="0.3">
      <c r="F6" t="s">
        <v>174</v>
      </c>
      <c r="G6">
        <f>C4*C5</f>
        <v>2</v>
      </c>
    </row>
    <row r="7" spans="3:9" x14ac:dyDescent="0.3">
      <c r="F7" t="s">
        <v>175</v>
      </c>
      <c r="G7">
        <f>C4/C5</f>
        <v>0.5</v>
      </c>
    </row>
    <row r="8" spans="3:9" x14ac:dyDescent="0.3">
      <c r="F8" t="s">
        <v>176</v>
      </c>
      <c r="G8">
        <f>C4^C5</f>
        <v>1</v>
      </c>
    </row>
    <row r="10" spans="3:9" x14ac:dyDescent="0.3">
      <c r="G10" t="s">
        <v>147</v>
      </c>
    </row>
    <row r="15" spans="3:9" x14ac:dyDescent="0.3">
      <c r="C15" t="s">
        <v>177</v>
      </c>
      <c r="D15" t="s">
        <v>5</v>
      </c>
      <c r="F15" t="s">
        <v>141</v>
      </c>
      <c r="G15" t="s">
        <v>178</v>
      </c>
    </row>
    <row r="16" spans="3:9" x14ac:dyDescent="0.3">
      <c r="C16" t="s">
        <v>1</v>
      </c>
      <c r="D16">
        <v>50</v>
      </c>
      <c r="F16" t="s">
        <v>131</v>
      </c>
      <c r="G16">
        <v>50</v>
      </c>
    </row>
    <row r="17" spans="3:7" x14ac:dyDescent="0.3">
      <c r="C17" t="s">
        <v>2</v>
      </c>
      <c r="D17">
        <v>100</v>
      </c>
      <c r="F17" t="s">
        <v>8</v>
      </c>
      <c r="G17">
        <v>30</v>
      </c>
    </row>
    <row r="18" spans="3:7" x14ac:dyDescent="0.3">
      <c r="C18" t="s">
        <v>3</v>
      </c>
      <c r="D18">
        <v>60</v>
      </c>
      <c r="F18" t="s">
        <v>179</v>
      </c>
      <c r="G18">
        <v>10</v>
      </c>
    </row>
    <row r="19" spans="3:7" x14ac:dyDescent="0.3">
      <c r="C19" t="s">
        <v>132</v>
      </c>
      <c r="D19">
        <v>30</v>
      </c>
      <c r="F19" t="s">
        <v>7</v>
      </c>
      <c r="G19">
        <v>50</v>
      </c>
    </row>
    <row r="20" spans="3:7" x14ac:dyDescent="0.3">
      <c r="C20" t="s">
        <v>183</v>
      </c>
      <c r="D20">
        <f>SUM(D16:D19)</f>
        <v>240</v>
      </c>
      <c r="F20" t="s">
        <v>183</v>
      </c>
      <c r="G20">
        <f>SUBTOTAL(109,G16:G19)</f>
        <v>140</v>
      </c>
    </row>
    <row r="23" spans="3:7" x14ac:dyDescent="0.3">
      <c r="C23" t="s">
        <v>180</v>
      </c>
      <c r="D23" t="s">
        <v>178</v>
      </c>
      <c r="F23" t="s">
        <v>180</v>
      </c>
      <c r="G23" t="s">
        <v>178</v>
      </c>
    </row>
    <row r="24" spans="3:7" x14ac:dyDescent="0.3">
      <c r="C24" t="s">
        <v>136</v>
      </c>
      <c r="D24">
        <v>60</v>
      </c>
      <c r="F24" t="s">
        <v>136</v>
      </c>
      <c r="G24">
        <v>60</v>
      </c>
    </row>
    <row r="25" spans="3:7" x14ac:dyDescent="0.3">
      <c r="C25" t="s">
        <v>181</v>
      </c>
      <c r="D25">
        <v>100</v>
      </c>
      <c r="F25" t="s">
        <v>181</v>
      </c>
      <c r="G25">
        <v>100</v>
      </c>
    </row>
    <row r="26" spans="3:7" x14ac:dyDescent="0.3">
      <c r="C26" t="s">
        <v>137</v>
      </c>
      <c r="D26">
        <v>30</v>
      </c>
      <c r="F26" t="s">
        <v>137</v>
      </c>
      <c r="G26">
        <v>30</v>
      </c>
    </row>
    <row r="27" spans="3:7" x14ac:dyDescent="0.3">
      <c r="C27" t="s">
        <v>138</v>
      </c>
      <c r="D27">
        <v>50</v>
      </c>
      <c r="F27" t="s">
        <v>138</v>
      </c>
      <c r="G27">
        <v>50</v>
      </c>
    </row>
    <row r="28" spans="3:7" x14ac:dyDescent="0.3">
      <c r="C28" t="s">
        <v>183</v>
      </c>
      <c r="D28">
        <f>SUM(D24:D27)</f>
        <v>240</v>
      </c>
      <c r="F28" t="s">
        <v>184</v>
      </c>
      <c r="G28">
        <f>COUNT(G24:G27)</f>
        <v>4</v>
      </c>
    </row>
    <row r="33" spans="3:7" x14ac:dyDescent="0.3">
      <c r="C33" t="s">
        <v>177</v>
      </c>
      <c r="D33" t="s">
        <v>5</v>
      </c>
      <c r="F33" t="s">
        <v>141</v>
      </c>
      <c r="G33" t="s">
        <v>178</v>
      </c>
    </row>
    <row r="34" spans="3:7" x14ac:dyDescent="0.3">
      <c r="C34" t="s">
        <v>1</v>
      </c>
      <c r="D34">
        <v>50</v>
      </c>
      <c r="F34" t="s">
        <v>131</v>
      </c>
      <c r="G34">
        <v>50</v>
      </c>
    </row>
    <row r="35" spans="3:7" x14ac:dyDescent="0.3">
      <c r="C35" t="s">
        <v>2</v>
      </c>
      <c r="D35">
        <v>100</v>
      </c>
      <c r="F35" t="s">
        <v>8</v>
      </c>
      <c r="G35">
        <v>30</v>
      </c>
    </row>
    <row r="36" spans="3:7" x14ac:dyDescent="0.3">
      <c r="C36" t="s">
        <v>3</v>
      </c>
      <c r="D36">
        <v>60</v>
      </c>
      <c r="F36" t="s">
        <v>179</v>
      </c>
      <c r="G36">
        <v>10</v>
      </c>
    </row>
    <row r="37" spans="3:7" x14ac:dyDescent="0.3">
      <c r="C37" t="s">
        <v>132</v>
      </c>
      <c r="D37">
        <v>30</v>
      </c>
      <c r="F37" t="s">
        <v>7</v>
      </c>
      <c r="G37">
        <v>50</v>
      </c>
    </row>
    <row r="38" spans="3:7" x14ac:dyDescent="0.3">
      <c r="C38" t="s">
        <v>185</v>
      </c>
      <c r="D38">
        <f>AVERAGE(D34:D37)</f>
        <v>60</v>
      </c>
      <c r="F38" t="s">
        <v>185</v>
      </c>
      <c r="G38">
        <f>AVERAGE(G34:G37)</f>
        <v>35</v>
      </c>
    </row>
    <row r="41" spans="3:7" x14ac:dyDescent="0.3">
      <c r="C41" t="s">
        <v>180</v>
      </c>
      <c r="D41" t="s">
        <v>178</v>
      </c>
      <c r="F41" t="s">
        <v>180</v>
      </c>
      <c r="G41" t="s">
        <v>178</v>
      </c>
    </row>
    <row r="42" spans="3:7" x14ac:dyDescent="0.3">
      <c r="C42" t="s">
        <v>136</v>
      </c>
      <c r="D42">
        <v>50</v>
      </c>
      <c r="F42" t="s">
        <v>136</v>
      </c>
      <c r="G42">
        <v>60</v>
      </c>
    </row>
    <row r="43" spans="3:7" x14ac:dyDescent="0.3">
      <c r="C43" t="s">
        <v>181</v>
      </c>
      <c r="D43">
        <v>100</v>
      </c>
      <c r="F43" t="s">
        <v>181</v>
      </c>
      <c r="G43">
        <v>100</v>
      </c>
    </row>
    <row r="44" spans="3:7" x14ac:dyDescent="0.3">
      <c r="C44" t="s">
        <v>137</v>
      </c>
      <c r="D44">
        <v>30</v>
      </c>
      <c r="F44" t="s">
        <v>137</v>
      </c>
      <c r="G44">
        <v>30</v>
      </c>
    </row>
    <row r="45" spans="3:7" x14ac:dyDescent="0.3">
      <c r="C45" t="s">
        <v>138</v>
      </c>
      <c r="D45">
        <v>50</v>
      </c>
      <c r="F45" t="s">
        <v>138</v>
      </c>
      <c r="G45">
        <v>50</v>
      </c>
    </row>
    <row r="46" spans="3:7" x14ac:dyDescent="0.3">
      <c r="C46" t="s">
        <v>186</v>
      </c>
      <c r="D46">
        <f>MODE(D42:D45)</f>
        <v>50</v>
      </c>
      <c r="F46" t="s">
        <v>187</v>
      </c>
      <c r="G46">
        <f>MEDIAN(G42:G45)</f>
        <v>55</v>
      </c>
    </row>
    <row r="51" spans="3:7" x14ac:dyDescent="0.3">
      <c r="C51" t="s">
        <v>177</v>
      </c>
      <c r="D51" t="s">
        <v>5</v>
      </c>
      <c r="F51" t="s">
        <v>141</v>
      </c>
      <c r="G51" t="s">
        <v>178</v>
      </c>
    </row>
    <row r="52" spans="3:7" x14ac:dyDescent="0.3">
      <c r="C52" t="s">
        <v>1</v>
      </c>
      <c r="D52">
        <v>50</v>
      </c>
      <c r="F52" t="s">
        <v>131</v>
      </c>
      <c r="G52">
        <v>50</v>
      </c>
    </row>
    <row r="53" spans="3:7" x14ac:dyDescent="0.3">
      <c r="C53" t="s">
        <v>2</v>
      </c>
      <c r="D53">
        <v>100</v>
      </c>
      <c r="F53" t="s">
        <v>8</v>
      </c>
      <c r="G53">
        <v>30</v>
      </c>
    </row>
    <row r="54" spans="3:7" x14ac:dyDescent="0.3">
      <c r="C54" t="s">
        <v>3</v>
      </c>
      <c r="D54">
        <v>60</v>
      </c>
      <c r="F54" t="s">
        <v>179</v>
      </c>
      <c r="G54">
        <v>10</v>
      </c>
    </row>
    <row r="55" spans="3:7" x14ac:dyDescent="0.3">
      <c r="C55" t="s">
        <v>132</v>
      </c>
      <c r="D55">
        <v>30</v>
      </c>
      <c r="F55" t="s">
        <v>7</v>
      </c>
      <c r="G55">
        <v>50</v>
      </c>
    </row>
    <row r="56" spans="3:7" x14ac:dyDescent="0.3">
      <c r="C56" t="s">
        <v>188</v>
      </c>
      <c r="D56">
        <f>MIN(D52:D55)</f>
        <v>30</v>
      </c>
      <c r="F56" t="s">
        <v>189</v>
      </c>
      <c r="G56">
        <f>MAX(G52:G55)</f>
        <v>50</v>
      </c>
    </row>
    <row r="59" spans="3:7" x14ac:dyDescent="0.3">
      <c r="C59" t="s">
        <v>180</v>
      </c>
      <c r="D59" t="s">
        <v>178</v>
      </c>
      <c r="F59" t="s">
        <v>180</v>
      </c>
      <c r="G59" t="s">
        <v>178</v>
      </c>
    </row>
    <row r="60" spans="3:7" x14ac:dyDescent="0.3">
      <c r="C60" t="s">
        <v>136</v>
      </c>
      <c r="D60">
        <v>50</v>
      </c>
      <c r="F60" t="s">
        <v>136</v>
      </c>
      <c r="G60">
        <v>60</v>
      </c>
    </row>
    <row r="61" spans="3:7" x14ac:dyDescent="0.3">
      <c r="C61" t="s">
        <v>181</v>
      </c>
      <c r="D61">
        <v>100</v>
      </c>
      <c r="F61" t="s">
        <v>181</v>
      </c>
      <c r="G61">
        <v>100</v>
      </c>
    </row>
    <row r="62" spans="3:7" x14ac:dyDescent="0.3">
      <c r="C62" t="s">
        <v>137</v>
      </c>
      <c r="D62">
        <v>30</v>
      </c>
      <c r="F62" t="s">
        <v>137</v>
      </c>
      <c r="G62">
        <v>30</v>
      </c>
    </row>
    <row r="63" spans="3:7" x14ac:dyDescent="0.3">
      <c r="C63" t="s">
        <v>138</v>
      </c>
      <c r="D63">
        <v>50</v>
      </c>
      <c r="F63" t="s">
        <v>138</v>
      </c>
      <c r="G63">
        <v>50</v>
      </c>
    </row>
    <row r="64" spans="3:7" x14ac:dyDescent="0.3">
      <c r="C64" t="s">
        <v>188</v>
      </c>
      <c r="D64">
        <f>SUBTOTAL(105,D60:D63)</f>
        <v>30</v>
      </c>
      <c r="F64" t="s">
        <v>189</v>
      </c>
      <c r="G64">
        <f>SUBTOTAL(104,G60:G63)</f>
        <v>100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8671-31A2-4BAE-9A6B-0FB1A37DD3A9}">
  <dimension ref="C3:D17"/>
  <sheetViews>
    <sheetView workbookViewId="0">
      <selection activeCell="D17" sqref="D17"/>
    </sheetView>
  </sheetViews>
  <sheetFormatPr defaultRowHeight="14.4" x14ac:dyDescent="0.3"/>
  <cols>
    <col min="3" max="3" width="25.21875" customWidth="1"/>
    <col min="4" max="4" width="11.44140625" customWidth="1"/>
  </cols>
  <sheetData>
    <row r="3" spans="3:4" x14ac:dyDescent="0.3">
      <c r="C3" s="13">
        <v>4567.2804999999998</v>
      </c>
    </row>
    <row r="6" spans="3:4" x14ac:dyDescent="0.3">
      <c r="C6" s="18" t="s">
        <v>191</v>
      </c>
      <c r="D6" s="16"/>
    </row>
    <row r="7" spans="3:4" x14ac:dyDescent="0.3">
      <c r="C7" s="17" t="s">
        <v>192</v>
      </c>
      <c r="D7" s="19">
        <f ca="1">TODAY()</f>
        <v>45064</v>
      </c>
    </row>
    <row r="8" spans="3:4" x14ac:dyDescent="0.3">
      <c r="C8" s="17" t="s">
        <v>193</v>
      </c>
      <c r="D8" s="19">
        <v>45063</v>
      </c>
    </row>
    <row r="9" spans="3:4" x14ac:dyDescent="0.3">
      <c r="C9" s="17" t="s">
        <v>194</v>
      </c>
      <c r="D9" s="5">
        <f ca="1">D7-D8</f>
        <v>1</v>
      </c>
    </row>
    <row r="12" spans="3:4" x14ac:dyDescent="0.3">
      <c r="C12" s="5" t="s">
        <v>195</v>
      </c>
      <c r="D12" s="17">
        <v>55</v>
      </c>
    </row>
    <row r="13" spans="3:4" x14ac:dyDescent="0.3">
      <c r="C13" s="5" t="s">
        <v>196</v>
      </c>
      <c r="D13" s="20">
        <f ca="1">D7+D12</f>
        <v>45119</v>
      </c>
    </row>
    <row r="16" spans="3:4" x14ac:dyDescent="0.3">
      <c r="C16" s="14" t="s">
        <v>197</v>
      </c>
      <c r="D16" s="14"/>
    </row>
    <row r="17" spans="3:4" x14ac:dyDescent="0.3">
      <c r="C17" s="15" t="s">
        <v>198</v>
      </c>
      <c r="D17" s="21">
        <f ca="1">NOW()</f>
        <v>45064.01779085648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B0EB-79B5-4677-8789-4F1A6743994E}">
  <dimension ref="A4:E29"/>
  <sheetViews>
    <sheetView topLeftCell="B10" workbookViewId="0">
      <selection activeCell="E28" sqref="E28"/>
    </sheetView>
  </sheetViews>
  <sheetFormatPr defaultRowHeight="14.4" x14ac:dyDescent="0.3"/>
  <cols>
    <col min="2" max="2" width="20.44140625" customWidth="1"/>
    <col min="3" max="3" width="32.44140625" customWidth="1"/>
    <col min="4" max="4" width="20.88671875" customWidth="1"/>
    <col min="5" max="5" width="25.44140625" customWidth="1"/>
  </cols>
  <sheetData>
    <row r="4" spans="1:5" x14ac:dyDescent="0.3">
      <c r="B4" s="16" t="s">
        <v>199</v>
      </c>
      <c r="C4" s="16" t="s">
        <v>200</v>
      </c>
      <c r="D4" s="16" t="s">
        <v>201</v>
      </c>
      <c r="E4" s="16" t="s">
        <v>202</v>
      </c>
    </row>
    <row r="5" spans="1:5" x14ac:dyDescent="0.3">
      <c r="A5" s="23"/>
      <c r="B5" s="24" t="s">
        <v>203</v>
      </c>
      <c r="C5" s="24" t="s">
        <v>204</v>
      </c>
      <c r="D5" s="5" t="str">
        <f>B5&amp;","&amp;C5</f>
        <v>Nancy,Smith</v>
      </c>
      <c r="E5" s="5" t="s">
        <v>219</v>
      </c>
    </row>
    <row r="6" spans="1:5" x14ac:dyDescent="0.3">
      <c r="A6" s="23"/>
      <c r="B6" s="24" t="s">
        <v>206</v>
      </c>
      <c r="C6" s="24" t="s">
        <v>205</v>
      </c>
      <c r="D6" s="5" t="str">
        <f>B6&amp;","&amp;C6</f>
        <v>Andy,North</v>
      </c>
      <c r="E6" s="5" t="str">
        <f>B6&amp;" "&amp;C6</f>
        <v>Andy North</v>
      </c>
    </row>
    <row r="7" spans="1:5" x14ac:dyDescent="0.3">
      <c r="A7" s="23"/>
      <c r="B7" s="24" t="s">
        <v>16</v>
      </c>
      <c r="C7" s="24" t="s">
        <v>207</v>
      </c>
      <c r="D7" s="5" t="str">
        <f t="shared" ref="D7:D11" si="0">B7&amp;","&amp;C7</f>
        <v>Jan,Kotas</v>
      </c>
      <c r="E7" s="5" t="str">
        <f t="shared" ref="E7:E11" si="1">B7&amp;" "&amp;C7</f>
        <v>Jan Kotas</v>
      </c>
    </row>
    <row r="8" spans="1:5" x14ac:dyDescent="0.3">
      <c r="A8" s="23"/>
      <c r="B8" s="24" t="s">
        <v>209</v>
      </c>
      <c r="C8" s="24" t="s">
        <v>208</v>
      </c>
      <c r="D8" s="5" t="str">
        <f t="shared" si="0"/>
        <v>Mariya,Jones</v>
      </c>
      <c r="E8" s="5" t="str">
        <f t="shared" si="1"/>
        <v>Mariya Jones</v>
      </c>
    </row>
    <row r="9" spans="1:5" x14ac:dyDescent="0.3">
      <c r="A9" s="23"/>
      <c r="B9" s="24" t="s">
        <v>210</v>
      </c>
      <c r="C9" s="24" t="s">
        <v>211</v>
      </c>
      <c r="D9" s="5" t="str">
        <f t="shared" si="0"/>
        <v>Steven,Thorpe</v>
      </c>
      <c r="E9" s="5" t="str">
        <f t="shared" si="1"/>
        <v>Steven Thorpe</v>
      </c>
    </row>
    <row r="10" spans="1:5" x14ac:dyDescent="0.3">
      <c r="A10" s="23"/>
      <c r="B10" s="24" t="s">
        <v>212</v>
      </c>
      <c r="C10" s="24" t="s">
        <v>213</v>
      </c>
      <c r="D10" s="5" t="str">
        <f t="shared" si="0"/>
        <v>Michael,Neipper</v>
      </c>
      <c r="E10" s="5" t="str">
        <f t="shared" si="1"/>
        <v>Michael Neipper</v>
      </c>
    </row>
    <row r="11" spans="1:5" x14ac:dyDescent="0.3">
      <c r="A11" s="23"/>
      <c r="B11" s="24" t="s">
        <v>215</v>
      </c>
      <c r="C11" s="24" t="s">
        <v>214</v>
      </c>
      <c r="D11" s="5" t="str">
        <f t="shared" si="0"/>
        <v>Robert,Zare</v>
      </c>
      <c r="E11" s="5" t="str">
        <f t="shared" si="1"/>
        <v>Robert Zare</v>
      </c>
    </row>
    <row r="16" spans="1:5" x14ac:dyDescent="0.3">
      <c r="C16" s="22" t="s">
        <v>216</v>
      </c>
      <c r="D16" s="22"/>
    </row>
    <row r="17" spans="3:5" x14ac:dyDescent="0.3">
      <c r="C17" t="s">
        <v>217</v>
      </c>
      <c r="D17" s="2">
        <f ca="1">TODAY()</f>
        <v>45064</v>
      </c>
    </row>
    <row r="18" spans="3:5" x14ac:dyDescent="0.3">
      <c r="C18" t="s">
        <v>218</v>
      </c>
      <c r="D18" s="25">
        <f ca="1">NOW()</f>
        <v>45064.01779085648</v>
      </c>
    </row>
    <row r="21" spans="3:5" x14ac:dyDescent="0.3">
      <c r="C21" s="26" t="s">
        <v>220</v>
      </c>
      <c r="D21" s="26"/>
    </row>
    <row r="22" spans="3:5" x14ac:dyDescent="0.3">
      <c r="C22" s="24" t="s">
        <v>222</v>
      </c>
      <c r="D22" s="24"/>
      <c r="E22" t="str">
        <f ca="1">C17&amp;D17</f>
        <v>Today's date:45064</v>
      </c>
    </row>
    <row r="23" spans="3:5" x14ac:dyDescent="0.3">
      <c r="C23" s="24" t="s">
        <v>221</v>
      </c>
      <c r="D23" s="24"/>
      <c r="E23" t="str">
        <f ca="1">C18&amp;D18</f>
        <v>Current time:45064.0177908565</v>
      </c>
    </row>
    <row r="27" spans="3:5" x14ac:dyDescent="0.3">
      <c r="C27" s="26" t="s">
        <v>223</v>
      </c>
      <c r="D27" s="26"/>
    </row>
    <row r="28" spans="3:5" x14ac:dyDescent="0.3">
      <c r="C28" s="5" t="s">
        <v>225</v>
      </c>
      <c r="D28" s="5"/>
      <c r="E28" t="str">
        <f>TEXT(C28,"MM/DD/YYYY")</f>
        <v>Today's date: 05/17/2023</v>
      </c>
    </row>
    <row r="29" spans="3:5" x14ac:dyDescent="0.3">
      <c r="C29" s="5" t="s">
        <v>224</v>
      </c>
      <c r="D29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2D2B-54BF-4E67-B5E2-9B45A30E3A98}">
  <dimension ref="C3:I23"/>
  <sheetViews>
    <sheetView workbookViewId="0">
      <selection activeCell="F19" sqref="F19"/>
    </sheetView>
  </sheetViews>
  <sheetFormatPr defaultRowHeight="14.4" x14ac:dyDescent="0.3"/>
  <sheetData>
    <row r="3" spans="3:9" x14ac:dyDescent="0.3">
      <c r="C3" s="26" t="s">
        <v>226</v>
      </c>
      <c r="D3" s="26"/>
    </row>
    <row r="4" spans="3:9" x14ac:dyDescent="0.3">
      <c r="C4" s="24" t="s">
        <v>227</v>
      </c>
      <c r="D4" s="5" t="b">
        <f>IF(C4="Apple",TRUE,FALSE)</f>
        <v>1</v>
      </c>
    </row>
    <row r="5" spans="3:9" x14ac:dyDescent="0.3">
      <c r="C5" s="24" t="s">
        <v>228</v>
      </c>
      <c r="D5" s="5" t="b">
        <f>IF(C5="Orange",TRUE,FALSE)</f>
        <v>1</v>
      </c>
    </row>
    <row r="6" spans="3:9" x14ac:dyDescent="0.3">
      <c r="C6" s="24">
        <v>50</v>
      </c>
      <c r="D6" s="5" t="str">
        <f>IF(C6&lt;100,"less than 100","greater than 100")</f>
        <v>less than 100</v>
      </c>
    </row>
    <row r="12" spans="3:9" x14ac:dyDescent="0.3">
      <c r="C12" s="26" t="s">
        <v>180</v>
      </c>
      <c r="D12" s="26" t="s">
        <v>229</v>
      </c>
      <c r="E12" s="26" t="s">
        <v>230</v>
      </c>
      <c r="F12" s="26" t="s">
        <v>12</v>
      </c>
    </row>
    <row r="13" spans="3:9" x14ac:dyDescent="0.3">
      <c r="C13" s="24" t="s">
        <v>231</v>
      </c>
      <c r="D13" s="24">
        <v>2</v>
      </c>
      <c r="E13" s="27">
        <v>9.76</v>
      </c>
      <c r="F13" s="27">
        <v>19.52</v>
      </c>
    </row>
    <row r="14" spans="3:9" x14ac:dyDescent="0.3">
      <c r="C14" s="24" t="s">
        <v>232</v>
      </c>
      <c r="D14" s="24">
        <v>3</v>
      </c>
      <c r="E14" s="27">
        <v>1.42</v>
      </c>
      <c r="F14" s="27">
        <v>10.26</v>
      </c>
      <c r="I14">
        <f>SUM(14*shipping)</f>
        <v>17.5</v>
      </c>
    </row>
    <row r="17" spans="4:6" x14ac:dyDescent="0.3">
      <c r="D17" t="s">
        <v>233</v>
      </c>
      <c r="E17" s="28">
        <v>13.18</v>
      </c>
      <c r="F17" s="28">
        <v>29.78</v>
      </c>
    </row>
    <row r="19" spans="4:6" x14ac:dyDescent="0.3">
      <c r="D19" t="s">
        <v>234</v>
      </c>
      <c r="E19" t="s">
        <v>235</v>
      </c>
      <c r="F19" s="28" t="e">
        <f>IF(E19="Yes",F17*"SalesTax",0)</f>
        <v>#VALUE!</v>
      </c>
    </row>
    <row r="21" spans="4:6" x14ac:dyDescent="0.3">
      <c r="D21" t="s">
        <v>236</v>
      </c>
      <c r="E21" t="s">
        <v>235</v>
      </c>
      <c r="F21" s="28">
        <f>IF(E21="Yes",SUM(D13:E13)*1.25,0)</f>
        <v>14.7</v>
      </c>
    </row>
    <row r="23" spans="4:6" x14ac:dyDescent="0.3">
      <c r="D23" t="s">
        <v>126</v>
      </c>
      <c r="F23" s="28">
        <v>38.479999999999997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EE3A-78FF-40D0-B3CF-1637670379B1}">
  <dimension ref="C3:D6"/>
  <sheetViews>
    <sheetView workbookViewId="0">
      <selection activeCell="D7" sqref="D7"/>
    </sheetView>
  </sheetViews>
  <sheetFormatPr defaultRowHeight="14.4" x14ac:dyDescent="0.3"/>
  <sheetData>
    <row r="3" spans="3:4" x14ac:dyDescent="0.3">
      <c r="C3" t="s">
        <v>237</v>
      </c>
    </row>
    <row r="5" spans="3:4" x14ac:dyDescent="0.3">
      <c r="D5" t="s">
        <v>238</v>
      </c>
    </row>
    <row r="6" spans="3:4" x14ac:dyDescent="0.3">
      <c r="D6" t="s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2C8C-4E73-42A4-9D89-335EE868F55B}">
  <dimension ref="B6:D27"/>
  <sheetViews>
    <sheetView topLeftCell="A4" workbookViewId="0">
      <selection activeCell="D27" sqref="D27"/>
    </sheetView>
  </sheetViews>
  <sheetFormatPr defaultRowHeight="14.4" x14ac:dyDescent="0.3"/>
  <sheetData>
    <row r="6" spans="2:3" x14ac:dyDescent="0.3">
      <c r="B6" t="s">
        <v>240</v>
      </c>
      <c r="C6" t="s">
        <v>5</v>
      </c>
    </row>
    <row r="7" spans="2:3" x14ac:dyDescent="0.3">
      <c r="B7" t="s">
        <v>1</v>
      </c>
      <c r="C7">
        <v>50</v>
      </c>
    </row>
    <row r="8" spans="2:3" x14ac:dyDescent="0.3">
      <c r="B8" t="s">
        <v>2</v>
      </c>
      <c r="C8">
        <v>20</v>
      </c>
    </row>
    <row r="9" spans="2:3" x14ac:dyDescent="0.3">
      <c r="B9" t="s">
        <v>3</v>
      </c>
      <c r="C9">
        <v>30</v>
      </c>
    </row>
    <row r="10" spans="2:3" x14ac:dyDescent="0.3">
      <c r="B10" t="s">
        <v>132</v>
      </c>
      <c r="C10">
        <v>40</v>
      </c>
    </row>
    <row r="16" spans="2:3" x14ac:dyDescent="0.3">
      <c r="C16" t="s">
        <v>241</v>
      </c>
    </row>
    <row r="18" spans="3:4" x14ac:dyDescent="0.3">
      <c r="C18" t="s">
        <v>242</v>
      </c>
    </row>
    <row r="21" spans="3:4" x14ac:dyDescent="0.3">
      <c r="C21" t="s">
        <v>243</v>
      </c>
      <c r="D21" t="s">
        <v>245</v>
      </c>
    </row>
    <row r="23" spans="3:4" x14ac:dyDescent="0.3">
      <c r="C23" t="s">
        <v>244</v>
      </c>
      <c r="D23" t="s">
        <v>245</v>
      </c>
    </row>
    <row r="25" spans="3:4" x14ac:dyDescent="0.3">
      <c r="C25" t="s">
        <v>246</v>
      </c>
      <c r="D25" t="s">
        <v>245</v>
      </c>
    </row>
    <row r="27" spans="3:4" x14ac:dyDescent="0.3">
      <c r="C27" t="s">
        <v>247</v>
      </c>
      <c r="D27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AEB4-281A-49CD-AA84-4D6A44F3626C}">
  <dimension ref="C4:K22"/>
  <sheetViews>
    <sheetView zoomScaleNormal="100" workbookViewId="0">
      <selection activeCell="G21" sqref="G21"/>
    </sheetView>
  </sheetViews>
  <sheetFormatPr defaultRowHeight="14.4" x14ac:dyDescent="0.3"/>
  <sheetData>
    <row r="4" spans="3:11" x14ac:dyDescent="0.3">
      <c r="C4" t="s">
        <v>177</v>
      </c>
      <c r="D4" t="s">
        <v>5</v>
      </c>
      <c r="F4" t="s">
        <v>141</v>
      </c>
      <c r="G4" t="s">
        <v>178</v>
      </c>
      <c r="I4" s="29" t="s">
        <v>177</v>
      </c>
      <c r="J4" s="30" t="s">
        <v>5</v>
      </c>
      <c r="K4" t="s">
        <v>249</v>
      </c>
    </row>
    <row r="5" spans="3:11" x14ac:dyDescent="0.3">
      <c r="C5" t="s">
        <v>1</v>
      </c>
      <c r="D5">
        <v>50</v>
      </c>
      <c r="F5" t="s">
        <v>131</v>
      </c>
      <c r="G5">
        <v>50</v>
      </c>
      <c r="I5" s="31" t="s">
        <v>1</v>
      </c>
      <c r="J5" s="32">
        <v>50</v>
      </c>
    </row>
    <row r="6" spans="3:11" x14ac:dyDescent="0.3">
      <c r="C6" t="s">
        <v>2</v>
      </c>
      <c r="D6">
        <v>100</v>
      </c>
      <c r="F6" t="s">
        <v>8</v>
      </c>
      <c r="G6">
        <v>30</v>
      </c>
      <c r="I6" s="33" t="s">
        <v>2</v>
      </c>
      <c r="J6" s="34">
        <v>100</v>
      </c>
    </row>
    <row r="7" spans="3:11" x14ac:dyDescent="0.3">
      <c r="C7" t="s">
        <v>3</v>
      </c>
      <c r="D7">
        <v>60</v>
      </c>
      <c r="F7" t="s">
        <v>179</v>
      </c>
      <c r="G7">
        <v>10</v>
      </c>
      <c r="I7" s="31" t="s">
        <v>3</v>
      </c>
      <c r="J7" s="32">
        <v>60</v>
      </c>
    </row>
    <row r="8" spans="3:11" x14ac:dyDescent="0.3">
      <c r="C8" t="s">
        <v>132</v>
      </c>
      <c r="D8">
        <v>30</v>
      </c>
      <c r="F8" t="s">
        <v>7</v>
      </c>
      <c r="G8">
        <v>50</v>
      </c>
      <c r="I8" s="33" t="s">
        <v>132</v>
      </c>
      <c r="J8" s="34">
        <v>30</v>
      </c>
    </row>
    <row r="10" spans="3:11" x14ac:dyDescent="0.3">
      <c r="I10" t="s">
        <v>1</v>
      </c>
      <c r="J10">
        <f>VLOOKUP(I10,I5:J8,2,FALSE)</f>
        <v>50</v>
      </c>
    </row>
    <row r="11" spans="3:11" x14ac:dyDescent="0.3">
      <c r="C11" t="s">
        <v>1</v>
      </c>
      <c r="D11">
        <f>VLOOKUP(Table2326[[#This Row],[Fruit]],C5:D9,2,FALSE)</f>
        <v>50</v>
      </c>
      <c r="F11" t="s">
        <v>179</v>
      </c>
      <c r="G11">
        <f>VLOOKUP(F11,F5:G8,2,FALSE)</f>
        <v>10</v>
      </c>
    </row>
    <row r="14" spans="3:11" x14ac:dyDescent="0.3">
      <c r="C14" t="s">
        <v>180</v>
      </c>
      <c r="D14" t="s">
        <v>178</v>
      </c>
      <c r="F14" t="s">
        <v>180</v>
      </c>
      <c r="G14" t="s">
        <v>178</v>
      </c>
    </row>
    <row r="15" spans="3:11" x14ac:dyDescent="0.3">
      <c r="C15" t="s">
        <v>136</v>
      </c>
      <c r="D15">
        <v>60</v>
      </c>
      <c r="F15" t="s">
        <v>136</v>
      </c>
      <c r="G15">
        <v>60</v>
      </c>
    </row>
    <row r="16" spans="3:11" x14ac:dyDescent="0.3">
      <c r="C16" t="s">
        <v>181</v>
      </c>
      <c r="D16">
        <v>100</v>
      </c>
      <c r="F16" t="s">
        <v>181</v>
      </c>
      <c r="G16">
        <v>100</v>
      </c>
    </row>
    <row r="17" spans="3:7" x14ac:dyDescent="0.3">
      <c r="C17" t="s">
        <v>137</v>
      </c>
      <c r="D17">
        <v>30</v>
      </c>
      <c r="F17" t="s">
        <v>137</v>
      </c>
      <c r="G17">
        <v>30</v>
      </c>
    </row>
    <row r="18" spans="3:7" x14ac:dyDescent="0.3">
      <c r="C18" t="s">
        <v>138</v>
      </c>
      <c r="D18">
        <v>50</v>
      </c>
      <c r="F18" t="s">
        <v>138</v>
      </c>
      <c r="G18">
        <v>50</v>
      </c>
    </row>
    <row r="19" spans="3:7" x14ac:dyDescent="0.3">
      <c r="F19" t="s">
        <v>139</v>
      </c>
      <c r="G19">
        <v>20</v>
      </c>
    </row>
    <row r="21" spans="3:7" x14ac:dyDescent="0.3">
      <c r="C21" s="12" t="s">
        <v>136</v>
      </c>
      <c r="D21" s="12">
        <f>IF(C21="","",VLOOKUP(C21,C15:D18,2,FALSE))</f>
        <v>60</v>
      </c>
      <c r="F21" t="s">
        <v>250</v>
      </c>
      <c r="G21" t="str">
        <f>IFERROR(VLOOKUP(F21,F15:G19,2,FALSE),"")</f>
        <v/>
      </c>
    </row>
    <row r="22" spans="3:7" x14ac:dyDescent="0.3">
      <c r="G22" t="s">
        <v>147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BB7F-CCDC-425B-AC16-D1A5AA25420B}">
  <dimension ref="A1:H407"/>
  <sheetViews>
    <sheetView workbookViewId="0"/>
  </sheetViews>
  <sheetFormatPr defaultRowHeight="14.4" x14ac:dyDescent="0.3"/>
  <cols>
    <col min="1" max="1" width="33.109375" bestFit="1" customWidth="1"/>
    <col min="2" max="2" width="7.33203125" bestFit="1" customWidth="1"/>
    <col min="3" max="3" width="10.88671875" bestFit="1" customWidth="1"/>
    <col min="4" max="4" width="14.5546875" bestFit="1" customWidth="1"/>
    <col min="5" max="5" width="13.33203125" bestFit="1" customWidth="1"/>
    <col min="6" max="6" width="9.21875" bestFit="1" customWidth="1"/>
    <col min="7" max="7" width="13.6640625" bestFit="1" customWidth="1"/>
    <col min="8" max="8" width="10.44140625" bestFit="1" customWidth="1"/>
  </cols>
  <sheetData>
    <row r="1" spans="1:8" x14ac:dyDescent="0.3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573</v>
      </c>
    </row>
    <row r="2" spans="1:8" x14ac:dyDescent="0.3">
      <c r="A2" s="36" t="s">
        <v>260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20</v>
      </c>
    </row>
    <row r="3" spans="1:8" x14ac:dyDescent="0.3">
      <c r="A3" s="36" t="s">
        <v>262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17</v>
      </c>
    </row>
    <row r="4" spans="1:8" x14ac:dyDescent="0.3">
      <c r="A4" s="36" t="s">
        <v>263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20</v>
      </c>
    </row>
    <row r="5" spans="1:8" x14ac:dyDescent="0.3">
      <c r="A5" s="36" t="s">
        <v>264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18</v>
      </c>
    </row>
    <row r="6" spans="1:8" x14ac:dyDescent="0.3">
      <c r="A6" s="36" t="s">
        <v>265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19</v>
      </c>
    </row>
    <row r="7" spans="1:8" x14ac:dyDescent="0.3">
      <c r="A7" s="36" t="s">
        <v>266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17</v>
      </c>
    </row>
    <row r="8" spans="1:8" x14ac:dyDescent="0.3">
      <c r="A8" s="36" t="s">
        <v>267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16</v>
      </c>
    </row>
    <row r="9" spans="1:8" x14ac:dyDescent="0.3">
      <c r="A9" s="36" t="s">
        <v>268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16</v>
      </c>
    </row>
    <row r="10" spans="1:8" x14ac:dyDescent="0.3">
      <c r="A10" s="36" t="s">
        <v>269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16</v>
      </c>
    </row>
    <row r="11" spans="1:8" x14ac:dyDescent="0.3">
      <c r="A11" s="36" t="s">
        <v>270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17</v>
      </c>
    </row>
    <row r="12" spans="1:8" x14ac:dyDescent="0.3">
      <c r="A12" s="36" t="s">
        <v>271</v>
      </c>
      <c r="B12">
        <v>0</v>
      </c>
      <c r="C12">
        <v>4</v>
      </c>
      <c r="D12">
        <v>133</v>
      </c>
      <c r="E12">
        <v>115</v>
      </c>
      <c r="F12">
        <v>3090</v>
      </c>
      <c r="G12">
        <v>17.5</v>
      </c>
      <c r="H12">
        <v>2</v>
      </c>
    </row>
    <row r="13" spans="1:8" x14ac:dyDescent="0.3">
      <c r="A13" s="36" t="s">
        <v>273</v>
      </c>
      <c r="B13">
        <v>0</v>
      </c>
      <c r="C13">
        <v>8</v>
      </c>
      <c r="D13">
        <v>350</v>
      </c>
      <c r="E13">
        <v>165</v>
      </c>
      <c r="F13">
        <v>4142</v>
      </c>
      <c r="G13">
        <v>11.5</v>
      </c>
      <c r="H13">
        <v>2</v>
      </c>
    </row>
    <row r="14" spans="1:8" x14ac:dyDescent="0.3">
      <c r="A14" s="36" t="s">
        <v>274</v>
      </c>
      <c r="B14">
        <v>0</v>
      </c>
      <c r="C14">
        <v>8</v>
      </c>
      <c r="D14">
        <v>351</v>
      </c>
      <c r="E14">
        <v>153</v>
      </c>
      <c r="F14">
        <v>4034</v>
      </c>
      <c r="G14">
        <v>11</v>
      </c>
      <c r="H14">
        <v>2</v>
      </c>
    </row>
    <row r="15" spans="1:8" x14ac:dyDescent="0.3">
      <c r="A15" s="36" t="s">
        <v>275</v>
      </c>
      <c r="B15">
        <v>0</v>
      </c>
      <c r="C15">
        <v>8</v>
      </c>
      <c r="D15">
        <v>383</v>
      </c>
      <c r="E15">
        <v>175</v>
      </c>
      <c r="F15">
        <v>4166</v>
      </c>
      <c r="G15">
        <v>10.5</v>
      </c>
      <c r="H15">
        <v>2</v>
      </c>
    </row>
    <row r="16" spans="1:8" x14ac:dyDescent="0.3">
      <c r="A16" s="36" t="s">
        <v>276</v>
      </c>
      <c r="B16">
        <v>0</v>
      </c>
      <c r="C16">
        <v>8</v>
      </c>
      <c r="D16">
        <v>360</v>
      </c>
      <c r="E16">
        <v>175</v>
      </c>
      <c r="F16">
        <v>3850</v>
      </c>
      <c r="G16">
        <v>11</v>
      </c>
      <c r="H16">
        <v>2</v>
      </c>
    </row>
    <row r="17" spans="1:8" x14ac:dyDescent="0.3">
      <c r="A17" s="36" t="s">
        <v>277</v>
      </c>
      <c r="B17">
        <v>15</v>
      </c>
      <c r="C17">
        <v>8</v>
      </c>
      <c r="D17">
        <v>383</v>
      </c>
      <c r="E17">
        <v>170</v>
      </c>
      <c r="F17">
        <v>3563</v>
      </c>
      <c r="G17">
        <v>10</v>
      </c>
      <c r="H17">
        <v>17</v>
      </c>
    </row>
    <row r="18" spans="1:8" x14ac:dyDescent="0.3">
      <c r="A18" s="36" t="s">
        <v>278</v>
      </c>
      <c r="B18">
        <v>14</v>
      </c>
      <c r="C18">
        <v>8</v>
      </c>
      <c r="D18">
        <v>340</v>
      </c>
      <c r="E18">
        <v>160</v>
      </c>
      <c r="F18">
        <v>3609</v>
      </c>
      <c r="G18">
        <v>8</v>
      </c>
      <c r="H18">
        <v>16</v>
      </c>
    </row>
    <row r="19" spans="1:8" x14ac:dyDescent="0.3">
      <c r="A19" s="36" t="s">
        <v>279</v>
      </c>
      <c r="B19">
        <v>0</v>
      </c>
      <c r="C19">
        <v>8</v>
      </c>
      <c r="D19">
        <v>302</v>
      </c>
      <c r="E19">
        <v>140</v>
      </c>
      <c r="F19">
        <v>3353</v>
      </c>
      <c r="G19">
        <v>8</v>
      </c>
      <c r="H19">
        <v>2</v>
      </c>
    </row>
    <row r="20" spans="1:8" x14ac:dyDescent="0.3">
      <c r="A20" s="36" t="s">
        <v>280</v>
      </c>
      <c r="B20">
        <v>15</v>
      </c>
      <c r="C20">
        <v>8</v>
      </c>
      <c r="D20">
        <v>400</v>
      </c>
      <c r="E20">
        <v>150</v>
      </c>
      <c r="F20">
        <v>3761</v>
      </c>
      <c r="G20">
        <v>9.5</v>
      </c>
      <c r="H20">
        <v>17</v>
      </c>
    </row>
    <row r="21" spans="1:8" x14ac:dyDescent="0.3">
      <c r="A21" s="36" t="s">
        <v>281</v>
      </c>
      <c r="B21">
        <v>14</v>
      </c>
      <c r="C21">
        <v>8</v>
      </c>
      <c r="D21">
        <v>455</v>
      </c>
      <c r="E21">
        <v>225</v>
      </c>
      <c r="F21">
        <v>3086</v>
      </c>
      <c r="G21">
        <v>10</v>
      </c>
      <c r="H21">
        <v>16</v>
      </c>
    </row>
    <row r="22" spans="1:8" x14ac:dyDescent="0.3">
      <c r="A22" s="36" t="s">
        <v>282</v>
      </c>
      <c r="B22">
        <v>24</v>
      </c>
      <c r="C22">
        <v>4</v>
      </c>
      <c r="D22">
        <v>113</v>
      </c>
      <c r="E22">
        <v>95</v>
      </c>
      <c r="F22">
        <v>2372</v>
      </c>
      <c r="G22">
        <v>15</v>
      </c>
      <c r="H22">
        <v>26</v>
      </c>
    </row>
    <row r="23" spans="1:8" x14ac:dyDescent="0.3">
      <c r="A23" s="36" t="s">
        <v>284</v>
      </c>
      <c r="B23">
        <v>22</v>
      </c>
      <c r="C23">
        <v>6</v>
      </c>
      <c r="D23">
        <v>198</v>
      </c>
      <c r="E23">
        <v>95</v>
      </c>
      <c r="F23">
        <v>2833</v>
      </c>
      <c r="G23">
        <v>15.5</v>
      </c>
      <c r="H23">
        <v>24</v>
      </c>
    </row>
    <row r="24" spans="1:8" x14ac:dyDescent="0.3">
      <c r="A24" s="36" t="s">
        <v>285</v>
      </c>
      <c r="B24">
        <v>18</v>
      </c>
      <c r="C24">
        <v>6</v>
      </c>
      <c r="D24">
        <v>199</v>
      </c>
      <c r="E24">
        <v>97</v>
      </c>
      <c r="F24">
        <v>2774</v>
      </c>
      <c r="G24">
        <v>15.5</v>
      </c>
      <c r="H24">
        <v>20</v>
      </c>
    </row>
    <row r="25" spans="1:8" x14ac:dyDescent="0.3">
      <c r="A25" s="36" t="s">
        <v>286</v>
      </c>
      <c r="B25">
        <v>21</v>
      </c>
      <c r="C25">
        <v>6</v>
      </c>
      <c r="D25">
        <v>200</v>
      </c>
      <c r="E25">
        <v>85</v>
      </c>
      <c r="F25">
        <v>2587</v>
      </c>
      <c r="G25">
        <v>16</v>
      </c>
      <c r="H25">
        <v>23</v>
      </c>
    </row>
    <row r="26" spans="1:8" x14ac:dyDescent="0.3">
      <c r="A26" s="36" t="s">
        <v>287</v>
      </c>
      <c r="B26">
        <v>27</v>
      </c>
      <c r="C26">
        <v>4</v>
      </c>
      <c r="D26">
        <v>97</v>
      </c>
      <c r="E26">
        <v>88</v>
      </c>
      <c r="F26">
        <v>2130</v>
      </c>
      <c r="G26">
        <v>14.5</v>
      </c>
      <c r="H26">
        <v>29</v>
      </c>
    </row>
    <row r="27" spans="1:8" x14ac:dyDescent="0.3">
      <c r="A27" s="36" t="s">
        <v>288</v>
      </c>
      <c r="B27">
        <v>26</v>
      </c>
      <c r="C27">
        <v>4</v>
      </c>
      <c r="D27">
        <v>97</v>
      </c>
      <c r="E27">
        <v>46</v>
      </c>
      <c r="F27">
        <v>1835</v>
      </c>
      <c r="G27">
        <v>20.5</v>
      </c>
      <c r="H27">
        <v>28</v>
      </c>
    </row>
    <row r="28" spans="1:8" x14ac:dyDescent="0.3">
      <c r="A28" s="36" t="s">
        <v>289</v>
      </c>
      <c r="B28">
        <v>25</v>
      </c>
      <c r="C28">
        <v>4</v>
      </c>
      <c r="D28">
        <v>110</v>
      </c>
      <c r="E28">
        <v>87</v>
      </c>
      <c r="F28">
        <v>2672</v>
      </c>
      <c r="G28">
        <v>17.5</v>
      </c>
      <c r="H28">
        <v>27</v>
      </c>
    </row>
    <row r="29" spans="1:8" x14ac:dyDescent="0.3">
      <c r="A29" s="36" t="s">
        <v>290</v>
      </c>
      <c r="B29">
        <v>24</v>
      </c>
      <c r="C29">
        <v>4</v>
      </c>
      <c r="D29">
        <v>107</v>
      </c>
      <c r="E29">
        <v>90</v>
      </c>
      <c r="F29">
        <v>2430</v>
      </c>
      <c r="G29">
        <v>14.5</v>
      </c>
      <c r="H29">
        <v>26</v>
      </c>
    </row>
    <row r="30" spans="1:8" x14ac:dyDescent="0.3">
      <c r="A30" s="36" t="s">
        <v>291</v>
      </c>
      <c r="B30">
        <v>25</v>
      </c>
      <c r="C30">
        <v>4</v>
      </c>
      <c r="D30">
        <v>104</v>
      </c>
      <c r="E30">
        <v>95</v>
      </c>
      <c r="F30">
        <v>2375</v>
      </c>
      <c r="G30">
        <v>17.5</v>
      </c>
      <c r="H30">
        <v>27</v>
      </c>
    </row>
    <row r="31" spans="1:8" x14ac:dyDescent="0.3">
      <c r="A31" s="36" t="s">
        <v>292</v>
      </c>
      <c r="B31">
        <v>26</v>
      </c>
      <c r="C31">
        <v>4</v>
      </c>
      <c r="D31">
        <v>121</v>
      </c>
      <c r="E31">
        <v>113</v>
      </c>
      <c r="F31">
        <v>2234</v>
      </c>
      <c r="G31">
        <v>12.5</v>
      </c>
      <c r="H31">
        <v>28</v>
      </c>
    </row>
    <row r="32" spans="1:8" x14ac:dyDescent="0.3">
      <c r="A32" s="36" t="s">
        <v>293</v>
      </c>
      <c r="B32">
        <v>21</v>
      </c>
      <c r="C32">
        <v>6</v>
      </c>
      <c r="D32">
        <v>199</v>
      </c>
      <c r="E32">
        <v>90</v>
      </c>
      <c r="F32">
        <v>2648</v>
      </c>
      <c r="G32">
        <v>15</v>
      </c>
      <c r="H32">
        <v>23</v>
      </c>
    </row>
    <row r="33" spans="1:8" x14ac:dyDescent="0.3">
      <c r="A33" s="36" t="s">
        <v>294</v>
      </c>
      <c r="B33">
        <v>10</v>
      </c>
      <c r="C33">
        <v>8</v>
      </c>
      <c r="D33">
        <v>360</v>
      </c>
      <c r="E33">
        <v>215</v>
      </c>
      <c r="F33">
        <v>4615</v>
      </c>
      <c r="G33">
        <v>14</v>
      </c>
      <c r="H33">
        <v>12</v>
      </c>
    </row>
    <row r="34" spans="1:8" x14ac:dyDescent="0.3">
      <c r="A34" s="36" t="s">
        <v>295</v>
      </c>
      <c r="B34">
        <v>10</v>
      </c>
      <c r="C34">
        <v>8</v>
      </c>
      <c r="D34">
        <v>307</v>
      </c>
      <c r="E34">
        <v>200</v>
      </c>
      <c r="F34">
        <v>4376</v>
      </c>
      <c r="G34">
        <v>15</v>
      </c>
      <c r="H34">
        <v>12</v>
      </c>
    </row>
    <row r="35" spans="1:8" x14ac:dyDescent="0.3">
      <c r="A35" s="36" t="s">
        <v>296</v>
      </c>
      <c r="B35">
        <v>11</v>
      </c>
      <c r="C35">
        <v>8</v>
      </c>
      <c r="D35">
        <v>318</v>
      </c>
      <c r="E35">
        <v>210</v>
      </c>
      <c r="F35">
        <v>4382</v>
      </c>
      <c r="G35">
        <v>13.5</v>
      </c>
      <c r="H35">
        <v>13</v>
      </c>
    </row>
    <row r="36" spans="1:8" x14ac:dyDescent="0.3">
      <c r="A36" s="36" t="s">
        <v>297</v>
      </c>
      <c r="B36">
        <v>9</v>
      </c>
      <c r="C36">
        <v>8</v>
      </c>
      <c r="D36">
        <v>304</v>
      </c>
      <c r="E36">
        <v>193</v>
      </c>
      <c r="F36">
        <v>4732</v>
      </c>
      <c r="G36">
        <v>18.5</v>
      </c>
      <c r="H36">
        <v>11</v>
      </c>
    </row>
    <row r="37" spans="1:8" x14ac:dyDescent="0.3">
      <c r="A37" s="36" t="s">
        <v>287</v>
      </c>
      <c r="B37">
        <v>27</v>
      </c>
      <c r="C37">
        <v>4</v>
      </c>
      <c r="D37">
        <v>97</v>
      </c>
      <c r="E37">
        <v>88</v>
      </c>
      <c r="F37">
        <v>2130</v>
      </c>
      <c r="G37">
        <v>14.5</v>
      </c>
      <c r="H37">
        <v>29</v>
      </c>
    </row>
    <row r="38" spans="1:8" x14ac:dyDescent="0.3">
      <c r="A38" s="36" t="s">
        <v>298</v>
      </c>
      <c r="B38">
        <v>28</v>
      </c>
      <c r="C38">
        <v>4</v>
      </c>
      <c r="D38">
        <v>140</v>
      </c>
      <c r="E38">
        <v>90</v>
      </c>
      <c r="F38">
        <v>2264</v>
      </c>
      <c r="G38">
        <v>15.5</v>
      </c>
      <c r="H38">
        <v>30</v>
      </c>
    </row>
    <row r="39" spans="1:8" x14ac:dyDescent="0.3">
      <c r="A39" s="36" t="s">
        <v>299</v>
      </c>
      <c r="B39">
        <v>25</v>
      </c>
      <c r="C39">
        <v>4</v>
      </c>
      <c r="D39">
        <v>113</v>
      </c>
      <c r="E39">
        <v>95</v>
      </c>
      <c r="F39">
        <v>2228</v>
      </c>
      <c r="G39">
        <v>14</v>
      </c>
      <c r="H39">
        <v>27</v>
      </c>
    </row>
    <row r="40" spans="1:8" x14ac:dyDescent="0.3">
      <c r="A40" s="36" t="s">
        <v>300</v>
      </c>
      <c r="B40">
        <v>25</v>
      </c>
      <c r="C40">
        <v>4</v>
      </c>
      <c r="D40">
        <v>98</v>
      </c>
      <c r="E40">
        <v>0</v>
      </c>
      <c r="F40">
        <v>2046</v>
      </c>
      <c r="G40">
        <v>19</v>
      </c>
      <c r="H40">
        <v>27</v>
      </c>
    </row>
    <row r="41" spans="1:8" x14ac:dyDescent="0.3">
      <c r="A41" s="36" t="s">
        <v>301</v>
      </c>
      <c r="B41">
        <v>0</v>
      </c>
      <c r="C41">
        <v>4</v>
      </c>
      <c r="D41">
        <v>97</v>
      </c>
      <c r="E41">
        <v>48</v>
      </c>
      <c r="F41">
        <v>1978</v>
      </c>
      <c r="G41">
        <v>20</v>
      </c>
      <c r="H41">
        <v>2</v>
      </c>
    </row>
    <row r="42" spans="1:8" x14ac:dyDescent="0.3">
      <c r="A42" s="36" t="s">
        <v>293</v>
      </c>
      <c r="B42">
        <v>19</v>
      </c>
      <c r="C42">
        <v>6</v>
      </c>
      <c r="D42">
        <v>232</v>
      </c>
      <c r="E42">
        <v>100</v>
      </c>
      <c r="F42">
        <v>2634</v>
      </c>
      <c r="G42">
        <v>13</v>
      </c>
      <c r="H42">
        <v>21</v>
      </c>
    </row>
    <row r="43" spans="1:8" x14ac:dyDescent="0.3">
      <c r="A43" s="36" t="s">
        <v>302</v>
      </c>
      <c r="B43">
        <v>16</v>
      </c>
      <c r="C43">
        <v>6</v>
      </c>
      <c r="D43">
        <v>225</v>
      </c>
      <c r="E43">
        <v>105</v>
      </c>
      <c r="F43">
        <v>3439</v>
      </c>
      <c r="G43">
        <v>15.5</v>
      </c>
      <c r="H43">
        <v>18</v>
      </c>
    </row>
    <row r="44" spans="1:8" x14ac:dyDescent="0.3">
      <c r="A44" s="36" t="s">
        <v>260</v>
      </c>
      <c r="B44">
        <v>17</v>
      </c>
      <c r="C44">
        <v>6</v>
      </c>
      <c r="D44">
        <v>250</v>
      </c>
      <c r="E44">
        <v>100</v>
      </c>
      <c r="F44">
        <v>3329</v>
      </c>
      <c r="G44">
        <v>15.5</v>
      </c>
      <c r="H44">
        <v>19</v>
      </c>
    </row>
    <row r="45" spans="1:8" x14ac:dyDescent="0.3">
      <c r="A45" s="36" t="s">
        <v>303</v>
      </c>
      <c r="B45">
        <v>19</v>
      </c>
      <c r="C45">
        <v>6</v>
      </c>
      <c r="D45">
        <v>250</v>
      </c>
      <c r="E45">
        <v>88</v>
      </c>
      <c r="F45">
        <v>3302</v>
      </c>
      <c r="G45">
        <v>15.5</v>
      </c>
      <c r="H45">
        <v>21</v>
      </c>
    </row>
    <row r="46" spans="1:8" x14ac:dyDescent="0.3">
      <c r="A46" s="36" t="s">
        <v>304</v>
      </c>
      <c r="B46">
        <v>18</v>
      </c>
      <c r="C46">
        <v>6</v>
      </c>
      <c r="D46">
        <v>232</v>
      </c>
      <c r="E46">
        <v>100</v>
      </c>
      <c r="F46">
        <v>3288</v>
      </c>
      <c r="G46">
        <v>15.5</v>
      </c>
      <c r="H46">
        <v>20</v>
      </c>
    </row>
    <row r="47" spans="1:8" x14ac:dyDescent="0.3">
      <c r="A47" s="36" t="s">
        <v>267</v>
      </c>
      <c r="B47">
        <v>14</v>
      </c>
      <c r="C47">
        <v>8</v>
      </c>
      <c r="D47">
        <v>350</v>
      </c>
      <c r="E47">
        <v>165</v>
      </c>
      <c r="F47">
        <v>4209</v>
      </c>
      <c r="G47">
        <v>12</v>
      </c>
      <c r="H47">
        <v>16</v>
      </c>
    </row>
    <row r="48" spans="1:8" x14ac:dyDescent="0.3">
      <c r="A48" s="36" t="s">
        <v>305</v>
      </c>
      <c r="B48">
        <v>14</v>
      </c>
      <c r="C48">
        <v>8</v>
      </c>
      <c r="D48">
        <v>400</v>
      </c>
      <c r="E48">
        <v>175</v>
      </c>
      <c r="F48">
        <v>4464</v>
      </c>
      <c r="G48">
        <v>11.5</v>
      </c>
      <c r="H48">
        <v>16</v>
      </c>
    </row>
    <row r="49" spans="1:8" x14ac:dyDescent="0.3">
      <c r="A49" s="36" t="s">
        <v>266</v>
      </c>
      <c r="B49">
        <v>14</v>
      </c>
      <c r="C49">
        <v>8</v>
      </c>
      <c r="D49">
        <v>351</v>
      </c>
      <c r="E49">
        <v>153</v>
      </c>
      <c r="F49">
        <v>4154</v>
      </c>
      <c r="G49">
        <v>13.5</v>
      </c>
      <c r="H49">
        <v>16</v>
      </c>
    </row>
    <row r="50" spans="1:8" x14ac:dyDescent="0.3">
      <c r="A50" s="36" t="s">
        <v>268</v>
      </c>
      <c r="B50">
        <v>14</v>
      </c>
      <c r="C50">
        <v>8</v>
      </c>
      <c r="D50">
        <v>318</v>
      </c>
      <c r="E50">
        <v>150</v>
      </c>
      <c r="F50">
        <v>4096</v>
      </c>
      <c r="G50">
        <v>13</v>
      </c>
      <c r="H50">
        <v>16</v>
      </c>
    </row>
    <row r="51" spans="1:8" x14ac:dyDescent="0.3">
      <c r="A51" s="36" t="s">
        <v>306</v>
      </c>
      <c r="B51">
        <v>12</v>
      </c>
      <c r="C51">
        <v>8</v>
      </c>
      <c r="D51">
        <v>383</v>
      </c>
      <c r="E51">
        <v>180</v>
      </c>
      <c r="F51">
        <v>4955</v>
      </c>
      <c r="G51">
        <v>11.5</v>
      </c>
      <c r="H51">
        <v>14</v>
      </c>
    </row>
    <row r="52" spans="1:8" x14ac:dyDescent="0.3">
      <c r="A52" s="36" t="s">
        <v>307</v>
      </c>
      <c r="B52">
        <v>13</v>
      </c>
      <c r="C52">
        <v>8</v>
      </c>
      <c r="D52">
        <v>400</v>
      </c>
      <c r="E52">
        <v>170</v>
      </c>
      <c r="F52">
        <v>4746</v>
      </c>
      <c r="G52">
        <v>12</v>
      </c>
      <c r="H52">
        <v>15</v>
      </c>
    </row>
    <row r="53" spans="1:8" x14ac:dyDescent="0.3">
      <c r="A53" s="36" t="s">
        <v>308</v>
      </c>
      <c r="B53">
        <v>13</v>
      </c>
      <c r="C53">
        <v>8</v>
      </c>
      <c r="D53">
        <v>400</v>
      </c>
      <c r="E53">
        <v>175</v>
      </c>
      <c r="F53">
        <v>5140</v>
      </c>
      <c r="G53">
        <v>12</v>
      </c>
      <c r="H53">
        <v>15</v>
      </c>
    </row>
    <row r="54" spans="1:8" x14ac:dyDescent="0.3">
      <c r="A54" s="36" t="s">
        <v>309</v>
      </c>
      <c r="B54">
        <v>18</v>
      </c>
      <c r="C54">
        <v>6</v>
      </c>
      <c r="D54">
        <v>258</v>
      </c>
      <c r="E54">
        <v>110</v>
      </c>
      <c r="F54">
        <v>2962</v>
      </c>
      <c r="G54">
        <v>13.5</v>
      </c>
      <c r="H54">
        <v>20</v>
      </c>
    </row>
    <row r="55" spans="1:8" x14ac:dyDescent="0.3">
      <c r="A55" s="36" t="s">
        <v>310</v>
      </c>
      <c r="B55">
        <v>22</v>
      </c>
      <c r="C55">
        <v>4</v>
      </c>
      <c r="D55">
        <v>140</v>
      </c>
      <c r="E55">
        <v>72</v>
      </c>
      <c r="F55">
        <v>2408</v>
      </c>
      <c r="G55">
        <v>19</v>
      </c>
      <c r="H55">
        <v>24</v>
      </c>
    </row>
    <row r="56" spans="1:8" x14ac:dyDescent="0.3">
      <c r="A56" s="36" t="s">
        <v>311</v>
      </c>
      <c r="B56">
        <v>19</v>
      </c>
      <c r="C56">
        <v>6</v>
      </c>
      <c r="D56">
        <v>250</v>
      </c>
      <c r="E56">
        <v>100</v>
      </c>
      <c r="F56">
        <v>3282</v>
      </c>
      <c r="G56">
        <v>15</v>
      </c>
      <c r="H56">
        <v>21</v>
      </c>
    </row>
    <row r="57" spans="1:8" x14ac:dyDescent="0.3">
      <c r="A57" s="36" t="s">
        <v>312</v>
      </c>
      <c r="B57">
        <v>18</v>
      </c>
      <c r="C57">
        <v>6</v>
      </c>
      <c r="D57">
        <v>250</v>
      </c>
      <c r="E57">
        <v>88</v>
      </c>
      <c r="F57">
        <v>3139</v>
      </c>
      <c r="G57">
        <v>14.5</v>
      </c>
      <c r="H57">
        <v>20</v>
      </c>
    </row>
    <row r="58" spans="1:8" x14ac:dyDescent="0.3">
      <c r="A58" s="36" t="s">
        <v>313</v>
      </c>
      <c r="B58">
        <v>23</v>
      </c>
      <c r="C58">
        <v>4</v>
      </c>
      <c r="D58">
        <v>122</v>
      </c>
      <c r="E58">
        <v>86</v>
      </c>
      <c r="F58">
        <v>2220</v>
      </c>
      <c r="G58">
        <v>14</v>
      </c>
      <c r="H58">
        <v>25</v>
      </c>
    </row>
    <row r="59" spans="1:8" x14ac:dyDescent="0.3">
      <c r="A59" s="36" t="s">
        <v>314</v>
      </c>
      <c r="B59">
        <v>28</v>
      </c>
      <c r="C59">
        <v>4</v>
      </c>
      <c r="D59">
        <v>116</v>
      </c>
      <c r="E59">
        <v>90</v>
      </c>
      <c r="F59">
        <v>2123</v>
      </c>
      <c r="G59">
        <v>14</v>
      </c>
      <c r="H59">
        <v>30</v>
      </c>
    </row>
    <row r="60" spans="1:8" x14ac:dyDescent="0.3">
      <c r="A60" s="36" t="s">
        <v>315</v>
      </c>
      <c r="B60">
        <v>30</v>
      </c>
      <c r="C60">
        <v>4</v>
      </c>
      <c r="D60">
        <v>79</v>
      </c>
      <c r="E60">
        <v>70</v>
      </c>
      <c r="F60">
        <v>2074</v>
      </c>
      <c r="G60">
        <v>19.5</v>
      </c>
      <c r="H60">
        <v>32</v>
      </c>
    </row>
    <row r="61" spans="1:8" x14ac:dyDescent="0.3">
      <c r="A61" s="36" t="s">
        <v>316</v>
      </c>
      <c r="B61">
        <v>30</v>
      </c>
      <c r="C61">
        <v>4</v>
      </c>
      <c r="D61">
        <v>88</v>
      </c>
      <c r="E61">
        <v>76</v>
      </c>
      <c r="F61">
        <v>2065</v>
      </c>
      <c r="G61">
        <v>14.5</v>
      </c>
      <c r="H61">
        <v>32</v>
      </c>
    </row>
    <row r="62" spans="1:8" x14ac:dyDescent="0.3">
      <c r="A62" s="36" t="s">
        <v>317</v>
      </c>
      <c r="B62">
        <v>31</v>
      </c>
      <c r="C62">
        <v>4</v>
      </c>
      <c r="D62">
        <v>71</v>
      </c>
      <c r="E62">
        <v>65</v>
      </c>
      <c r="F62">
        <v>1773</v>
      </c>
      <c r="G62">
        <v>19</v>
      </c>
      <c r="H62">
        <v>33</v>
      </c>
    </row>
    <row r="63" spans="1:8" x14ac:dyDescent="0.3">
      <c r="A63" s="36" t="s">
        <v>318</v>
      </c>
      <c r="B63">
        <v>35</v>
      </c>
      <c r="C63">
        <v>4</v>
      </c>
      <c r="D63">
        <v>72</v>
      </c>
      <c r="E63">
        <v>69</v>
      </c>
      <c r="F63">
        <v>1613</v>
      </c>
      <c r="G63">
        <v>18</v>
      </c>
      <c r="H63">
        <v>37</v>
      </c>
    </row>
    <row r="64" spans="1:8" x14ac:dyDescent="0.3">
      <c r="A64" s="36" t="s">
        <v>319</v>
      </c>
      <c r="B64">
        <v>27</v>
      </c>
      <c r="C64">
        <v>4</v>
      </c>
      <c r="D64">
        <v>97</v>
      </c>
      <c r="E64">
        <v>60</v>
      </c>
      <c r="F64">
        <v>1834</v>
      </c>
      <c r="G64">
        <v>19</v>
      </c>
      <c r="H64">
        <v>29</v>
      </c>
    </row>
    <row r="65" spans="1:8" x14ac:dyDescent="0.3">
      <c r="A65" s="36" t="s">
        <v>320</v>
      </c>
      <c r="B65">
        <v>26</v>
      </c>
      <c r="C65">
        <v>4</v>
      </c>
      <c r="D65">
        <v>91</v>
      </c>
      <c r="E65">
        <v>70</v>
      </c>
      <c r="F65">
        <v>1955</v>
      </c>
      <c r="G65">
        <v>20.5</v>
      </c>
      <c r="H65">
        <v>28</v>
      </c>
    </row>
    <row r="66" spans="1:8" x14ac:dyDescent="0.3">
      <c r="A66" s="36" t="s">
        <v>321</v>
      </c>
      <c r="B66">
        <v>24</v>
      </c>
      <c r="C66">
        <v>4</v>
      </c>
      <c r="D66">
        <v>113</v>
      </c>
      <c r="E66">
        <v>95</v>
      </c>
      <c r="F66">
        <v>2278</v>
      </c>
      <c r="G66">
        <v>15.5</v>
      </c>
      <c r="H66">
        <v>26</v>
      </c>
    </row>
    <row r="67" spans="1:8" x14ac:dyDescent="0.3">
      <c r="A67" s="36" t="s">
        <v>322</v>
      </c>
      <c r="B67">
        <v>25</v>
      </c>
      <c r="C67">
        <v>4</v>
      </c>
      <c r="D67">
        <v>98</v>
      </c>
      <c r="E67">
        <v>80</v>
      </c>
      <c r="F67">
        <v>2126</v>
      </c>
      <c r="G67">
        <v>17</v>
      </c>
      <c r="H67">
        <v>27</v>
      </c>
    </row>
    <row r="68" spans="1:8" x14ac:dyDescent="0.3">
      <c r="A68" s="36" t="s">
        <v>323</v>
      </c>
      <c r="B68">
        <v>23</v>
      </c>
      <c r="C68">
        <v>4</v>
      </c>
      <c r="D68">
        <v>97</v>
      </c>
      <c r="E68">
        <v>54</v>
      </c>
      <c r="F68">
        <v>2254</v>
      </c>
      <c r="G68">
        <v>23.5</v>
      </c>
      <c r="H68">
        <v>25</v>
      </c>
    </row>
    <row r="69" spans="1:8" x14ac:dyDescent="0.3">
      <c r="A69" s="36" t="s">
        <v>324</v>
      </c>
      <c r="B69">
        <v>20</v>
      </c>
      <c r="C69">
        <v>4</v>
      </c>
      <c r="D69">
        <v>140</v>
      </c>
      <c r="E69">
        <v>90</v>
      </c>
      <c r="F69">
        <v>2408</v>
      </c>
      <c r="G69">
        <v>19.5</v>
      </c>
      <c r="H69">
        <v>22</v>
      </c>
    </row>
    <row r="70" spans="1:8" x14ac:dyDescent="0.3">
      <c r="A70" s="36" t="s">
        <v>325</v>
      </c>
      <c r="B70">
        <v>21</v>
      </c>
      <c r="C70">
        <v>4</v>
      </c>
      <c r="D70">
        <v>122</v>
      </c>
      <c r="E70">
        <v>86</v>
      </c>
      <c r="F70">
        <v>2226</v>
      </c>
      <c r="G70">
        <v>16.5</v>
      </c>
      <c r="H70">
        <v>23</v>
      </c>
    </row>
    <row r="71" spans="1:8" x14ac:dyDescent="0.3">
      <c r="A71" s="36" t="s">
        <v>267</v>
      </c>
      <c r="B71">
        <v>13</v>
      </c>
      <c r="C71">
        <v>8</v>
      </c>
      <c r="D71">
        <v>350</v>
      </c>
      <c r="E71">
        <v>165</v>
      </c>
      <c r="F71">
        <v>4274</v>
      </c>
      <c r="G71">
        <v>12</v>
      </c>
      <c r="H71">
        <v>15</v>
      </c>
    </row>
    <row r="72" spans="1:8" x14ac:dyDescent="0.3">
      <c r="A72" s="36" t="s">
        <v>269</v>
      </c>
      <c r="B72">
        <v>14</v>
      </c>
      <c r="C72">
        <v>8</v>
      </c>
      <c r="D72">
        <v>400</v>
      </c>
      <c r="E72">
        <v>175</v>
      </c>
      <c r="F72">
        <v>4385</v>
      </c>
      <c r="G72">
        <v>12</v>
      </c>
      <c r="H72">
        <v>16</v>
      </c>
    </row>
    <row r="73" spans="1:8" x14ac:dyDescent="0.3">
      <c r="A73" s="36" t="s">
        <v>326</v>
      </c>
      <c r="B73">
        <v>15</v>
      </c>
      <c r="C73">
        <v>8</v>
      </c>
      <c r="D73">
        <v>318</v>
      </c>
      <c r="E73">
        <v>150</v>
      </c>
      <c r="F73">
        <v>4135</v>
      </c>
      <c r="G73">
        <v>13.5</v>
      </c>
      <c r="H73">
        <v>17</v>
      </c>
    </row>
    <row r="74" spans="1:8" x14ac:dyDescent="0.3">
      <c r="A74" s="36" t="s">
        <v>266</v>
      </c>
      <c r="B74">
        <v>14</v>
      </c>
      <c r="C74">
        <v>8</v>
      </c>
      <c r="D74">
        <v>351</v>
      </c>
      <c r="E74">
        <v>153</v>
      </c>
      <c r="F74">
        <v>4129</v>
      </c>
      <c r="G74">
        <v>13</v>
      </c>
      <c r="H74">
        <v>16</v>
      </c>
    </row>
    <row r="75" spans="1:8" x14ac:dyDescent="0.3">
      <c r="A75" s="36" t="s">
        <v>327</v>
      </c>
      <c r="B75">
        <v>17</v>
      </c>
      <c r="C75">
        <v>8</v>
      </c>
      <c r="D75">
        <v>304</v>
      </c>
      <c r="E75">
        <v>150</v>
      </c>
      <c r="F75">
        <v>3672</v>
      </c>
      <c r="G75">
        <v>11.5</v>
      </c>
      <c r="H75">
        <v>19</v>
      </c>
    </row>
    <row r="76" spans="1:8" x14ac:dyDescent="0.3">
      <c r="A76" s="36" t="s">
        <v>328</v>
      </c>
      <c r="B76">
        <v>11</v>
      </c>
      <c r="C76">
        <v>8</v>
      </c>
      <c r="D76">
        <v>429</v>
      </c>
      <c r="E76">
        <v>208</v>
      </c>
      <c r="F76">
        <v>4633</v>
      </c>
      <c r="G76">
        <v>11</v>
      </c>
      <c r="H76">
        <v>13</v>
      </c>
    </row>
    <row r="77" spans="1:8" x14ac:dyDescent="0.3">
      <c r="A77" s="36" t="s">
        <v>329</v>
      </c>
      <c r="B77">
        <v>13</v>
      </c>
      <c r="C77">
        <v>8</v>
      </c>
      <c r="D77">
        <v>350</v>
      </c>
      <c r="E77">
        <v>155</v>
      </c>
      <c r="F77">
        <v>4502</v>
      </c>
      <c r="G77">
        <v>13.5</v>
      </c>
      <c r="H77">
        <v>15</v>
      </c>
    </row>
    <row r="78" spans="1:8" x14ac:dyDescent="0.3">
      <c r="A78" s="36" t="s">
        <v>330</v>
      </c>
      <c r="B78">
        <v>12</v>
      </c>
      <c r="C78">
        <v>8</v>
      </c>
      <c r="D78">
        <v>350</v>
      </c>
      <c r="E78">
        <v>160</v>
      </c>
      <c r="F78">
        <v>4456</v>
      </c>
      <c r="G78">
        <v>13.5</v>
      </c>
      <c r="H78">
        <v>14</v>
      </c>
    </row>
    <row r="79" spans="1:8" x14ac:dyDescent="0.3">
      <c r="A79" s="36" t="s">
        <v>331</v>
      </c>
      <c r="B79">
        <v>13</v>
      </c>
      <c r="C79">
        <v>8</v>
      </c>
      <c r="D79">
        <v>400</v>
      </c>
      <c r="E79">
        <v>190</v>
      </c>
      <c r="F79">
        <v>4422</v>
      </c>
      <c r="G79">
        <v>12.5</v>
      </c>
      <c r="H79">
        <v>15</v>
      </c>
    </row>
    <row r="80" spans="1:8" x14ac:dyDescent="0.3">
      <c r="A80" s="36" t="s">
        <v>332</v>
      </c>
      <c r="B80">
        <v>19</v>
      </c>
      <c r="C80">
        <v>3</v>
      </c>
      <c r="D80">
        <v>70</v>
      </c>
      <c r="E80">
        <v>97</v>
      </c>
      <c r="F80">
        <v>2330</v>
      </c>
      <c r="G80">
        <v>13.5</v>
      </c>
      <c r="H80">
        <v>21</v>
      </c>
    </row>
    <row r="81" spans="1:8" x14ac:dyDescent="0.3">
      <c r="A81" s="36" t="s">
        <v>333</v>
      </c>
      <c r="B81">
        <v>15</v>
      </c>
      <c r="C81">
        <v>8</v>
      </c>
      <c r="D81">
        <v>304</v>
      </c>
      <c r="E81">
        <v>150</v>
      </c>
      <c r="F81">
        <v>3892</v>
      </c>
      <c r="G81">
        <v>12.5</v>
      </c>
      <c r="H81">
        <v>17</v>
      </c>
    </row>
    <row r="82" spans="1:8" x14ac:dyDescent="0.3">
      <c r="A82" s="36" t="s">
        <v>273</v>
      </c>
      <c r="B82">
        <v>13</v>
      </c>
      <c r="C82">
        <v>8</v>
      </c>
      <c r="D82">
        <v>307</v>
      </c>
      <c r="E82">
        <v>130</v>
      </c>
      <c r="F82">
        <v>4098</v>
      </c>
      <c r="G82">
        <v>14</v>
      </c>
      <c r="H82">
        <v>15</v>
      </c>
    </row>
    <row r="83" spans="1:8" x14ac:dyDescent="0.3">
      <c r="A83" s="36" t="s">
        <v>334</v>
      </c>
      <c r="B83">
        <v>13</v>
      </c>
      <c r="C83">
        <v>8</v>
      </c>
      <c r="D83">
        <v>302</v>
      </c>
      <c r="E83">
        <v>140</v>
      </c>
      <c r="F83">
        <v>4294</v>
      </c>
      <c r="G83">
        <v>16</v>
      </c>
      <c r="H83">
        <v>15</v>
      </c>
    </row>
    <row r="84" spans="1:8" x14ac:dyDescent="0.3">
      <c r="A84" s="36" t="s">
        <v>335</v>
      </c>
      <c r="B84">
        <v>14</v>
      </c>
      <c r="C84">
        <v>8</v>
      </c>
      <c r="D84">
        <v>318</v>
      </c>
      <c r="E84">
        <v>150</v>
      </c>
      <c r="F84">
        <v>4077</v>
      </c>
      <c r="G84">
        <v>14</v>
      </c>
      <c r="H84">
        <v>16</v>
      </c>
    </row>
    <row r="85" spans="1:8" x14ac:dyDescent="0.3">
      <c r="A85" s="36" t="s">
        <v>336</v>
      </c>
      <c r="B85">
        <v>18</v>
      </c>
      <c r="C85">
        <v>4</v>
      </c>
      <c r="D85">
        <v>121</v>
      </c>
      <c r="E85">
        <v>112</v>
      </c>
      <c r="F85">
        <v>2933</v>
      </c>
      <c r="G85">
        <v>14.5</v>
      </c>
      <c r="H85">
        <v>20</v>
      </c>
    </row>
    <row r="86" spans="1:8" x14ac:dyDescent="0.3">
      <c r="A86" s="36" t="s">
        <v>337</v>
      </c>
      <c r="B86">
        <v>22</v>
      </c>
      <c r="C86">
        <v>4</v>
      </c>
      <c r="D86">
        <v>121</v>
      </c>
      <c r="E86">
        <v>76</v>
      </c>
      <c r="F86">
        <v>2511</v>
      </c>
      <c r="G86">
        <v>18</v>
      </c>
      <c r="H86">
        <v>24</v>
      </c>
    </row>
    <row r="87" spans="1:8" x14ac:dyDescent="0.3">
      <c r="A87" s="36" t="s">
        <v>338</v>
      </c>
      <c r="B87">
        <v>21</v>
      </c>
      <c r="C87">
        <v>4</v>
      </c>
      <c r="D87">
        <v>120</v>
      </c>
      <c r="E87">
        <v>87</v>
      </c>
      <c r="F87">
        <v>2979</v>
      </c>
      <c r="G87">
        <v>19.5</v>
      </c>
      <c r="H87">
        <v>23</v>
      </c>
    </row>
    <row r="88" spans="1:8" x14ac:dyDescent="0.3">
      <c r="A88" s="36" t="s">
        <v>339</v>
      </c>
      <c r="B88">
        <v>26</v>
      </c>
      <c r="C88">
        <v>4</v>
      </c>
      <c r="D88">
        <v>96</v>
      </c>
      <c r="E88">
        <v>69</v>
      </c>
      <c r="F88">
        <v>2189</v>
      </c>
      <c r="G88">
        <v>18</v>
      </c>
      <c r="H88">
        <v>28</v>
      </c>
    </row>
    <row r="89" spans="1:8" x14ac:dyDescent="0.3">
      <c r="A89" s="36" t="s">
        <v>340</v>
      </c>
      <c r="B89">
        <v>22</v>
      </c>
      <c r="C89">
        <v>4</v>
      </c>
      <c r="D89">
        <v>122</v>
      </c>
      <c r="E89">
        <v>86</v>
      </c>
      <c r="F89">
        <v>2395</v>
      </c>
      <c r="G89">
        <v>16</v>
      </c>
      <c r="H89">
        <v>24</v>
      </c>
    </row>
    <row r="90" spans="1:8" x14ac:dyDescent="0.3">
      <c r="A90" s="36" t="s">
        <v>341</v>
      </c>
      <c r="B90">
        <v>28</v>
      </c>
      <c r="C90">
        <v>4</v>
      </c>
      <c r="D90">
        <v>97</v>
      </c>
      <c r="E90">
        <v>92</v>
      </c>
      <c r="F90">
        <v>2288</v>
      </c>
      <c r="G90">
        <v>17</v>
      </c>
      <c r="H90">
        <v>30</v>
      </c>
    </row>
    <row r="91" spans="1:8" x14ac:dyDescent="0.3">
      <c r="A91" s="36" t="s">
        <v>342</v>
      </c>
      <c r="B91">
        <v>23</v>
      </c>
      <c r="C91">
        <v>4</v>
      </c>
      <c r="D91">
        <v>120</v>
      </c>
      <c r="E91">
        <v>97</v>
      </c>
      <c r="F91">
        <v>2506</v>
      </c>
      <c r="G91">
        <v>14.5</v>
      </c>
      <c r="H91">
        <v>25</v>
      </c>
    </row>
    <row r="92" spans="1:8" x14ac:dyDescent="0.3">
      <c r="A92" s="36" t="s">
        <v>343</v>
      </c>
      <c r="B92">
        <v>28</v>
      </c>
      <c r="C92">
        <v>4</v>
      </c>
      <c r="D92">
        <v>98</v>
      </c>
      <c r="E92">
        <v>80</v>
      </c>
      <c r="F92">
        <v>2164</v>
      </c>
      <c r="G92">
        <v>15</v>
      </c>
      <c r="H92">
        <v>30</v>
      </c>
    </row>
    <row r="93" spans="1:8" x14ac:dyDescent="0.3">
      <c r="A93" s="36" t="s">
        <v>344</v>
      </c>
      <c r="B93">
        <v>27</v>
      </c>
      <c r="C93">
        <v>4</v>
      </c>
      <c r="D93">
        <v>97</v>
      </c>
      <c r="E93">
        <v>88</v>
      </c>
      <c r="F93">
        <v>2100</v>
      </c>
      <c r="G93">
        <v>16.5</v>
      </c>
      <c r="H93">
        <v>29</v>
      </c>
    </row>
    <row r="94" spans="1:8" x14ac:dyDescent="0.3">
      <c r="A94" s="36" t="s">
        <v>345</v>
      </c>
      <c r="B94">
        <v>13</v>
      </c>
      <c r="C94">
        <v>8</v>
      </c>
      <c r="D94">
        <v>350</v>
      </c>
      <c r="E94">
        <v>175</v>
      </c>
      <c r="F94">
        <v>4100</v>
      </c>
      <c r="G94">
        <v>13</v>
      </c>
      <c r="H94">
        <v>15</v>
      </c>
    </row>
    <row r="95" spans="1:8" x14ac:dyDescent="0.3">
      <c r="A95" s="36" t="s">
        <v>304</v>
      </c>
      <c r="B95">
        <v>14</v>
      </c>
      <c r="C95">
        <v>8</v>
      </c>
      <c r="D95">
        <v>304</v>
      </c>
      <c r="E95">
        <v>150</v>
      </c>
      <c r="F95">
        <v>3672</v>
      </c>
      <c r="G95">
        <v>11.5</v>
      </c>
      <c r="H95">
        <v>16</v>
      </c>
    </row>
    <row r="96" spans="1:8" x14ac:dyDescent="0.3">
      <c r="A96" s="36" t="s">
        <v>346</v>
      </c>
      <c r="B96">
        <v>13</v>
      </c>
      <c r="C96">
        <v>8</v>
      </c>
      <c r="D96">
        <v>350</v>
      </c>
      <c r="E96">
        <v>145</v>
      </c>
      <c r="F96">
        <v>3988</v>
      </c>
      <c r="G96">
        <v>13</v>
      </c>
      <c r="H96">
        <v>15</v>
      </c>
    </row>
    <row r="97" spans="1:8" x14ac:dyDescent="0.3">
      <c r="A97" s="36" t="s">
        <v>347</v>
      </c>
      <c r="B97">
        <v>14</v>
      </c>
      <c r="C97">
        <v>8</v>
      </c>
      <c r="D97">
        <v>302</v>
      </c>
      <c r="E97">
        <v>137</v>
      </c>
      <c r="F97">
        <v>4042</v>
      </c>
      <c r="G97">
        <v>14.5</v>
      </c>
      <c r="H97">
        <v>16</v>
      </c>
    </row>
    <row r="98" spans="1:8" x14ac:dyDescent="0.3">
      <c r="A98" s="36" t="s">
        <v>348</v>
      </c>
      <c r="B98">
        <v>15</v>
      </c>
      <c r="C98">
        <v>8</v>
      </c>
      <c r="D98">
        <v>318</v>
      </c>
      <c r="E98">
        <v>150</v>
      </c>
      <c r="F98">
        <v>3777</v>
      </c>
      <c r="G98">
        <v>12.5</v>
      </c>
      <c r="H98">
        <v>17</v>
      </c>
    </row>
    <row r="99" spans="1:8" x14ac:dyDescent="0.3">
      <c r="A99" s="36" t="s">
        <v>349</v>
      </c>
      <c r="B99">
        <v>12</v>
      </c>
      <c r="C99">
        <v>8</v>
      </c>
      <c r="D99">
        <v>429</v>
      </c>
      <c r="E99">
        <v>198</v>
      </c>
      <c r="F99">
        <v>4952</v>
      </c>
      <c r="G99">
        <v>11.5</v>
      </c>
      <c r="H99">
        <v>14</v>
      </c>
    </row>
    <row r="100" spans="1:8" x14ac:dyDescent="0.3">
      <c r="A100" s="36" t="s">
        <v>350</v>
      </c>
      <c r="B100">
        <v>13</v>
      </c>
      <c r="C100">
        <v>8</v>
      </c>
      <c r="D100">
        <v>400</v>
      </c>
      <c r="E100">
        <v>150</v>
      </c>
      <c r="F100">
        <v>4464</v>
      </c>
      <c r="G100">
        <v>12</v>
      </c>
      <c r="H100">
        <v>15</v>
      </c>
    </row>
    <row r="101" spans="1:8" x14ac:dyDescent="0.3">
      <c r="A101" s="36" t="s">
        <v>351</v>
      </c>
      <c r="B101">
        <v>13</v>
      </c>
      <c r="C101">
        <v>8</v>
      </c>
      <c r="D101">
        <v>351</v>
      </c>
      <c r="E101">
        <v>158</v>
      </c>
      <c r="F101">
        <v>4363</v>
      </c>
      <c r="G101">
        <v>13</v>
      </c>
      <c r="H101">
        <v>15</v>
      </c>
    </row>
    <row r="102" spans="1:8" x14ac:dyDescent="0.3">
      <c r="A102" s="36" t="s">
        <v>352</v>
      </c>
      <c r="B102">
        <v>14</v>
      </c>
      <c r="C102">
        <v>8</v>
      </c>
      <c r="D102">
        <v>318</v>
      </c>
      <c r="E102">
        <v>150</v>
      </c>
      <c r="F102">
        <v>4237</v>
      </c>
      <c r="G102">
        <v>14.5</v>
      </c>
      <c r="H102">
        <v>16</v>
      </c>
    </row>
    <row r="103" spans="1:8" x14ac:dyDescent="0.3">
      <c r="A103" s="36" t="s">
        <v>353</v>
      </c>
      <c r="B103">
        <v>13</v>
      </c>
      <c r="C103">
        <v>8</v>
      </c>
      <c r="D103">
        <v>440</v>
      </c>
      <c r="E103">
        <v>215</v>
      </c>
      <c r="F103">
        <v>4735</v>
      </c>
      <c r="G103">
        <v>11</v>
      </c>
      <c r="H103">
        <v>15</v>
      </c>
    </row>
    <row r="104" spans="1:8" x14ac:dyDescent="0.3">
      <c r="A104" s="36" t="s">
        <v>354</v>
      </c>
      <c r="B104">
        <v>12</v>
      </c>
      <c r="C104">
        <v>8</v>
      </c>
      <c r="D104">
        <v>455</v>
      </c>
      <c r="E104">
        <v>225</v>
      </c>
      <c r="F104">
        <v>4951</v>
      </c>
      <c r="G104">
        <v>11</v>
      </c>
      <c r="H104">
        <v>14</v>
      </c>
    </row>
    <row r="105" spans="1:8" x14ac:dyDescent="0.3">
      <c r="A105" s="36" t="s">
        <v>355</v>
      </c>
      <c r="B105">
        <v>13</v>
      </c>
      <c r="C105">
        <v>8</v>
      </c>
      <c r="D105">
        <v>360</v>
      </c>
      <c r="E105">
        <v>175</v>
      </c>
      <c r="F105">
        <v>3821</v>
      </c>
      <c r="G105">
        <v>11</v>
      </c>
      <c r="H105">
        <v>15</v>
      </c>
    </row>
    <row r="106" spans="1:8" x14ac:dyDescent="0.3">
      <c r="A106" s="36" t="s">
        <v>356</v>
      </c>
      <c r="B106">
        <v>18</v>
      </c>
      <c r="C106">
        <v>6</v>
      </c>
      <c r="D106">
        <v>225</v>
      </c>
      <c r="E106">
        <v>105</v>
      </c>
      <c r="F106">
        <v>3121</v>
      </c>
      <c r="G106">
        <v>16.5</v>
      </c>
      <c r="H106">
        <v>20</v>
      </c>
    </row>
    <row r="107" spans="1:8" x14ac:dyDescent="0.3">
      <c r="A107" s="36" t="s">
        <v>357</v>
      </c>
      <c r="B107">
        <v>16</v>
      </c>
      <c r="C107">
        <v>6</v>
      </c>
      <c r="D107">
        <v>250</v>
      </c>
      <c r="E107">
        <v>100</v>
      </c>
      <c r="F107">
        <v>3278</v>
      </c>
      <c r="G107">
        <v>18</v>
      </c>
      <c r="H107">
        <v>18</v>
      </c>
    </row>
    <row r="108" spans="1:8" x14ac:dyDescent="0.3">
      <c r="A108" s="36" t="s">
        <v>285</v>
      </c>
      <c r="B108">
        <v>18</v>
      </c>
      <c r="C108">
        <v>6</v>
      </c>
      <c r="D108">
        <v>232</v>
      </c>
      <c r="E108">
        <v>100</v>
      </c>
      <c r="F108">
        <v>2945</v>
      </c>
      <c r="G108">
        <v>16</v>
      </c>
      <c r="H108">
        <v>20</v>
      </c>
    </row>
    <row r="109" spans="1:8" x14ac:dyDescent="0.3">
      <c r="A109" s="36" t="s">
        <v>286</v>
      </c>
      <c r="B109">
        <v>18</v>
      </c>
      <c r="C109">
        <v>6</v>
      </c>
      <c r="D109">
        <v>250</v>
      </c>
      <c r="E109">
        <v>88</v>
      </c>
      <c r="F109">
        <v>3021</v>
      </c>
      <c r="G109">
        <v>16.5</v>
      </c>
      <c r="H109">
        <v>20</v>
      </c>
    </row>
    <row r="110" spans="1:8" x14ac:dyDescent="0.3">
      <c r="A110" s="36" t="s">
        <v>284</v>
      </c>
      <c r="B110">
        <v>23</v>
      </c>
      <c r="C110">
        <v>6</v>
      </c>
      <c r="D110">
        <v>198</v>
      </c>
      <c r="E110">
        <v>95</v>
      </c>
      <c r="F110">
        <v>2904</v>
      </c>
      <c r="G110">
        <v>16</v>
      </c>
      <c r="H110">
        <v>25</v>
      </c>
    </row>
    <row r="111" spans="1:8" x14ac:dyDescent="0.3">
      <c r="A111" s="36" t="s">
        <v>358</v>
      </c>
      <c r="B111">
        <v>26</v>
      </c>
      <c r="C111">
        <v>4</v>
      </c>
      <c r="D111">
        <v>97</v>
      </c>
      <c r="E111">
        <v>46</v>
      </c>
      <c r="F111">
        <v>1950</v>
      </c>
      <c r="G111">
        <v>21</v>
      </c>
      <c r="H111">
        <v>28</v>
      </c>
    </row>
    <row r="112" spans="1:8" x14ac:dyDescent="0.3">
      <c r="A112" s="36" t="s">
        <v>267</v>
      </c>
      <c r="B112">
        <v>11</v>
      </c>
      <c r="C112">
        <v>8</v>
      </c>
      <c r="D112">
        <v>400</v>
      </c>
      <c r="E112">
        <v>150</v>
      </c>
      <c r="F112">
        <v>4997</v>
      </c>
      <c r="G112">
        <v>14</v>
      </c>
      <c r="H112">
        <v>13</v>
      </c>
    </row>
    <row r="113" spans="1:8" x14ac:dyDescent="0.3">
      <c r="A113" s="36" t="s">
        <v>359</v>
      </c>
      <c r="B113">
        <v>12</v>
      </c>
      <c r="C113">
        <v>8</v>
      </c>
      <c r="D113">
        <v>400</v>
      </c>
      <c r="E113">
        <v>167</v>
      </c>
      <c r="F113">
        <v>4906</v>
      </c>
      <c r="G113">
        <v>12.5</v>
      </c>
      <c r="H113">
        <v>14</v>
      </c>
    </row>
    <row r="114" spans="1:8" x14ac:dyDescent="0.3">
      <c r="A114" s="36" t="s">
        <v>360</v>
      </c>
      <c r="B114">
        <v>13</v>
      </c>
      <c r="C114">
        <v>8</v>
      </c>
      <c r="D114">
        <v>360</v>
      </c>
      <c r="E114">
        <v>170</v>
      </c>
      <c r="F114">
        <v>4654</v>
      </c>
      <c r="G114">
        <v>13</v>
      </c>
      <c r="H114">
        <v>15</v>
      </c>
    </row>
    <row r="115" spans="1:8" x14ac:dyDescent="0.3">
      <c r="A115" s="36" t="s">
        <v>361</v>
      </c>
      <c r="B115">
        <v>12</v>
      </c>
      <c r="C115">
        <v>8</v>
      </c>
      <c r="D115">
        <v>350</v>
      </c>
      <c r="E115">
        <v>180</v>
      </c>
      <c r="F115">
        <v>4499</v>
      </c>
      <c r="G115">
        <v>12.5</v>
      </c>
      <c r="H115">
        <v>14</v>
      </c>
    </row>
    <row r="116" spans="1:8" x14ac:dyDescent="0.3">
      <c r="A116" s="36" t="s">
        <v>293</v>
      </c>
      <c r="B116">
        <v>18</v>
      </c>
      <c r="C116">
        <v>6</v>
      </c>
      <c r="D116">
        <v>232</v>
      </c>
      <c r="E116">
        <v>100</v>
      </c>
      <c r="F116">
        <v>2789</v>
      </c>
      <c r="G116">
        <v>15</v>
      </c>
      <c r="H116">
        <v>20</v>
      </c>
    </row>
    <row r="117" spans="1:8" x14ac:dyDescent="0.3">
      <c r="A117" s="36" t="s">
        <v>362</v>
      </c>
      <c r="B117">
        <v>20</v>
      </c>
      <c r="C117">
        <v>4</v>
      </c>
      <c r="D117">
        <v>97</v>
      </c>
      <c r="E117">
        <v>88</v>
      </c>
      <c r="F117">
        <v>2279</v>
      </c>
      <c r="G117">
        <v>19</v>
      </c>
      <c r="H117">
        <v>22</v>
      </c>
    </row>
    <row r="118" spans="1:8" x14ac:dyDescent="0.3">
      <c r="A118" s="36" t="s">
        <v>324</v>
      </c>
      <c r="B118">
        <v>21</v>
      </c>
      <c r="C118">
        <v>4</v>
      </c>
      <c r="D118">
        <v>140</v>
      </c>
      <c r="E118">
        <v>72</v>
      </c>
      <c r="F118">
        <v>2401</v>
      </c>
      <c r="G118">
        <v>19.5</v>
      </c>
      <c r="H118">
        <v>23</v>
      </c>
    </row>
    <row r="119" spans="1:8" x14ac:dyDescent="0.3">
      <c r="A119" s="36" t="s">
        <v>363</v>
      </c>
      <c r="B119">
        <v>22</v>
      </c>
      <c r="C119">
        <v>4</v>
      </c>
      <c r="D119">
        <v>108</v>
      </c>
      <c r="E119">
        <v>94</v>
      </c>
      <c r="F119">
        <v>2379</v>
      </c>
      <c r="G119">
        <v>16.5</v>
      </c>
      <c r="H119">
        <v>24</v>
      </c>
    </row>
    <row r="120" spans="1:8" x14ac:dyDescent="0.3">
      <c r="A120" s="36" t="s">
        <v>364</v>
      </c>
      <c r="B120">
        <v>18</v>
      </c>
      <c r="C120">
        <v>3</v>
      </c>
      <c r="D120">
        <v>70</v>
      </c>
      <c r="E120">
        <v>90</v>
      </c>
      <c r="F120">
        <v>2124</v>
      </c>
      <c r="G120">
        <v>13.5</v>
      </c>
      <c r="H120">
        <v>20</v>
      </c>
    </row>
    <row r="121" spans="1:8" x14ac:dyDescent="0.3">
      <c r="A121" s="36" t="s">
        <v>300</v>
      </c>
      <c r="B121">
        <v>19</v>
      </c>
      <c r="C121">
        <v>4</v>
      </c>
      <c r="D121">
        <v>122</v>
      </c>
      <c r="E121">
        <v>85</v>
      </c>
      <c r="F121">
        <v>2310</v>
      </c>
      <c r="G121">
        <v>18.5</v>
      </c>
      <c r="H121">
        <v>21</v>
      </c>
    </row>
    <row r="122" spans="1:8" x14ac:dyDescent="0.3">
      <c r="A122" s="36" t="s">
        <v>365</v>
      </c>
      <c r="B122">
        <v>21</v>
      </c>
      <c r="C122">
        <v>6</v>
      </c>
      <c r="D122">
        <v>155</v>
      </c>
      <c r="E122">
        <v>107</v>
      </c>
      <c r="F122">
        <v>2472</v>
      </c>
      <c r="G122">
        <v>14</v>
      </c>
      <c r="H122">
        <v>23</v>
      </c>
    </row>
    <row r="123" spans="1:8" x14ac:dyDescent="0.3">
      <c r="A123" s="36" t="s">
        <v>366</v>
      </c>
      <c r="B123">
        <v>26</v>
      </c>
      <c r="C123">
        <v>4</v>
      </c>
      <c r="D123">
        <v>98</v>
      </c>
      <c r="E123">
        <v>90</v>
      </c>
      <c r="F123">
        <v>2265</v>
      </c>
      <c r="G123">
        <v>15.5</v>
      </c>
      <c r="H123">
        <v>28</v>
      </c>
    </row>
    <row r="124" spans="1:8" x14ac:dyDescent="0.3">
      <c r="A124" s="36" t="s">
        <v>367</v>
      </c>
      <c r="B124">
        <v>15</v>
      </c>
      <c r="C124">
        <v>8</v>
      </c>
      <c r="D124">
        <v>350</v>
      </c>
      <c r="E124">
        <v>145</v>
      </c>
      <c r="F124">
        <v>4082</v>
      </c>
      <c r="G124">
        <v>13</v>
      </c>
      <c r="H124">
        <v>17</v>
      </c>
    </row>
    <row r="125" spans="1:8" x14ac:dyDescent="0.3">
      <c r="A125" s="36" t="s">
        <v>368</v>
      </c>
      <c r="B125">
        <v>16</v>
      </c>
      <c r="C125">
        <v>8</v>
      </c>
      <c r="D125">
        <v>400</v>
      </c>
      <c r="E125">
        <v>230</v>
      </c>
      <c r="F125">
        <v>4278</v>
      </c>
      <c r="G125">
        <v>9.5</v>
      </c>
      <c r="H125">
        <v>18</v>
      </c>
    </row>
    <row r="126" spans="1:8" x14ac:dyDescent="0.3">
      <c r="A126" s="36" t="s">
        <v>369</v>
      </c>
      <c r="B126">
        <v>29</v>
      </c>
      <c r="C126">
        <v>4</v>
      </c>
      <c r="D126">
        <v>68</v>
      </c>
      <c r="E126">
        <v>49</v>
      </c>
      <c r="F126">
        <v>1867</v>
      </c>
      <c r="G126">
        <v>19.5</v>
      </c>
      <c r="H126">
        <v>31</v>
      </c>
    </row>
    <row r="127" spans="1:8" x14ac:dyDescent="0.3">
      <c r="A127" s="36" t="s">
        <v>370</v>
      </c>
      <c r="B127">
        <v>24</v>
      </c>
      <c r="C127">
        <v>4</v>
      </c>
      <c r="D127">
        <v>116</v>
      </c>
      <c r="E127">
        <v>75</v>
      </c>
      <c r="F127">
        <v>2158</v>
      </c>
      <c r="G127">
        <v>15.5</v>
      </c>
      <c r="H127">
        <v>26</v>
      </c>
    </row>
    <row r="128" spans="1:8" x14ac:dyDescent="0.3">
      <c r="A128" s="36" t="s">
        <v>371</v>
      </c>
      <c r="B128">
        <v>20</v>
      </c>
      <c r="C128">
        <v>4</v>
      </c>
      <c r="D128">
        <v>114</v>
      </c>
      <c r="E128">
        <v>91</v>
      </c>
      <c r="F128">
        <v>2582</v>
      </c>
      <c r="G128">
        <v>14</v>
      </c>
      <c r="H128">
        <v>22</v>
      </c>
    </row>
    <row r="129" spans="1:8" x14ac:dyDescent="0.3">
      <c r="A129" s="36" t="s">
        <v>372</v>
      </c>
      <c r="B129">
        <v>19</v>
      </c>
      <c r="C129">
        <v>4</v>
      </c>
      <c r="D129">
        <v>121</v>
      </c>
      <c r="E129">
        <v>112</v>
      </c>
      <c r="F129">
        <v>2868</v>
      </c>
      <c r="G129">
        <v>15.5</v>
      </c>
      <c r="H129">
        <v>21</v>
      </c>
    </row>
    <row r="130" spans="1:8" x14ac:dyDescent="0.3">
      <c r="A130" s="36" t="s">
        <v>373</v>
      </c>
      <c r="B130">
        <v>15</v>
      </c>
      <c r="C130">
        <v>8</v>
      </c>
      <c r="D130">
        <v>318</v>
      </c>
      <c r="E130">
        <v>150</v>
      </c>
      <c r="F130">
        <v>3399</v>
      </c>
      <c r="G130">
        <v>11</v>
      </c>
      <c r="H130">
        <v>17</v>
      </c>
    </row>
    <row r="131" spans="1:8" x14ac:dyDescent="0.3">
      <c r="A131" s="36" t="s">
        <v>374</v>
      </c>
      <c r="B131">
        <v>24</v>
      </c>
      <c r="C131">
        <v>4</v>
      </c>
      <c r="D131">
        <v>121</v>
      </c>
      <c r="E131">
        <v>110</v>
      </c>
      <c r="F131">
        <v>2660</v>
      </c>
      <c r="G131">
        <v>14</v>
      </c>
      <c r="H131">
        <v>26</v>
      </c>
    </row>
    <row r="132" spans="1:8" x14ac:dyDescent="0.3">
      <c r="A132" s="36" t="s">
        <v>375</v>
      </c>
      <c r="B132">
        <v>20</v>
      </c>
      <c r="C132">
        <v>6</v>
      </c>
      <c r="D132">
        <v>156</v>
      </c>
      <c r="E132">
        <v>122</v>
      </c>
      <c r="F132">
        <v>2807</v>
      </c>
      <c r="G132">
        <v>13.5</v>
      </c>
      <c r="H132">
        <v>22</v>
      </c>
    </row>
    <row r="133" spans="1:8" x14ac:dyDescent="0.3">
      <c r="A133" s="36" t="s">
        <v>376</v>
      </c>
      <c r="B133">
        <v>11</v>
      </c>
      <c r="C133">
        <v>8</v>
      </c>
      <c r="D133">
        <v>350</v>
      </c>
      <c r="E133">
        <v>180</v>
      </c>
      <c r="F133">
        <v>3664</v>
      </c>
      <c r="G133">
        <v>11</v>
      </c>
      <c r="H133">
        <v>13</v>
      </c>
    </row>
    <row r="134" spans="1:8" x14ac:dyDescent="0.3">
      <c r="A134" s="36" t="s">
        <v>284</v>
      </c>
      <c r="B134">
        <v>20</v>
      </c>
      <c r="C134">
        <v>6</v>
      </c>
      <c r="D134">
        <v>198</v>
      </c>
      <c r="E134">
        <v>95</v>
      </c>
      <c r="F134">
        <v>3102</v>
      </c>
      <c r="G134">
        <v>16.5</v>
      </c>
      <c r="H134">
        <v>22</v>
      </c>
    </row>
    <row r="135" spans="1:8" x14ac:dyDescent="0.3">
      <c r="A135" s="36" t="s">
        <v>286</v>
      </c>
      <c r="B135">
        <v>21</v>
      </c>
      <c r="C135">
        <v>6</v>
      </c>
      <c r="D135">
        <v>200</v>
      </c>
      <c r="E135">
        <v>0</v>
      </c>
      <c r="F135">
        <v>2875</v>
      </c>
      <c r="G135">
        <v>17</v>
      </c>
      <c r="H135">
        <v>23</v>
      </c>
    </row>
    <row r="136" spans="1:8" x14ac:dyDescent="0.3">
      <c r="A136" s="36" t="s">
        <v>285</v>
      </c>
      <c r="B136">
        <v>19</v>
      </c>
      <c r="C136">
        <v>6</v>
      </c>
      <c r="D136">
        <v>232</v>
      </c>
      <c r="E136">
        <v>100</v>
      </c>
      <c r="F136">
        <v>2901</v>
      </c>
      <c r="G136">
        <v>16</v>
      </c>
      <c r="H136">
        <v>21</v>
      </c>
    </row>
    <row r="137" spans="1:8" x14ac:dyDescent="0.3">
      <c r="A137" s="36" t="s">
        <v>377</v>
      </c>
      <c r="B137">
        <v>15</v>
      </c>
      <c r="C137">
        <v>6</v>
      </c>
      <c r="D137">
        <v>250</v>
      </c>
      <c r="E137">
        <v>100</v>
      </c>
      <c r="F137">
        <v>3336</v>
      </c>
      <c r="G137">
        <v>17</v>
      </c>
      <c r="H137">
        <v>17</v>
      </c>
    </row>
    <row r="138" spans="1:8" x14ac:dyDescent="0.3">
      <c r="A138" s="36" t="s">
        <v>378</v>
      </c>
      <c r="B138">
        <v>31</v>
      </c>
      <c r="C138">
        <v>4</v>
      </c>
      <c r="D138">
        <v>79</v>
      </c>
      <c r="E138">
        <v>67</v>
      </c>
      <c r="F138">
        <v>1950</v>
      </c>
      <c r="G138">
        <v>19</v>
      </c>
      <c r="H138">
        <v>33</v>
      </c>
    </row>
    <row r="139" spans="1:8" x14ac:dyDescent="0.3">
      <c r="A139" s="36" t="s">
        <v>300</v>
      </c>
      <c r="B139">
        <v>26</v>
      </c>
      <c r="C139">
        <v>4</v>
      </c>
      <c r="D139">
        <v>122</v>
      </c>
      <c r="E139">
        <v>80</v>
      </c>
      <c r="F139">
        <v>2451</v>
      </c>
      <c r="G139">
        <v>16.5</v>
      </c>
      <c r="H139">
        <v>28</v>
      </c>
    </row>
    <row r="140" spans="1:8" x14ac:dyDescent="0.3">
      <c r="A140" s="36" t="s">
        <v>317</v>
      </c>
      <c r="B140">
        <v>32</v>
      </c>
      <c r="C140">
        <v>4</v>
      </c>
      <c r="D140">
        <v>71</v>
      </c>
      <c r="E140">
        <v>65</v>
      </c>
      <c r="F140">
        <v>1836</v>
      </c>
      <c r="G140">
        <v>21</v>
      </c>
      <c r="H140">
        <v>34</v>
      </c>
    </row>
    <row r="141" spans="1:8" x14ac:dyDescent="0.3">
      <c r="A141" s="36" t="s">
        <v>324</v>
      </c>
      <c r="B141">
        <v>25</v>
      </c>
      <c r="C141">
        <v>4</v>
      </c>
      <c r="D141">
        <v>140</v>
      </c>
      <c r="E141">
        <v>75</v>
      </c>
      <c r="F141">
        <v>2542</v>
      </c>
      <c r="G141">
        <v>17</v>
      </c>
      <c r="H141">
        <v>27</v>
      </c>
    </row>
    <row r="142" spans="1:8" x14ac:dyDescent="0.3">
      <c r="A142" s="36" t="s">
        <v>379</v>
      </c>
      <c r="B142">
        <v>16</v>
      </c>
      <c r="C142">
        <v>6</v>
      </c>
      <c r="D142">
        <v>250</v>
      </c>
      <c r="E142">
        <v>100</v>
      </c>
      <c r="F142">
        <v>3781</v>
      </c>
      <c r="G142">
        <v>17</v>
      </c>
      <c r="H142">
        <v>18</v>
      </c>
    </row>
    <row r="143" spans="1:8" x14ac:dyDescent="0.3">
      <c r="A143" s="36" t="s">
        <v>304</v>
      </c>
      <c r="B143">
        <v>16</v>
      </c>
      <c r="C143">
        <v>6</v>
      </c>
      <c r="D143">
        <v>258</v>
      </c>
      <c r="E143">
        <v>110</v>
      </c>
      <c r="F143">
        <v>3632</v>
      </c>
      <c r="G143">
        <v>18</v>
      </c>
      <c r="H143">
        <v>18</v>
      </c>
    </row>
    <row r="144" spans="1:8" x14ac:dyDescent="0.3">
      <c r="A144" s="36" t="s">
        <v>380</v>
      </c>
      <c r="B144">
        <v>18</v>
      </c>
      <c r="C144">
        <v>6</v>
      </c>
      <c r="D144">
        <v>225</v>
      </c>
      <c r="E144">
        <v>105</v>
      </c>
      <c r="F144">
        <v>3613</v>
      </c>
      <c r="G144">
        <v>16.5</v>
      </c>
      <c r="H144">
        <v>20</v>
      </c>
    </row>
    <row r="145" spans="1:8" x14ac:dyDescent="0.3">
      <c r="A145" s="36" t="s">
        <v>347</v>
      </c>
      <c r="B145">
        <v>16</v>
      </c>
      <c r="C145">
        <v>8</v>
      </c>
      <c r="D145">
        <v>302</v>
      </c>
      <c r="E145">
        <v>140</v>
      </c>
      <c r="F145">
        <v>4141</v>
      </c>
      <c r="G145">
        <v>14</v>
      </c>
      <c r="H145">
        <v>18</v>
      </c>
    </row>
    <row r="146" spans="1:8" x14ac:dyDescent="0.3">
      <c r="A146" s="36" t="s">
        <v>381</v>
      </c>
      <c r="B146">
        <v>13</v>
      </c>
      <c r="C146">
        <v>8</v>
      </c>
      <c r="D146">
        <v>350</v>
      </c>
      <c r="E146">
        <v>150</v>
      </c>
      <c r="F146">
        <v>4699</v>
      </c>
      <c r="G146">
        <v>14.5</v>
      </c>
      <c r="H146">
        <v>15</v>
      </c>
    </row>
    <row r="147" spans="1:8" x14ac:dyDescent="0.3">
      <c r="A147" s="36" t="s">
        <v>382</v>
      </c>
      <c r="B147">
        <v>14</v>
      </c>
      <c r="C147">
        <v>8</v>
      </c>
      <c r="D147">
        <v>318</v>
      </c>
      <c r="E147">
        <v>150</v>
      </c>
      <c r="F147">
        <v>4457</v>
      </c>
      <c r="G147">
        <v>13.5</v>
      </c>
      <c r="H147">
        <v>16</v>
      </c>
    </row>
    <row r="148" spans="1:8" x14ac:dyDescent="0.3">
      <c r="A148" s="36" t="s">
        <v>334</v>
      </c>
      <c r="B148">
        <v>14</v>
      </c>
      <c r="C148">
        <v>8</v>
      </c>
      <c r="D148">
        <v>302</v>
      </c>
      <c r="E148">
        <v>140</v>
      </c>
      <c r="F148">
        <v>4638</v>
      </c>
      <c r="G148">
        <v>16</v>
      </c>
      <c r="H148">
        <v>16</v>
      </c>
    </row>
    <row r="149" spans="1:8" x14ac:dyDescent="0.3">
      <c r="A149" s="36" t="s">
        <v>333</v>
      </c>
      <c r="B149">
        <v>14</v>
      </c>
      <c r="C149">
        <v>8</v>
      </c>
      <c r="D149">
        <v>304</v>
      </c>
      <c r="E149">
        <v>150</v>
      </c>
      <c r="F149">
        <v>4257</v>
      </c>
      <c r="G149">
        <v>15.5</v>
      </c>
      <c r="H149">
        <v>16</v>
      </c>
    </row>
    <row r="150" spans="1:8" x14ac:dyDescent="0.3">
      <c r="A150" s="36" t="s">
        <v>383</v>
      </c>
      <c r="B150">
        <v>29</v>
      </c>
      <c r="C150">
        <v>4</v>
      </c>
      <c r="D150">
        <v>98</v>
      </c>
      <c r="E150">
        <v>83</v>
      </c>
      <c r="F150">
        <v>2219</v>
      </c>
      <c r="G150">
        <v>16.5</v>
      </c>
      <c r="H150">
        <v>31</v>
      </c>
    </row>
    <row r="151" spans="1:8" x14ac:dyDescent="0.3">
      <c r="A151" s="36" t="s">
        <v>384</v>
      </c>
      <c r="B151">
        <v>26</v>
      </c>
      <c r="C151">
        <v>4</v>
      </c>
      <c r="D151">
        <v>79</v>
      </c>
      <c r="E151">
        <v>67</v>
      </c>
      <c r="F151">
        <v>1963</v>
      </c>
      <c r="G151">
        <v>15.5</v>
      </c>
      <c r="H151">
        <v>28</v>
      </c>
    </row>
    <row r="152" spans="1:8" x14ac:dyDescent="0.3">
      <c r="A152" s="36" t="s">
        <v>370</v>
      </c>
      <c r="B152">
        <v>26</v>
      </c>
      <c r="C152">
        <v>4</v>
      </c>
      <c r="D152">
        <v>97</v>
      </c>
      <c r="E152">
        <v>78</v>
      </c>
      <c r="F152">
        <v>2300</v>
      </c>
      <c r="G152">
        <v>14.5</v>
      </c>
      <c r="H152">
        <v>28</v>
      </c>
    </row>
    <row r="153" spans="1:8" x14ac:dyDescent="0.3">
      <c r="A153" s="36" t="s">
        <v>299</v>
      </c>
      <c r="B153">
        <v>31</v>
      </c>
      <c r="C153">
        <v>4</v>
      </c>
      <c r="D153">
        <v>76</v>
      </c>
      <c r="E153">
        <v>52</v>
      </c>
      <c r="F153">
        <v>1649</v>
      </c>
      <c r="G153">
        <v>16.5</v>
      </c>
      <c r="H153">
        <v>33</v>
      </c>
    </row>
    <row r="154" spans="1:8" x14ac:dyDescent="0.3">
      <c r="A154" s="36" t="s">
        <v>385</v>
      </c>
      <c r="B154">
        <v>32</v>
      </c>
      <c r="C154">
        <v>4</v>
      </c>
      <c r="D154">
        <v>83</v>
      </c>
      <c r="E154">
        <v>61</v>
      </c>
      <c r="F154">
        <v>2003</v>
      </c>
      <c r="G154">
        <v>19</v>
      </c>
      <c r="H154">
        <v>34</v>
      </c>
    </row>
    <row r="155" spans="1:8" x14ac:dyDescent="0.3">
      <c r="A155" s="36" t="s">
        <v>386</v>
      </c>
      <c r="B155">
        <v>28</v>
      </c>
      <c r="C155">
        <v>4</v>
      </c>
      <c r="D155">
        <v>90</v>
      </c>
      <c r="E155">
        <v>75</v>
      </c>
      <c r="F155">
        <v>2125</v>
      </c>
      <c r="G155">
        <v>14.5</v>
      </c>
      <c r="H155">
        <v>30</v>
      </c>
    </row>
    <row r="156" spans="1:8" x14ac:dyDescent="0.3">
      <c r="A156" s="36" t="s">
        <v>369</v>
      </c>
      <c r="B156">
        <v>24</v>
      </c>
      <c r="C156">
        <v>4</v>
      </c>
      <c r="D156">
        <v>90</v>
      </c>
      <c r="E156">
        <v>75</v>
      </c>
      <c r="F156">
        <v>2108</v>
      </c>
      <c r="G156">
        <v>15.5</v>
      </c>
      <c r="H156">
        <v>26</v>
      </c>
    </row>
    <row r="157" spans="1:8" x14ac:dyDescent="0.3">
      <c r="A157" s="36" t="s">
        <v>387</v>
      </c>
      <c r="B157">
        <v>26</v>
      </c>
      <c r="C157">
        <v>4</v>
      </c>
      <c r="D157">
        <v>116</v>
      </c>
      <c r="E157">
        <v>75</v>
      </c>
      <c r="F157">
        <v>2246</v>
      </c>
      <c r="G157">
        <v>14</v>
      </c>
      <c r="H157">
        <v>28</v>
      </c>
    </row>
    <row r="158" spans="1:8" x14ac:dyDescent="0.3">
      <c r="A158" s="36" t="s">
        <v>388</v>
      </c>
      <c r="B158">
        <v>24</v>
      </c>
      <c r="C158">
        <v>4</v>
      </c>
      <c r="D158">
        <v>120</v>
      </c>
      <c r="E158">
        <v>97</v>
      </c>
      <c r="F158">
        <v>2489</v>
      </c>
      <c r="G158">
        <v>15</v>
      </c>
      <c r="H158">
        <v>26</v>
      </c>
    </row>
    <row r="159" spans="1:8" x14ac:dyDescent="0.3">
      <c r="A159" s="36" t="s">
        <v>389</v>
      </c>
      <c r="B159">
        <v>26</v>
      </c>
      <c r="C159">
        <v>4</v>
      </c>
      <c r="D159">
        <v>108</v>
      </c>
      <c r="E159">
        <v>93</v>
      </c>
      <c r="F159">
        <v>2391</v>
      </c>
      <c r="G159">
        <v>15.5</v>
      </c>
      <c r="H159">
        <v>28</v>
      </c>
    </row>
    <row r="160" spans="1:8" x14ac:dyDescent="0.3">
      <c r="A160" s="36" t="s">
        <v>390</v>
      </c>
      <c r="B160">
        <v>31</v>
      </c>
      <c r="C160">
        <v>4</v>
      </c>
      <c r="D160">
        <v>79</v>
      </c>
      <c r="E160">
        <v>67</v>
      </c>
      <c r="F160">
        <v>2000</v>
      </c>
      <c r="G160">
        <v>16</v>
      </c>
      <c r="H160">
        <v>33</v>
      </c>
    </row>
    <row r="161" spans="1:8" x14ac:dyDescent="0.3">
      <c r="A161" s="36" t="s">
        <v>391</v>
      </c>
      <c r="B161">
        <v>19</v>
      </c>
      <c r="C161">
        <v>6</v>
      </c>
      <c r="D161">
        <v>225</v>
      </c>
      <c r="E161">
        <v>95</v>
      </c>
      <c r="F161">
        <v>3264</v>
      </c>
      <c r="G161">
        <v>16</v>
      </c>
      <c r="H161">
        <v>21</v>
      </c>
    </row>
    <row r="162" spans="1:8" x14ac:dyDescent="0.3">
      <c r="A162" s="36" t="s">
        <v>377</v>
      </c>
      <c r="B162">
        <v>18</v>
      </c>
      <c r="C162">
        <v>6</v>
      </c>
      <c r="D162">
        <v>250</v>
      </c>
      <c r="E162">
        <v>105</v>
      </c>
      <c r="F162">
        <v>3459</v>
      </c>
      <c r="G162">
        <v>16</v>
      </c>
      <c r="H162">
        <v>20</v>
      </c>
    </row>
    <row r="163" spans="1:8" x14ac:dyDescent="0.3">
      <c r="A163" s="36" t="s">
        <v>392</v>
      </c>
      <c r="B163">
        <v>15</v>
      </c>
      <c r="C163">
        <v>6</v>
      </c>
      <c r="D163">
        <v>250</v>
      </c>
      <c r="E163">
        <v>72</v>
      </c>
      <c r="F163">
        <v>3432</v>
      </c>
      <c r="G163">
        <v>21</v>
      </c>
      <c r="H163">
        <v>17</v>
      </c>
    </row>
    <row r="164" spans="1:8" x14ac:dyDescent="0.3">
      <c r="A164" s="36" t="s">
        <v>286</v>
      </c>
      <c r="B164">
        <v>15</v>
      </c>
      <c r="C164">
        <v>6</v>
      </c>
      <c r="D164">
        <v>250</v>
      </c>
      <c r="E164">
        <v>72</v>
      </c>
      <c r="F164">
        <v>3158</v>
      </c>
      <c r="G164">
        <v>19.5</v>
      </c>
      <c r="H164">
        <v>17</v>
      </c>
    </row>
    <row r="165" spans="1:8" x14ac:dyDescent="0.3">
      <c r="A165" s="36" t="s">
        <v>269</v>
      </c>
      <c r="B165">
        <v>16</v>
      </c>
      <c r="C165">
        <v>8</v>
      </c>
      <c r="D165">
        <v>400</v>
      </c>
      <c r="E165">
        <v>170</v>
      </c>
      <c r="F165">
        <v>4668</v>
      </c>
      <c r="G165">
        <v>11.5</v>
      </c>
      <c r="H165">
        <v>18</v>
      </c>
    </row>
    <row r="166" spans="1:8" x14ac:dyDescent="0.3">
      <c r="A166" s="36" t="s">
        <v>393</v>
      </c>
      <c r="B166">
        <v>15</v>
      </c>
      <c r="C166">
        <v>8</v>
      </c>
      <c r="D166">
        <v>350</v>
      </c>
      <c r="E166">
        <v>145</v>
      </c>
      <c r="F166">
        <v>4440</v>
      </c>
      <c r="G166">
        <v>14</v>
      </c>
      <c r="H166">
        <v>17</v>
      </c>
    </row>
    <row r="167" spans="1:8" x14ac:dyDescent="0.3">
      <c r="A167" s="36" t="s">
        <v>394</v>
      </c>
      <c r="B167">
        <v>16</v>
      </c>
      <c r="C167">
        <v>8</v>
      </c>
      <c r="D167">
        <v>318</v>
      </c>
      <c r="E167">
        <v>150</v>
      </c>
      <c r="F167">
        <v>4498</v>
      </c>
      <c r="G167">
        <v>14.5</v>
      </c>
      <c r="H167">
        <v>18</v>
      </c>
    </row>
    <row r="168" spans="1:8" x14ac:dyDescent="0.3">
      <c r="A168" s="36" t="s">
        <v>351</v>
      </c>
      <c r="B168">
        <v>14</v>
      </c>
      <c r="C168">
        <v>8</v>
      </c>
      <c r="D168">
        <v>351</v>
      </c>
      <c r="E168">
        <v>148</v>
      </c>
      <c r="F168">
        <v>4657</v>
      </c>
      <c r="G168">
        <v>13.5</v>
      </c>
      <c r="H168">
        <v>16</v>
      </c>
    </row>
    <row r="169" spans="1:8" x14ac:dyDescent="0.3">
      <c r="A169" s="36" t="s">
        <v>395</v>
      </c>
      <c r="B169">
        <v>17</v>
      </c>
      <c r="C169">
        <v>6</v>
      </c>
      <c r="D169">
        <v>231</v>
      </c>
      <c r="E169">
        <v>110</v>
      </c>
      <c r="F169">
        <v>3907</v>
      </c>
      <c r="G169">
        <v>21</v>
      </c>
      <c r="H169">
        <v>19</v>
      </c>
    </row>
    <row r="170" spans="1:8" x14ac:dyDescent="0.3">
      <c r="A170" s="36" t="s">
        <v>396</v>
      </c>
      <c r="B170">
        <v>16</v>
      </c>
      <c r="C170">
        <v>6</v>
      </c>
      <c r="D170">
        <v>250</v>
      </c>
      <c r="E170">
        <v>105</v>
      </c>
      <c r="F170">
        <v>3897</v>
      </c>
      <c r="G170">
        <v>18.5</v>
      </c>
      <c r="H170">
        <v>18</v>
      </c>
    </row>
    <row r="171" spans="1:8" x14ac:dyDescent="0.3">
      <c r="A171" s="36" t="s">
        <v>304</v>
      </c>
      <c r="B171">
        <v>15</v>
      </c>
      <c r="C171">
        <v>6</v>
      </c>
      <c r="D171">
        <v>258</v>
      </c>
      <c r="E171">
        <v>110</v>
      </c>
      <c r="F171">
        <v>3730</v>
      </c>
      <c r="G171">
        <v>19</v>
      </c>
      <c r="H171">
        <v>17</v>
      </c>
    </row>
    <row r="172" spans="1:8" x14ac:dyDescent="0.3">
      <c r="A172" s="36" t="s">
        <v>397</v>
      </c>
      <c r="B172">
        <v>18</v>
      </c>
      <c r="C172">
        <v>6</v>
      </c>
      <c r="D172">
        <v>225</v>
      </c>
      <c r="E172">
        <v>95</v>
      </c>
      <c r="F172">
        <v>3785</v>
      </c>
      <c r="G172">
        <v>19</v>
      </c>
      <c r="H172">
        <v>20</v>
      </c>
    </row>
    <row r="173" spans="1:8" x14ac:dyDescent="0.3">
      <c r="A173" s="36" t="s">
        <v>398</v>
      </c>
      <c r="B173">
        <v>21</v>
      </c>
      <c r="C173">
        <v>6</v>
      </c>
      <c r="D173">
        <v>231</v>
      </c>
      <c r="E173">
        <v>110</v>
      </c>
      <c r="F173">
        <v>3039</v>
      </c>
      <c r="G173">
        <v>15</v>
      </c>
      <c r="H173">
        <v>23</v>
      </c>
    </row>
    <row r="174" spans="1:8" x14ac:dyDescent="0.3">
      <c r="A174" s="36" t="s">
        <v>399</v>
      </c>
      <c r="B174">
        <v>20</v>
      </c>
      <c r="C174">
        <v>8</v>
      </c>
      <c r="D174">
        <v>262</v>
      </c>
      <c r="E174">
        <v>110</v>
      </c>
      <c r="F174">
        <v>3221</v>
      </c>
      <c r="G174">
        <v>13.5</v>
      </c>
      <c r="H174">
        <v>22</v>
      </c>
    </row>
    <row r="175" spans="1:8" x14ac:dyDescent="0.3">
      <c r="A175" s="36" t="s">
        <v>400</v>
      </c>
      <c r="B175">
        <v>13</v>
      </c>
      <c r="C175">
        <v>8</v>
      </c>
      <c r="D175">
        <v>302</v>
      </c>
      <c r="E175">
        <v>129</v>
      </c>
      <c r="F175">
        <v>3169</v>
      </c>
      <c r="G175">
        <v>12</v>
      </c>
      <c r="H175">
        <v>15</v>
      </c>
    </row>
    <row r="176" spans="1:8" x14ac:dyDescent="0.3">
      <c r="A176" s="36" t="s">
        <v>299</v>
      </c>
      <c r="B176">
        <v>29</v>
      </c>
      <c r="C176">
        <v>4</v>
      </c>
      <c r="D176">
        <v>97</v>
      </c>
      <c r="E176">
        <v>75</v>
      </c>
      <c r="F176">
        <v>2171</v>
      </c>
      <c r="G176">
        <v>16</v>
      </c>
      <c r="H176">
        <v>31</v>
      </c>
    </row>
    <row r="177" spans="1:8" x14ac:dyDescent="0.3">
      <c r="A177" s="36" t="s">
        <v>300</v>
      </c>
      <c r="B177">
        <v>23</v>
      </c>
      <c r="C177">
        <v>4</v>
      </c>
      <c r="D177">
        <v>140</v>
      </c>
      <c r="E177">
        <v>83</v>
      </c>
      <c r="F177">
        <v>2639</v>
      </c>
      <c r="G177">
        <v>17</v>
      </c>
      <c r="H177">
        <v>25</v>
      </c>
    </row>
    <row r="178" spans="1:8" x14ac:dyDescent="0.3">
      <c r="A178" s="36" t="s">
        <v>293</v>
      </c>
      <c r="B178">
        <v>20</v>
      </c>
      <c r="C178">
        <v>6</v>
      </c>
      <c r="D178">
        <v>232</v>
      </c>
      <c r="E178">
        <v>100</v>
      </c>
      <c r="F178">
        <v>2914</v>
      </c>
      <c r="G178">
        <v>16</v>
      </c>
      <c r="H178">
        <v>22</v>
      </c>
    </row>
    <row r="179" spans="1:8" x14ac:dyDescent="0.3">
      <c r="A179" s="36" t="s">
        <v>401</v>
      </c>
      <c r="B179">
        <v>23</v>
      </c>
      <c r="C179">
        <v>4</v>
      </c>
      <c r="D179">
        <v>140</v>
      </c>
      <c r="E179">
        <v>78</v>
      </c>
      <c r="F179">
        <v>2592</v>
      </c>
      <c r="G179">
        <v>18.5</v>
      </c>
      <c r="H179">
        <v>25</v>
      </c>
    </row>
    <row r="180" spans="1:8" x14ac:dyDescent="0.3">
      <c r="A180" s="36" t="s">
        <v>299</v>
      </c>
      <c r="B180">
        <v>24</v>
      </c>
      <c r="C180">
        <v>4</v>
      </c>
      <c r="D180">
        <v>134</v>
      </c>
      <c r="E180">
        <v>96</v>
      </c>
      <c r="F180">
        <v>2702</v>
      </c>
      <c r="G180">
        <v>13.5</v>
      </c>
      <c r="H180">
        <v>26</v>
      </c>
    </row>
    <row r="181" spans="1:8" x14ac:dyDescent="0.3">
      <c r="A181" s="36" t="s">
        <v>384</v>
      </c>
      <c r="B181">
        <v>25</v>
      </c>
      <c r="C181">
        <v>4</v>
      </c>
      <c r="D181">
        <v>90</v>
      </c>
      <c r="E181">
        <v>71</v>
      </c>
      <c r="F181">
        <v>2223</v>
      </c>
      <c r="G181">
        <v>16.5</v>
      </c>
      <c r="H181">
        <v>27</v>
      </c>
    </row>
    <row r="182" spans="1:8" x14ac:dyDescent="0.3">
      <c r="A182" s="36" t="s">
        <v>385</v>
      </c>
      <c r="B182">
        <v>24</v>
      </c>
      <c r="C182">
        <v>4</v>
      </c>
      <c r="D182">
        <v>119</v>
      </c>
      <c r="E182">
        <v>97</v>
      </c>
      <c r="F182">
        <v>2545</v>
      </c>
      <c r="G182">
        <v>17</v>
      </c>
      <c r="H182">
        <v>26</v>
      </c>
    </row>
    <row r="183" spans="1:8" x14ac:dyDescent="0.3">
      <c r="A183" s="36" t="s">
        <v>300</v>
      </c>
      <c r="B183">
        <v>18</v>
      </c>
      <c r="C183">
        <v>6</v>
      </c>
      <c r="D183">
        <v>171</v>
      </c>
      <c r="E183">
        <v>97</v>
      </c>
      <c r="F183">
        <v>2984</v>
      </c>
      <c r="G183">
        <v>14.5</v>
      </c>
      <c r="H183">
        <v>20</v>
      </c>
    </row>
    <row r="184" spans="1:8" x14ac:dyDescent="0.3">
      <c r="A184" s="36" t="s">
        <v>402</v>
      </c>
      <c r="B184">
        <v>29</v>
      </c>
      <c r="C184">
        <v>4</v>
      </c>
      <c r="D184">
        <v>90</v>
      </c>
      <c r="E184">
        <v>70</v>
      </c>
      <c r="F184">
        <v>1937</v>
      </c>
      <c r="G184">
        <v>14</v>
      </c>
      <c r="H184">
        <v>31</v>
      </c>
    </row>
    <row r="185" spans="1:8" x14ac:dyDescent="0.3">
      <c r="A185" s="36" t="s">
        <v>403</v>
      </c>
      <c r="B185">
        <v>19</v>
      </c>
      <c r="C185">
        <v>6</v>
      </c>
      <c r="D185">
        <v>232</v>
      </c>
      <c r="E185">
        <v>90</v>
      </c>
      <c r="F185">
        <v>3211</v>
      </c>
      <c r="G185">
        <v>17</v>
      </c>
      <c r="H185">
        <v>21</v>
      </c>
    </row>
    <row r="186" spans="1:8" x14ac:dyDescent="0.3">
      <c r="A186" s="36" t="s">
        <v>371</v>
      </c>
      <c r="B186">
        <v>23</v>
      </c>
      <c r="C186">
        <v>4</v>
      </c>
      <c r="D186">
        <v>115</v>
      </c>
      <c r="E186">
        <v>95</v>
      </c>
      <c r="F186">
        <v>2694</v>
      </c>
      <c r="G186">
        <v>15</v>
      </c>
      <c r="H186">
        <v>25</v>
      </c>
    </row>
    <row r="187" spans="1:8" x14ac:dyDescent="0.3">
      <c r="A187" s="36" t="s">
        <v>289</v>
      </c>
      <c r="B187">
        <v>23</v>
      </c>
      <c r="C187">
        <v>4</v>
      </c>
      <c r="D187">
        <v>120</v>
      </c>
      <c r="E187">
        <v>88</v>
      </c>
      <c r="F187">
        <v>2957</v>
      </c>
      <c r="G187">
        <v>17</v>
      </c>
      <c r="H187">
        <v>25</v>
      </c>
    </row>
    <row r="188" spans="1:8" x14ac:dyDescent="0.3">
      <c r="A188" s="36" t="s">
        <v>404</v>
      </c>
      <c r="B188">
        <v>22</v>
      </c>
      <c r="C188">
        <v>4</v>
      </c>
      <c r="D188">
        <v>121</v>
      </c>
      <c r="E188">
        <v>98</v>
      </c>
      <c r="F188">
        <v>2945</v>
      </c>
      <c r="G188">
        <v>14.5</v>
      </c>
      <c r="H188">
        <v>24</v>
      </c>
    </row>
    <row r="189" spans="1:8" x14ac:dyDescent="0.3">
      <c r="A189" s="36" t="s">
        <v>405</v>
      </c>
      <c r="B189">
        <v>25</v>
      </c>
      <c r="C189">
        <v>4</v>
      </c>
      <c r="D189">
        <v>121</v>
      </c>
      <c r="E189">
        <v>115</v>
      </c>
      <c r="F189">
        <v>2671</v>
      </c>
      <c r="G189">
        <v>13.5</v>
      </c>
      <c r="H189">
        <v>27</v>
      </c>
    </row>
    <row r="190" spans="1:8" x14ac:dyDescent="0.3">
      <c r="A190" s="36" t="s">
        <v>406</v>
      </c>
      <c r="B190">
        <v>33</v>
      </c>
      <c r="C190">
        <v>4</v>
      </c>
      <c r="D190">
        <v>91</v>
      </c>
      <c r="E190">
        <v>53</v>
      </c>
      <c r="F190">
        <v>1795</v>
      </c>
      <c r="G190">
        <v>17.5</v>
      </c>
      <c r="H190">
        <v>35</v>
      </c>
    </row>
    <row r="191" spans="1:8" x14ac:dyDescent="0.3">
      <c r="A191" s="36" t="s">
        <v>407</v>
      </c>
      <c r="B191">
        <v>28</v>
      </c>
      <c r="C191">
        <v>4</v>
      </c>
      <c r="D191">
        <v>107</v>
      </c>
      <c r="E191">
        <v>86</v>
      </c>
      <c r="F191">
        <v>2464</v>
      </c>
      <c r="G191">
        <v>15.5</v>
      </c>
      <c r="H191">
        <v>30</v>
      </c>
    </row>
    <row r="192" spans="1:8" x14ac:dyDescent="0.3">
      <c r="A192" s="36" t="s">
        <v>314</v>
      </c>
      <c r="B192">
        <v>25</v>
      </c>
      <c r="C192">
        <v>4</v>
      </c>
      <c r="D192">
        <v>116</v>
      </c>
      <c r="E192">
        <v>81</v>
      </c>
      <c r="F192">
        <v>2220</v>
      </c>
      <c r="G192">
        <v>16.899999999999999</v>
      </c>
      <c r="H192">
        <v>27</v>
      </c>
    </row>
    <row r="193" spans="1:8" x14ac:dyDescent="0.3">
      <c r="A193" s="36" t="s">
        <v>408</v>
      </c>
      <c r="B193">
        <v>25</v>
      </c>
      <c r="C193">
        <v>4</v>
      </c>
      <c r="D193">
        <v>140</v>
      </c>
      <c r="E193">
        <v>92</v>
      </c>
      <c r="F193">
        <v>2572</v>
      </c>
      <c r="G193">
        <v>14.9</v>
      </c>
      <c r="H193">
        <v>27</v>
      </c>
    </row>
    <row r="194" spans="1:8" x14ac:dyDescent="0.3">
      <c r="A194" s="36" t="s">
        <v>386</v>
      </c>
      <c r="B194">
        <v>26</v>
      </c>
      <c r="C194">
        <v>4</v>
      </c>
      <c r="D194">
        <v>98</v>
      </c>
      <c r="E194">
        <v>79</v>
      </c>
      <c r="F194">
        <v>2255</v>
      </c>
      <c r="G194">
        <v>17.7</v>
      </c>
      <c r="H194">
        <v>28</v>
      </c>
    </row>
    <row r="195" spans="1:8" x14ac:dyDescent="0.3">
      <c r="A195" s="36" t="s">
        <v>409</v>
      </c>
      <c r="B195">
        <v>27</v>
      </c>
      <c r="C195">
        <v>4</v>
      </c>
      <c r="D195">
        <v>101</v>
      </c>
      <c r="E195">
        <v>83</v>
      </c>
      <c r="F195">
        <v>2202</v>
      </c>
      <c r="G195">
        <v>15.3</v>
      </c>
      <c r="H195">
        <v>29</v>
      </c>
    </row>
    <row r="196" spans="1:8" x14ac:dyDescent="0.3">
      <c r="A196" s="36" t="s">
        <v>379</v>
      </c>
      <c r="B196">
        <v>18</v>
      </c>
      <c r="C196">
        <v>8</v>
      </c>
      <c r="D196">
        <v>305</v>
      </c>
      <c r="E196">
        <v>140</v>
      </c>
      <c r="F196">
        <v>4215</v>
      </c>
      <c r="G196">
        <v>13</v>
      </c>
      <c r="H196">
        <v>20</v>
      </c>
    </row>
    <row r="197" spans="1:8" x14ac:dyDescent="0.3">
      <c r="A197" s="36" t="s">
        <v>410</v>
      </c>
      <c r="B197">
        <v>16</v>
      </c>
      <c r="C197">
        <v>8</v>
      </c>
      <c r="D197">
        <v>318</v>
      </c>
      <c r="E197">
        <v>150</v>
      </c>
      <c r="F197">
        <v>4190</v>
      </c>
      <c r="G197">
        <v>13</v>
      </c>
      <c r="H197">
        <v>18</v>
      </c>
    </row>
    <row r="198" spans="1:8" x14ac:dyDescent="0.3">
      <c r="A198" s="36" t="s">
        <v>304</v>
      </c>
      <c r="B198">
        <v>16</v>
      </c>
      <c r="C198">
        <v>8</v>
      </c>
      <c r="D198">
        <v>304</v>
      </c>
      <c r="E198">
        <v>120</v>
      </c>
      <c r="F198">
        <v>3962</v>
      </c>
      <c r="G198">
        <v>13.9</v>
      </c>
      <c r="H198">
        <v>18</v>
      </c>
    </row>
    <row r="199" spans="1:8" x14ac:dyDescent="0.3">
      <c r="A199" s="36" t="s">
        <v>347</v>
      </c>
      <c r="B199">
        <v>14</v>
      </c>
      <c r="C199">
        <v>8</v>
      </c>
      <c r="D199">
        <v>351</v>
      </c>
      <c r="E199">
        <v>152</v>
      </c>
      <c r="F199">
        <v>4215</v>
      </c>
      <c r="G199">
        <v>12.8</v>
      </c>
      <c r="H199">
        <v>16</v>
      </c>
    </row>
    <row r="200" spans="1:8" x14ac:dyDescent="0.3">
      <c r="A200" s="36" t="s">
        <v>356</v>
      </c>
      <c r="B200">
        <v>22</v>
      </c>
      <c r="C200">
        <v>6</v>
      </c>
      <c r="D200">
        <v>225</v>
      </c>
      <c r="E200">
        <v>100</v>
      </c>
      <c r="F200">
        <v>3233</v>
      </c>
      <c r="G200">
        <v>15.4</v>
      </c>
      <c r="H200">
        <v>24</v>
      </c>
    </row>
    <row r="201" spans="1:8" x14ac:dyDescent="0.3">
      <c r="A201" s="36" t="s">
        <v>377</v>
      </c>
      <c r="B201">
        <v>22</v>
      </c>
      <c r="C201">
        <v>6</v>
      </c>
      <c r="D201">
        <v>250</v>
      </c>
      <c r="E201">
        <v>105</v>
      </c>
      <c r="F201">
        <v>3353</v>
      </c>
      <c r="G201">
        <v>14.5</v>
      </c>
      <c r="H201">
        <v>24</v>
      </c>
    </row>
    <row r="202" spans="1:8" x14ac:dyDescent="0.3">
      <c r="A202" s="36" t="s">
        <v>286</v>
      </c>
      <c r="B202">
        <v>24</v>
      </c>
      <c r="C202">
        <v>6</v>
      </c>
      <c r="D202">
        <v>200</v>
      </c>
      <c r="E202">
        <v>81</v>
      </c>
      <c r="F202">
        <v>3012</v>
      </c>
      <c r="G202">
        <v>17.600000000000001</v>
      </c>
      <c r="H202">
        <v>26</v>
      </c>
    </row>
    <row r="203" spans="1:8" x14ac:dyDescent="0.3">
      <c r="A203" s="36" t="s">
        <v>285</v>
      </c>
      <c r="B203">
        <v>22</v>
      </c>
      <c r="C203">
        <v>6</v>
      </c>
      <c r="D203">
        <v>232</v>
      </c>
      <c r="E203">
        <v>90</v>
      </c>
      <c r="F203">
        <v>3085</v>
      </c>
      <c r="G203">
        <v>17.600000000000001</v>
      </c>
      <c r="H203">
        <v>24</v>
      </c>
    </row>
    <row r="204" spans="1:8" x14ac:dyDescent="0.3">
      <c r="A204" s="36" t="s">
        <v>411</v>
      </c>
      <c r="B204">
        <v>29</v>
      </c>
      <c r="C204">
        <v>4</v>
      </c>
      <c r="D204">
        <v>85</v>
      </c>
      <c r="E204">
        <v>52</v>
      </c>
      <c r="F204">
        <v>2035</v>
      </c>
      <c r="G204">
        <v>22.2</v>
      </c>
      <c r="H204">
        <v>31</v>
      </c>
    </row>
    <row r="205" spans="1:8" x14ac:dyDescent="0.3">
      <c r="A205" s="36" t="s">
        <v>412</v>
      </c>
      <c r="B205">
        <v>24</v>
      </c>
      <c r="C205">
        <v>4</v>
      </c>
      <c r="D205">
        <v>98</v>
      </c>
      <c r="E205">
        <v>60</v>
      </c>
      <c r="F205">
        <v>2164</v>
      </c>
      <c r="G205">
        <v>22.1</v>
      </c>
      <c r="H205">
        <v>26</v>
      </c>
    </row>
    <row r="206" spans="1:8" x14ac:dyDescent="0.3">
      <c r="A206" s="36" t="s">
        <v>402</v>
      </c>
      <c r="B206">
        <v>29</v>
      </c>
      <c r="C206">
        <v>4</v>
      </c>
      <c r="D206">
        <v>90</v>
      </c>
      <c r="E206">
        <v>70</v>
      </c>
      <c r="F206">
        <v>1937</v>
      </c>
      <c r="G206">
        <v>14.2</v>
      </c>
      <c r="H206">
        <v>31</v>
      </c>
    </row>
    <row r="207" spans="1:8" x14ac:dyDescent="0.3">
      <c r="A207" s="36" t="s">
        <v>388</v>
      </c>
      <c r="B207">
        <v>33</v>
      </c>
      <c r="C207">
        <v>4</v>
      </c>
      <c r="D207">
        <v>91</v>
      </c>
      <c r="E207">
        <v>53</v>
      </c>
      <c r="F207">
        <v>1795</v>
      </c>
      <c r="G207">
        <v>17.399999999999999</v>
      </c>
      <c r="H207">
        <v>35</v>
      </c>
    </row>
    <row r="208" spans="1:8" x14ac:dyDescent="0.3">
      <c r="A208" s="36" t="s">
        <v>413</v>
      </c>
      <c r="B208">
        <v>20</v>
      </c>
      <c r="C208">
        <v>6</v>
      </c>
      <c r="D208">
        <v>225</v>
      </c>
      <c r="E208">
        <v>100</v>
      </c>
      <c r="F208">
        <v>3651</v>
      </c>
      <c r="G208">
        <v>17.7</v>
      </c>
      <c r="H208">
        <v>22</v>
      </c>
    </row>
    <row r="209" spans="1:8" x14ac:dyDescent="0.3">
      <c r="A209" s="36" t="s">
        <v>414</v>
      </c>
      <c r="B209">
        <v>18</v>
      </c>
      <c r="C209">
        <v>6</v>
      </c>
      <c r="D209">
        <v>250</v>
      </c>
      <c r="E209">
        <v>78</v>
      </c>
      <c r="F209">
        <v>3574</v>
      </c>
      <c r="G209">
        <v>21</v>
      </c>
      <c r="H209">
        <v>20</v>
      </c>
    </row>
    <row r="210" spans="1:8" x14ac:dyDescent="0.3">
      <c r="A210" s="36" t="s">
        <v>415</v>
      </c>
      <c r="B210">
        <v>18</v>
      </c>
      <c r="C210">
        <v>6</v>
      </c>
      <c r="D210">
        <v>250</v>
      </c>
      <c r="E210">
        <v>110</v>
      </c>
      <c r="F210">
        <v>3645</v>
      </c>
      <c r="G210">
        <v>16.2</v>
      </c>
      <c r="H210">
        <v>20</v>
      </c>
    </row>
    <row r="211" spans="1:8" x14ac:dyDescent="0.3">
      <c r="A211" s="36" t="s">
        <v>416</v>
      </c>
      <c r="B211">
        <v>18</v>
      </c>
      <c r="C211">
        <v>6</v>
      </c>
      <c r="D211">
        <v>258</v>
      </c>
      <c r="E211">
        <v>95</v>
      </c>
      <c r="F211">
        <v>3193</v>
      </c>
      <c r="G211">
        <v>17.8</v>
      </c>
      <c r="H211">
        <v>20</v>
      </c>
    </row>
    <row r="212" spans="1:8" x14ac:dyDescent="0.3">
      <c r="A212" s="36" t="s">
        <v>402</v>
      </c>
      <c r="B212">
        <v>30</v>
      </c>
      <c r="C212">
        <v>4</v>
      </c>
      <c r="D212">
        <v>97</v>
      </c>
      <c r="E212">
        <v>71</v>
      </c>
      <c r="F212">
        <v>1825</v>
      </c>
      <c r="G212">
        <v>12.2</v>
      </c>
      <c r="H212">
        <v>32</v>
      </c>
    </row>
    <row r="213" spans="1:8" x14ac:dyDescent="0.3">
      <c r="A213" s="36" t="s">
        <v>417</v>
      </c>
      <c r="B213">
        <v>32</v>
      </c>
      <c r="C213">
        <v>4</v>
      </c>
      <c r="D213">
        <v>85</v>
      </c>
      <c r="E213">
        <v>70</v>
      </c>
      <c r="F213">
        <v>1990</v>
      </c>
      <c r="G213">
        <v>17</v>
      </c>
      <c r="H213">
        <v>34</v>
      </c>
    </row>
    <row r="214" spans="1:8" x14ac:dyDescent="0.3">
      <c r="A214" s="36" t="s">
        <v>299</v>
      </c>
      <c r="B214">
        <v>28</v>
      </c>
      <c r="C214">
        <v>4</v>
      </c>
      <c r="D214">
        <v>97</v>
      </c>
      <c r="E214">
        <v>75</v>
      </c>
      <c r="F214">
        <v>2155</v>
      </c>
      <c r="G214">
        <v>16.399999999999999</v>
      </c>
      <c r="H214">
        <v>30</v>
      </c>
    </row>
    <row r="215" spans="1:8" x14ac:dyDescent="0.3">
      <c r="A215" s="36" t="s">
        <v>300</v>
      </c>
      <c r="B215">
        <v>26</v>
      </c>
      <c r="C215">
        <v>4</v>
      </c>
      <c r="D215">
        <v>140</v>
      </c>
      <c r="E215">
        <v>72</v>
      </c>
      <c r="F215">
        <v>2565</v>
      </c>
      <c r="G215">
        <v>13.6</v>
      </c>
      <c r="H215">
        <v>28</v>
      </c>
    </row>
    <row r="216" spans="1:8" x14ac:dyDescent="0.3">
      <c r="A216" s="36" t="s">
        <v>418</v>
      </c>
      <c r="B216">
        <v>20</v>
      </c>
      <c r="C216">
        <v>4</v>
      </c>
      <c r="D216">
        <v>130</v>
      </c>
      <c r="E216">
        <v>102</v>
      </c>
      <c r="F216">
        <v>3150</v>
      </c>
      <c r="G216">
        <v>15.7</v>
      </c>
      <c r="H216">
        <v>22</v>
      </c>
    </row>
    <row r="217" spans="1:8" x14ac:dyDescent="0.3">
      <c r="A217" s="36" t="s">
        <v>419</v>
      </c>
      <c r="B217">
        <v>13</v>
      </c>
      <c r="C217">
        <v>8</v>
      </c>
      <c r="D217">
        <v>318</v>
      </c>
      <c r="E217">
        <v>150</v>
      </c>
      <c r="F217">
        <v>3940</v>
      </c>
      <c r="G217">
        <v>13.2</v>
      </c>
      <c r="H217">
        <v>15</v>
      </c>
    </row>
    <row r="218" spans="1:8" x14ac:dyDescent="0.3">
      <c r="A218" s="36" t="s">
        <v>289</v>
      </c>
      <c r="B218">
        <v>19</v>
      </c>
      <c r="C218">
        <v>4</v>
      </c>
      <c r="D218">
        <v>120</v>
      </c>
      <c r="E218">
        <v>88</v>
      </c>
      <c r="F218">
        <v>3270</v>
      </c>
      <c r="G218">
        <v>21.9</v>
      </c>
      <c r="H218">
        <v>21</v>
      </c>
    </row>
    <row r="219" spans="1:8" x14ac:dyDescent="0.3">
      <c r="A219" s="36" t="s">
        <v>375</v>
      </c>
      <c r="B219">
        <v>19</v>
      </c>
      <c r="C219">
        <v>6</v>
      </c>
      <c r="D219">
        <v>156</v>
      </c>
      <c r="E219">
        <v>108</v>
      </c>
      <c r="F219">
        <v>2930</v>
      </c>
      <c r="G219">
        <v>15.5</v>
      </c>
      <c r="H219">
        <v>21</v>
      </c>
    </row>
    <row r="220" spans="1:8" x14ac:dyDescent="0.3">
      <c r="A220" s="36" t="s">
        <v>420</v>
      </c>
      <c r="B220">
        <v>16</v>
      </c>
      <c r="C220">
        <v>6</v>
      </c>
      <c r="D220">
        <v>168</v>
      </c>
      <c r="E220">
        <v>120</v>
      </c>
      <c r="F220">
        <v>3820</v>
      </c>
      <c r="G220">
        <v>16.7</v>
      </c>
      <c r="H220">
        <v>18</v>
      </c>
    </row>
    <row r="221" spans="1:8" x14ac:dyDescent="0.3">
      <c r="A221" s="36" t="s">
        <v>421</v>
      </c>
      <c r="B221">
        <v>16</v>
      </c>
      <c r="C221">
        <v>8</v>
      </c>
      <c r="D221">
        <v>350</v>
      </c>
      <c r="E221">
        <v>180</v>
      </c>
      <c r="F221">
        <v>4380</v>
      </c>
      <c r="G221">
        <v>12.1</v>
      </c>
      <c r="H221">
        <v>18</v>
      </c>
    </row>
    <row r="222" spans="1:8" x14ac:dyDescent="0.3">
      <c r="A222" s="36" t="s">
        <v>422</v>
      </c>
      <c r="B222">
        <v>13</v>
      </c>
      <c r="C222">
        <v>8</v>
      </c>
      <c r="D222">
        <v>350</v>
      </c>
      <c r="E222">
        <v>145</v>
      </c>
      <c r="F222">
        <v>4055</v>
      </c>
      <c r="G222">
        <v>12</v>
      </c>
      <c r="H222">
        <v>15</v>
      </c>
    </row>
    <row r="223" spans="1:8" x14ac:dyDescent="0.3">
      <c r="A223" s="36" t="s">
        <v>423</v>
      </c>
      <c r="B223">
        <v>13</v>
      </c>
      <c r="C223">
        <v>8</v>
      </c>
      <c r="D223">
        <v>302</v>
      </c>
      <c r="E223">
        <v>130</v>
      </c>
      <c r="F223">
        <v>3870</v>
      </c>
      <c r="G223">
        <v>15</v>
      </c>
      <c r="H223">
        <v>15</v>
      </c>
    </row>
    <row r="224" spans="1:8" x14ac:dyDescent="0.3">
      <c r="A224" s="36" t="s">
        <v>424</v>
      </c>
      <c r="B224">
        <v>13</v>
      </c>
      <c r="C224">
        <v>8</v>
      </c>
      <c r="D224">
        <v>318</v>
      </c>
      <c r="E224">
        <v>150</v>
      </c>
      <c r="F224">
        <v>3755</v>
      </c>
      <c r="G224">
        <v>14</v>
      </c>
      <c r="H224">
        <v>15</v>
      </c>
    </row>
    <row r="225" spans="1:8" x14ac:dyDescent="0.3">
      <c r="A225" s="36" t="s">
        <v>425</v>
      </c>
      <c r="B225">
        <v>32</v>
      </c>
      <c r="C225">
        <v>4</v>
      </c>
      <c r="D225">
        <v>98</v>
      </c>
      <c r="E225">
        <v>68</v>
      </c>
      <c r="F225">
        <v>2045</v>
      </c>
      <c r="G225">
        <v>18.5</v>
      </c>
      <c r="H225">
        <v>34</v>
      </c>
    </row>
    <row r="226" spans="1:8" x14ac:dyDescent="0.3">
      <c r="A226" s="36" t="s">
        <v>426</v>
      </c>
      <c r="B226">
        <v>30</v>
      </c>
      <c r="C226">
        <v>4</v>
      </c>
      <c r="D226">
        <v>111</v>
      </c>
      <c r="E226">
        <v>80</v>
      </c>
      <c r="F226">
        <v>2155</v>
      </c>
      <c r="G226">
        <v>14.8</v>
      </c>
      <c r="H226">
        <v>32</v>
      </c>
    </row>
    <row r="227" spans="1:8" x14ac:dyDescent="0.3">
      <c r="A227" s="36" t="s">
        <v>427</v>
      </c>
      <c r="B227">
        <v>36</v>
      </c>
      <c r="C227">
        <v>4</v>
      </c>
      <c r="D227">
        <v>79</v>
      </c>
      <c r="E227">
        <v>58</v>
      </c>
      <c r="F227">
        <v>1825</v>
      </c>
      <c r="G227">
        <v>18.600000000000001</v>
      </c>
      <c r="H227">
        <v>38</v>
      </c>
    </row>
    <row r="228" spans="1:8" x14ac:dyDescent="0.3">
      <c r="A228" s="36" t="s">
        <v>428</v>
      </c>
      <c r="B228">
        <v>26</v>
      </c>
      <c r="C228">
        <v>4</v>
      </c>
      <c r="D228">
        <v>122</v>
      </c>
      <c r="E228">
        <v>96</v>
      </c>
      <c r="F228">
        <v>2300</v>
      </c>
      <c r="G228">
        <v>15.5</v>
      </c>
      <c r="H228">
        <v>28</v>
      </c>
    </row>
    <row r="229" spans="1:8" x14ac:dyDescent="0.3">
      <c r="A229" s="36" t="s">
        <v>429</v>
      </c>
      <c r="B229">
        <v>34</v>
      </c>
      <c r="C229">
        <v>4</v>
      </c>
      <c r="D229">
        <v>85</v>
      </c>
      <c r="E229">
        <v>70</v>
      </c>
      <c r="F229">
        <v>1945</v>
      </c>
      <c r="G229">
        <v>16.8</v>
      </c>
      <c r="H229">
        <v>36</v>
      </c>
    </row>
    <row r="230" spans="1:8" x14ac:dyDescent="0.3">
      <c r="A230" s="36" t="s">
        <v>350</v>
      </c>
      <c r="B230">
        <v>18</v>
      </c>
      <c r="C230">
        <v>8</v>
      </c>
      <c r="D230">
        <v>305</v>
      </c>
      <c r="E230">
        <v>145</v>
      </c>
      <c r="F230">
        <v>3880</v>
      </c>
      <c r="G230">
        <v>12.5</v>
      </c>
      <c r="H230">
        <v>20</v>
      </c>
    </row>
    <row r="231" spans="1:8" x14ac:dyDescent="0.3">
      <c r="A231" s="36" t="s">
        <v>430</v>
      </c>
      <c r="B231">
        <v>17</v>
      </c>
      <c r="C231">
        <v>8</v>
      </c>
      <c r="D231">
        <v>260</v>
      </c>
      <c r="E231">
        <v>110</v>
      </c>
      <c r="F231">
        <v>4060</v>
      </c>
      <c r="G231">
        <v>19</v>
      </c>
      <c r="H231">
        <v>19</v>
      </c>
    </row>
    <row r="232" spans="1:8" x14ac:dyDescent="0.3">
      <c r="A232" s="36" t="s">
        <v>431</v>
      </c>
      <c r="B232">
        <v>16</v>
      </c>
      <c r="C232">
        <v>8</v>
      </c>
      <c r="D232">
        <v>318</v>
      </c>
      <c r="E232">
        <v>145</v>
      </c>
      <c r="F232">
        <v>4140</v>
      </c>
      <c r="G232">
        <v>13.7</v>
      </c>
      <c r="H232">
        <v>18</v>
      </c>
    </row>
    <row r="233" spans="1:8" x14ac:dyDescent="0.3">
      <c r="A233" s="36" t="s">
        <v>432</v>
      </c>
      <c r="B233">
        <v>15</v>
      </c>
      <c r="C233">
        <v>8</v>
      </c>
      <c r="D233">
        <v>302</v>
      </c>
      <c r="E233">
        <v>130</v>
      </c>
      <c r="F233">
        <v>4295</v>
      </c>
      <c r="G233">
        <v>14.9</v>
      </c>
      <c r="H233">
        <v>17</v>
      </c>
    </row>
    <row r="234" spans="1:8" x14ac:dyDescent="0.3">
      <c r="A234" s="36" t="s">
        <v>433</v>
      </c>
      <c r="B234">
        <v>18</v>
      </c>
      <c r="C234">
        <v>6</v>
      </c>
      <c r="D234">
        <v>250</v>
      </c>
      <c r="E234">
        <v>110</v>
      </c>
      <c r="F234">
        <v>3520</v>
      </c>
      <c r="G234">
        <v>16.399999999999999</v>
      </c>
      <c r="H234">
        <v>20</v>
      </c>
    </row>
    <row r="235" spans="1:8" x14ac:dyDescent="0.3">
      <c r="A235" s="36" t="s">
        <v>434</v>
      </c>
      <c r="B235">
        <v>20</v>
      </c>
      <c r="C235">
        <v>6</v>
      </c>
      <c r="D235">
        <v>231</v>
      </c>
      <c r="E235">
        <v>105</v>
      </c>
      <c r="F235">
        <v>3425</v>
      </c>
      <c r="G235">
        <v>16.899999999999999</v>
      </c>
      <c r="H235">
        <v>22</v>
      </c>
    </row>
    <row r="236" spans="1:8" x14ac:dyDescent="0.3">
      <c r="A236" s="36" t="s">
        <v>435</v>
      </c>
      <c r="B236">
        <v>19</v>
      </c>
      <c r="C236">
        <v>6</v>
      </c>
      <c r="D236">
        <v>225</v>
      </c>
      <c r="E236">
        <v>100</v>
      </c>
      <c r="F236">
        <v>3630</v>
      </c>
      <c r="G236">
        <v>17.7</v>
      </c>
      <c r="H236">
        <v>21</v>
      </c>
    </row>
    <row r="237" spans="1:8" x14ac:dyDescent="0.3">
      <c r="A237" s="36" t="s">
        <v>436</v>
      </c>
      <c r="B237">
        <v>18</v>
      </c>
      <c r="C237">
        <v>6</v>
      </c>
      <c r="D237">
        <v>250</v>
      </c>
      <c r="E237">
        <v>98</v>
      </c>
      <c r="F237">
        <v>3525</v>
      </c>
      <c r="G237">
        <v>19</v>
      </c>
      <c r="H237">
        <v>20</v>
      </c>
    </row>
    <row r="238" spans="1:8" x14ac:dyDescent="0.3">
      <c r="A238" s="36" t="s">
        <v>437</v>
      </c>
      <c r="B238">
        <v>16</v>
      </c>
      <c r="C238">
        <v>8</v>
      </c>
      <c r="D238">
        <v>400</v>
      </c>
      <c r="E238">
        <v>180</v>
      </c>
      <c r="F238">
        <v>4220</v>
      </c>
      <c r="G238">
        <v>11.1</v>
      </c>
      <c r="H238">
        <v>18</v>
      </c>
    </row>
    <row r="239" spans="1:8" x14ac:dyDescent="0.3">
      <c r="A239" s="36" t="s">
        <v>438</v>
      </c>
      <c r="B239">
        <v>16</v>
      </c>
      <c r="C239">
        <v>8</v>
      </c>
      <c r="D239">
        <v>350</v>
      </c>
      <c r="E239">
        <v>170</v>
      </c>
      <c r="F239">
        <v>4165</v>
      </c>
      <c r="G239">
        <v>11.4</v>
      </c>
      <c r="H239">
        <v>18</v>
      </c>
    </row>
    <row r="240" spans="1:8" x14ac:dyDescent="0.3">
      <c r="A240" s="36" t="s">
        <v>439</v>
      </c>
      <c r="B240">
        <v>16</v>
      </c>
      <c r="C240">
        <v>8</v>
      </c>
      <c r="D240">
        <v>400</v>
      </c>
      <c r="E240">
        <v>190</v>
      </c>
      <c r="F240">
        <v>4325</v>
      </c>
      <c r="G240">
        <v>12.2</v>
      </c>
      <c r="H240">
        <v>18</v>
      </c>
    </row>
    <row r="241" spans="1:8" x14ac:dyDescent="0.3">
      <c r="A241" s="36" t="s">
        <v>440</v>
      </c>
      <c r="B241">
        <v>16</v>
      </c>
      <c r="C241">
        <v>8</v>
      </c>
      <c r="D241">
        <v>351</v>
      </c>
      <c r="E241">
        <v>149</v>
      </c>
      <c r="F241">
        <v>4335</v>
      </c>
      <c r="G241">
        <v>14.5</v>
      </c>
      <c r="H241">
        <v>18</v>
      </c>
    </row>
    <row r="242" spans="1:8" x14ac:dyDescent="0.3">
      <c r="A242" s="36" t="s">
        <v>441</v>
      </c>
      <c r="B242">
        <v>29</v>
      </c>
      <c r="C242">
        <v>4</v>
      </c>
      <c r="D242">
        <v>97</v>
      </c>
      <c r="E242">
        <v>78</v>
      </c>
      <c r="F242">
        <v>1940</v>
      </c>
      <c r="G242">
        <v>14.5</v>
      </c>
      <c r="H242">
        <v>31</v>
      </c>
    </row>
    <row r="243" spans="1:8" x14ac:dyDescent="0.3">
      <c r="A243" s="36" t="s">
        <v>442</v>
      </c>
      <c r="B243">
        <v>24</v>
      </c>
      <c r="C243">
        <v>4</v>
      </c>
      <c r="D243">
        <v>151</v>
      </c>
      <c r="E243">
        <v>88</v>
      </c>
      <c r="F243">
        <v>2740</v>
      </c>
      <c r="G243">
        <v>16</v>
      </c>
      <c r="H243">
        <v>26</v>
      </c>
    </row>
    <row r="244" spans="1:8" x14ac:dyDescent="0.3">
      <c r="A244" s="36" t="s">
        <v>443</v>
      </c>
      <c r="B244">
        <v>26</v>
      </c>
      <c r="C244">
        <v>4</v>
      </c>
      <c r="D244">
        <v>97</v>
      </c>
      <c r="E244">
        <v>75</v>
      </c>
      <c r="F244">
        <v>2265</v>
      </c>
      <c r="G244">
        <v>18.2</v>
      </c>
      <c r="H244">
        <v>28</v>
      </c>
    </row>
    <row r="245" spans="1:8" x14ac:dyDescent="0.3">
      <c r="A245" s="36" t="s">
        <v>444</v>
      </c>
      <c r="B245">
        <v>26</v>
      </c>
      <c r="C245">
        <v>4</v>
      </c>
      <c r="D245">
        <v>140</v>
      </c>
      <c r="E245">
        <v>89</v>
      </c>
      <c r="F245">
        <v>2755</v>
      </c>
      <c r="G245">
        <v>15.8</v>
      </c>
      <c r="H245">
        <v>28</v>
      </c>
    </row>
    <row r="246" spans="1:8" x14ac:dyDescent="0.3">
      <c r="A246" s="36" t="s">
        <v>411</v>
      </c>
      <c r="B246">
        <v>30</v>
      </c>
      <c r="C246">
        <v>4</v>
      </c>
      <c r="D246">
        <v>98</v>
      </c>
      <c r="E246">
        <v>63</v>
      </c>
      <c r="F246">
        <v>2051</v>
      </c>
      <c r="G246">
        <v>17</v>
      </c>
      <c r="H246">
        <v>32</v>
      </c>
    </row>
    <row r="247" spans="1:8" x14ac:dyDescent="0.3">
      <c r="A247" s="36" t="s">
        <v>445</v>
      </c>
      <c r="B247">
        <v>34</v>
      </c>
      <c r="C247">
        <v>4</v>
      </c>
      <c r="D247">
        <v>98</v>
      </c>
      <c r="E247">
        <v>83</v>
      </c>
      <c r="F247">
        <v>2075</v>
      </c>
      <c r="G247">
        <v>15.9</v>
      </c>
      <c r="H247">
        <v>36</v>
      </c>
    </row>
    <row r="248" spans="1:8" x14ac:dyDescent="0.3">
      <c r="A248" s="36" t="s">
        <v>446</v>
      </c>
      <c r="B248">
        <v>30</v>
      </c>
      <c r="C248">
        <v>4</v>
      </c>
      <c r="D248">
        <v>97</v>
      </c>
      <c r="E248">
        <v>67</v>
      </c>
      <c r="F248">
        <v>1985</v>
      </c>
      <c r="G248">
        <v>16.399999999999999</v>
      </c>
      <c r="H248">
        <v>32</v>
      </c>
    </row>
    <row r="249" spans="1:8" x14ac:dyDescent="0.3">
      <c r="A249" s="36" t="s">
        <v>384</v>
      </c>
      <c r="B249">
        <v>30</v>
      </c>
      <c r="C249">
        <v>4</v>
      </c>
      <c r="D249">
        <v>97</v>
      </c>
      <c r="E249">
        <v>78</v>
      </c>
      <c r="F249">
        <v>2190</v>
      </c>
      <c r="G249">
        <v>14.1</v>
      </c>
      <c r="H249">
        <v>32</v>
      </c>
    </row>
    <row r="250" spans="1:8" x14ac:dyDescent="0.3">
      <c r="A250" s="36" t="s">
        <v>447</v>
      </c>
      <c r="B250">
        <v>22</v>
      </c>
      <c r="C250">
        <v>6</v>
      </c>
      <c r="D250">
        <v>146</v>
      </c>
      <c r="E250">
        <v>97</v>
      </c>
      <c r="F250">
        <v>2815</v>
      </c>
      <c r="G250">
        <v>14.5</v>
      </c>
      <c r="H250">
        <v>24</v>
      </c>
    </row>
    <row r="251" spans="1:8" x14ac:dyDescent="0.3">
      <c r="A251" s="36" t="s">
        <v>448</v>
      </c>
      <c r="B251">
        <v>22</v>
      </c>
      <c r="C251">
        <v>4</v>
      </c>
      <c r="D251">
        <v>121</v>
      </c>
      <c r="E251">
        <v>110</v>
      </c>
      <c r="F251">
        <v>2600</v>
      </c>
      <c r="G251">
        <v>12.8</v>
      </c>
      <c r="H251">
        <v>24</v>
      </c>
    </row>
    <row r="252" spans="1:8" x14ac:dyDescent="0.3">
      <c r="A252" s="36" t="s">
        <v>449</v>
      </c>
      <c r="B252">
        <v>22</v>
      </c>
      <c r="C252">
        <v>3</v>
      </c>
      <c r="D252">
        <v>80</v>
      </c>
      <c r="E252">
        <v>110</v>
      </c>
      <c r="F252">
        <v>2720</v>
      </c>
      <c r="G252">
        <v>13.5</v>
      </c>
      <c r="H252">
        <v>24</v>
      </c>
    </row>
    <row r="253" spans="1:8" x14ac:dyDescent="0.3">
      <c r="A253" s="36" t="s">
        <v>450</v>
      </c>
      <c r="B253">
        <v>43</v>
      </c>
      <c r="C253">
        <v>4</v>
      </c>
      <c r="D253">
        <v>90</v>
      </c>
      <c r="E253">
        <v>48</v>
      </c>
      <c r="F253">
        <v>1985</v>
      </c>
      <c r="G253">
        <v>21.5</v>
      </c>
      <c r="H253">
        <v>45</v>
      </c>
    </row>
    <row r="254" spans="1:8" x14ac:dyDescent="0.3">
      <c r="A254" s="36" t="s">
        <v>451</v>
      </c>
      <c r="B254">
        <v>36</v>
      </c>
      <c r="C254">
        <v>4</v>
      </c>
      <c r="D254">
        <v>98</v>
      </c>
      <c r="E254">
        <v>66</v>
      </c>
      <c r="F254">
        <v>1800</v>
      </c>
      <c r="G254">
        <v>14.4</v>
      </c>
      <c r="H254">
        <v>38</v>
      </c>
    </row>
    <row r="255" spans="1:8" x14ac:dyDescent="0.3">
      <c r="A255" s="36" t="s">
        <v>452</v>
      </c>
      <c r="B255">
        <v>33</v>
      </c>
      <c r="C255">
        <v>4</v>
      </c>
      <c r="D255">
        <v>78</v>
      </c>
      <c r="E255">
        <v>52</v>
      </c>
      <c r="F255">
        <v>1985</v>
      </c>
      <c r="G255">
        <v>19.399999999999999</v>
      </c>
      <c r="H255">
        <v>35</v>
      </c>
    </row>
    <row r="256" spans="1:8" x14ac:dyDescent="0.3">
      <c r="A256" s="36" t="s">
        <v>453</v>
      </c>
      <c r="B256">
        <v>39</v>
      </c>
      <c r="C256">
        <v>4</v>
      </c>
      <c r="D256">
        <v>85</v>
      </c>
      <c r="E256">
        <v>70</v>
      </c>
      <c r="F256">
        <v>2070</v>
      </c>
      <c r="G256">
        <v>18.600000000000001</v>
      </c>
      <c r="H256">
        <v>41</v>
      </c>
    </row>
    <row r="257" spans="1:8" x14ac:dyDescent="0.3">
      <c r="A257" s="36" t="s">
        <v>406</v>
      </c>
      <c r="B257">
        <v>36</v>
      </c>
      <c r="C257">
        <v>4</v>
      </c>
      <c r="D257">
        <v>91</v>
      </c>
      <c r="E257">
        <v>60</v>
      </c>
      <c r="F257">
        <v>1800</v>
      </c>
      <c r="G257">
        <v>16.399999999999999</v>
      </c>
      <c r="H257">
        <v>38</v>
      </c>
    </row>
    <row r="258" spans="1:8" x14ac:dyDescent="0.3">
      <c r="A258" s="36" t="s">
        <v>454</v>
      </c>
      <c r="B258">
        <v>20</v>
      </c>
      <c r="C258">
        <v>8</v>
      </c>
      <c r="D258">
        <v>260</v>
      </c>
      <c r="E258">
        <v>110</v>
      </c>
      <c r="F258">
        <v>3365</v>
      </c>
      <c r="G258">
        <v>15.5</v>
      </c>
      <c r="H258">
        <v>22</v>
      </c>
    </row>
    <row r="259" spans="1:8" x14ac:dyDescent="0.3">
      <c r="A259" s="36" t="s">
        <v>455</v>
      </c>
      <c r="B259">
        <v>19</v>
      </c>
      <c r="C259">
        <v>8</v>
      </c>
      <c r="D259">
        <v>318</v>
      </c>
      <c r="E259">
        <v>140</v>
      </c>
      <c r="F259">
        <v>3735</v>
      </c>
      <c r="G259">
        <v>13.2</v>
      </c>
      <c r="H259">
        <v>21</v>
      </c>
    </row>
    <row r="260" spans="1:8" x14ac:dyDescent="0.3">
      <c r="A260" s="36" t="s">
        <v>456</v>
      </c>
      <c r="B260">
        <v>20</v>
      </c>
      <c r="C260">
        <v>8</v>
      </c>
      <c r="D260">
        <v>302</v>
      </c>
      <c r="E260">
        <v>139</v>
      </c>
      <c r="F260">
        <v>3570</v>
      </c>
      <c r="G260">
        <v>12.8</v>
      </c>
      <c r="H260">
        <v>22</v>
      </c>
    </row>
    <row r="261" spans="1:8" x14ac:dyDescent="0.3">
      <c r="A261" s="36" t="s">
        <v>457</v>
      </c>
      <c r="B261">
        <v>19</v>
      </c>
      <c r="C261">
        <v>6</v>
      </c>
      <c r="D261">
        <v>231</v>
      </c>
      <c r="E261">
        <v>105</v>
      </c>
      <c r="F261">
        <v>3535</v>
      </c>
      <c r="G261">
        <v>19.2</v>
      </c>
      <c r="H261">
        <v>21</v>
      </c>
    </row>
    <row r="262" spans="1:8" x14ac:dyDescent="0.3">
      <c r="A262" s="36" t="s">
        <v>346</v>
      </c>
      <c r="B262">
        <v>20</v>
      </c>
      <c r="C262">
        <v>6</v>
      </c>
      <c r="D262">
        <v>200</v>
      </c>
      <c r="E262">
        <v>95</v>
      </c>
      <c r="F262">
        <v>3155</v>
      </c>
      <c r="G262">
        <v>18.2</v>
      </c>
      <c r="H262">
        <v>22</v>
      </c>
    </row>
    <row r="263" spans="1:8" x14ac:dyDescent="0.3">
      <c r="A263" s="36" t="s">
        <v>458</v>
      </c>
      <c r="B263">
        <v>20</v>
      </c>
      <c r="C263">
        <v>6</v>
      </c>
      <c r="D263">
        <v>200</v>
      </c>
      <c r="E263">
        <v>85</v>
      </c>
      <c r="F263">
        <v>2965</v>
      </c>
      <c r="G263">
        <v>15.8</v>
      </c>
      <c r="H263">
        <v>22</v>
      </c>
    </row>
    <row r="264" spans="1:8" x14ac:dyDescent="0.3">
      <c r="A264" s="36" t="s">
        <v>459</v>
      </c>
      <c r="B264">
        <v>25</v>
      </c>
      <c r="C264">
        <v>4</v>
      </c>
      <c r="D264">
        <v>140</v>
      </c>
      <c r="E264">
        <v>88</v>
      </c>
      <c r="F264">
        <v>2720</v>
      </c>
      <c r="G264">
        <v>15.4</v>
      </c>
      <c r="H264">
        <v>27</v>
      </c>
    </row>
    <row r="265" spans="1:8" x14ac:dyDescent="0.3">
      <c r="A265" s="36" t="s">
        <v>460</v>
      </c>
      <c r="B265">
        <v>20</v>
      </c>
      <c r="C265">
        <v>6</v>
      </c>
      <c r="D265">
        <v>225</v>
      </c>
      <c r="E265">
        <v>100</v>
      </c>
      <c r="F265">
        <v>3430</v>
      </c>
      <c r="G265">
        <v>17.2</v>
      </c>
      <c r="H265">
        <v>22</v>
      </c>
    </row>
    <row r="266" spans="1:8" x14ac:dyDescent="0.3">
      <c r="A266" s="36" t="s">
        <v>461</v>
      </c>
      <c r="B266">
        <v>19</v>
      </c>
      <c r="C266">
        <v>6</v>
      </c>
      <c r="D266">
        <v>232</v>
      </c>
      <c r="E266">
        <v>90</v>
      </c>
      <c r="F266">
        <v>3210</v>
      </c>
      <c r="G266">
        <v>17.2</v>
      </c>
      <c r="H266">
        <v>21</v>
      </c>
    </row>
    <row r="267" spans="1:8" x14ac:dyDescent="0.3">
      <c r="A267" s="36" t="s">
        <v>462</v>
      </c>
      <c r="B267">
        <v>21</v>
      </c>
      <c r="C267">
        <v>6</v>
      </c>
      <c r="D267">
        <v>231</v>
      </c>
      <c r="E267">
        <v>105</v>
      </c>
      <c r="F267">
        <v>3380</v>
      </c>
      <c r="G267">
        <v>15.8</v>
      </c>
      <c r="H267">
        <v>23</v>
      </c>
    </row>
    <row r="268" spans="1:8" x14ac:dyDescent="0.3">
      <c r="A268" s="36" t="s">
        <v>463</v>
      </c>
      <c r="B268">
        <v>21</v>
      </c>
      <c r="C268">
        <v>6</v>
      </c>
      <c r="D268">
        <v>200</v>
      </c>
      <c r="E268">
        <v>85</v>
      </c>
      <c r="F268">
        <v>3070</v>
      </c>
      <c r="G268">
        <v>16.7</v>
      </c>
      <c r="H268">
        <v>23</v>
      </c>
    </row>
    <row r="269" spans="1:8" x14ac:dyDescent="0.3">
      <c r="A269" s="36" t="s">
        <v>464</v>
      </c>
      <c r="B269">
        <v>19</v>
      </c>
      <c r="C269">
        <v>6</v>
      </c>
      <c r="D269">
        <v>225</v>
      </c>
      <c r="E269">
        <v>110</v>
      </c>
      <c r="F269">
        <v>3620</v>
      </c>
      <c r="G269">
        <v>18.7</v>
      </c>
      <c r="H269">
        <v>21</v>
      </c>
    </row>
    <row r="270" spans="1:8" x14ac:dyDescent="0.3">
      <c r="A270" s="36" t="s">
        <v>465</v>
      </c>
      <c r="B270">
        <v>18</v>
      </c>
      <c r="C270">
        <v>6</v>
      </c>
      <c r="D270">
        <v>258</v>
      </c>
      <c r="E270">
        <v>120</v>
      </c>
      <c r="F270">
        <v>3410</v>
      </c>
      <c r="G270">
        <v>15.1</v>
      </c>
      <c r="H270">
        <v>20</v>
      </c>
    </row>
    <row r="271" spans="1:8" x14ac:dyDescent="0.3">
      <c r="A271" s="36" t="s">
        <v>438</v>
      </c>
      <c r="B271">
        <v>19</v>
      </c>
      <c r="C271">
        <v>8</v>
      </c>
      <c r="D271">
        <v>305</v>
      </c>
      <c r="E271">
        <v>145</v>
      </c>
      <c r="F271">
        <v>3425</v>
      </c>
      <c r="G271">
        <v>13.2</v>
      </c>
      <c r="H271">
        <v>21</v>
      </c>
    </row>
    <row r="272" spans="1:8" x14ac:dyDescent="0.3">
      <c r="A272" s="36" t="s">
        <v>466</v>
      </c>
      <c r="B272">
        <v>18</v>
      </c>
      <c r="C272">
        <v>6</v>
      </c>
      <c r="D272">
        <v>231</v>
      </c>
      <c r="E272">
        <v>165</v>
      </c>
      <c r="F272">
        <v>3445</v>
      </c>
      <c r="G272">
        <v>13.4</v>
      </c>
      <c r="H272">
        <v>20</v>
      </c>
    </row>
    <row r="273" spans="1:8" x14ac:dyDescent="0.3">
      <c r="A273" s="36" t="s">
        <v>467</v>
      </c>
      <c r="B273">
        <v>18</v>
      </c>
      <c r="C273">
        <v>8</v>
      </c>
      <c r="D273">
        <v>302</v>
      </c>
      <c r="E273">
        <v>139</v>
      </c>
      <c r="F273">
        <v>3205</v>
      </c>
      <c r="G273">
        <v>11.2</v>
      </c>
      <c r="H273">
        <v>20</v>
      </c>
    </row>
    <row r="274" spans="1:8" x14ac:dyDescent="0.3">
      <c r="A274" s="36" t="s">
        <v>468</v>
      </c>
      <c r="B274">
        <v>18</v>
      </c>
      <c r="C274">
        <v>8</v>
      </c>
      <c r="D274">
        <v>318</v>
      </c>
      <c r="E274">
        <v>140</v>
      </c>
      <c r="F274">
        <v>4080</v>
      </c>
      <c r="G274">
        <v>13.7</v>
      </c>
      <c r="H274">
        <v>20</v>
      </c>
    </row>
    <row r="275" spans="1:8" x14ac:dyDescent="0.3">
      <c r="A275" s="36" t="s">
        <v>411</v>
      </c>
      <c r="B275">
        <v>30</v>
      </c>
      <c r="C275">
        <v>4</v>
      </c>
      <c r="D275">
        <v>98</v>
      </c>
      <c r="E275">
        <v>68</v>
      </c>
      <c r="F275">
        <v>2155</v>
      </c>
      <c r="G275">
        <v>16.5</v>
      </c>
      <c r="H275">
        <v>32</v>
      </c>
    </row>
    <row r="276" spans="1:8" x14ac:dyDescent="0.3">
      <c r="A276" s="36" t="s">
        <v>299</v>
      </c>
      <c r="B276">
        <v>28</v>
      </c>
      <c r="C276">
        <v>4</v>
      </c>
      <c r="D276">
        <v>134</v>
      </c>
      <c r="E276">
        <v>95</v>
      </c>
      <c r="F276">
        <v>2560</v>
      </c>
      <c r="G276">
        <v>14.2</v>
      </c>
      <c r="H276">
        <v>30</v>
      </c>
    </row>
    <row r="277" spans="1:8" x14ac:dyDescent="0.3">
      <c r="A277" s="36" t="s">
        <v>469</v>
      </c>
      <c r="B277">
        <v>27</v>
      </c>
      <c r="C277">
        <v>4</v>
      </c>
      <c r="D277">
        <v>119</v>
      </c>
      <c r="E277">
        <v>97</v>
      </c>
      <c r="F277">
        <v>2300</v>
      </c>
      <c r="G277">
        <v>14.7</v>
      </c>
      <c r="H277">
        <v>29</v>
      </c>
    </row>
    <row r="278" spans="1:8" x14ac:dyDescent="0.3">
      <c r="A278" s="36" t="s">
        <v>470</v>
      </c>
      <c r="B278">
        <v>31</v>
      </c>
      <c r="C278">
        <v>4</v>
      </c>
      <c r="D278">
        <v>105</v>
      </c>
      <c r="E278">
        <v>75</v>
      </c>
      <c r="F278">
        <v>2230</v>
      </c>
      <c r="G278">
        <v>14.5</v>
      </c>
      <c r="H278">
        <v>33</v>
      </c>
    </row>
    <row r="279" spans="1:8" x14ac:dyDescent="0.3">
      <c r="A279" s="36" t="s">
        <v>471</v>
      </c>
      <c r="B279">
        <v>21</v>
      </c>
      <c r="C279">
        <v>4</v>
      </c>
      <c r="D279">
        <v>134</v>
      </c>
      <c r="E279">
        <v>95</v>
      </c>
      <c r="F279">
        <v>2515</v>
      </c>
      <c r="G279">
        <v>14.8</v>
      </c>
      <c r="H279">
        <v>23</v>
      </c>
    </row>
    <row r="280" spans="1:8" x14ac:dyDescent="0.3">
      <c r="A280" s="36" t="s">
        <v>472</v>
      </c>
      <c r="B280">
        <v>23</v>
      </c>
      <c r="C280">
        <v>4</v>
      </c>
      <c r="D280">
        <v>156</v>
      </c>
      <c r="E280">
        <v>105</v>
      </c>
      <c r="F280">
        <v>2745</v>
      </c>
      <c r="G280">
        <v>16.7</v>
      </c>
      <c r="H280">
        <v>25</v>
      </c>
    </row>
    <row r="281" spans="1:8" x14ac:dyDescent="0.3">
      <c r="A281" s="36" t="s">
        <v>473</v>
      </c>
      <c r="B281">
        <v>24</v>
      </c>
      <c r="C281">
        <v>4</v>
      </c>
      <c r="D281">
        <v>151</v>
      </c>
      <c r="E281">
        <v>85</v>
      </c>
      <c r="F281">
        <v>2855</v>
      </c>
      <c r="G281">
        <v>17.600000000000001</v>
      </c>
      <c r="H281">
        <v>26</v>
      </c>
    </row>
    <row r="282" spans="1:8" x14ac:dyDescent="0.3">
      <c r="A282" s="36" t="s">
        <v>474</v>
      </c>
      <c r="B282">
        <v>24</v>
      </c>
      <c r="C282">
        <v>4</v>
      </c>
      <c r="D282">
        <v>119</v>
      </c>
      <c r="E282">
        <v>97</v>
      </c>
      <c r="F282">
        <v>2405</v>
      </c>
      <c r="G282">
        <v>14.9</v>
      </c>
      <c r="H282">
        <v>26</v>
      </c>
    </row>
    <row r="283" spans="1:8" x14ac:dyDescent="0.3">
      <c r="A283" s="36" t="s">
        <v>475</v>
      </c>
      <c r="B283">
        <v>20</v>
      </c>
      <c r="C283">
        <v>5</v>
      </c>
      <c r="D283">
        <v>131</v>
      </c>
      <c r="E283">
        <v>103</v>
      </c>
      <c r="F283">
        <v>2830</v>
      </c>
      <c r="G283">
        <v>15.9</v>
      </c>
      <c r="H283">
        <v>22</v>
      </c>
    </row>
    <row r="284" spans="1:8" x14ac:dyDescent="0.3">
      <c r="A284" s="36" t="s">
        <v>476</v>
      </c>
      <c r="B284">
        <v>17</v>
      </c>
      <c r="C284">
        <v>6</v>
      </c>
      <c r="D284">
        <v>163</v>
      </c>
      <c r="E284">
        <v>125</v>
      </c>
      <c r="F284">
        <v>3140</v>
      </c>
      <c r="G284">
        <v>13.6</v>
      </c>
      <c r="H284">
        <v>19</v>
      </c>
    </row>
    <row r="285" spans="1:8" x14ac:dyDescent="0.3">
      <c r="A285" s="36" t="s">
        <v>477</v>
      </c>
      <c r="B285">
        <v>22</v>
      </c>
      <c r="C285">
        <v>4</v>
      </c>
      <c r="D285">
        <v>121</v>
      </c>
      <c r="E285">
        <v>115</v>
      </c>
      <c r="F285">
        <v>2795</v>
      </c>
      <c r="G285">
        <v>15.7</v>
      </c>
      <c r="H285">
        <v>24</v>
      </c>
    </row>
    <row r="286" spans="1:8" x14ac:dyDescent="0.3">
      <c r="A286" s="36" t="s">
        <v>478</v>
      </c>
      <c r="B286">
        <v>16</v>
      </c>
      <c r="C286">
        <v>6</v>
      </c>
      <c r="D286">
        <v>163</v>
      </c>
      <c r="E286">
        <v>133</v>
      </c>
      <c r="F286">
        <v>3410</v>
      </c>
      <c r="G286">
        <v>15.8</v>
      </c>
      <c r="H286">
        <v>18</v>
      </c>
    </row>
    <row r="287" spans="1:8" x14ac:dyDescent="0.3">
      <c r="A287" s="36" t="s">
        <v>479</v>
      </c>
      <c r="B287">
        <v>32</v>
      </c>
      <c r="C287">
        <v>4</v>
      </c>
      <c r="D287">
        <v>89</v>
      </c>
      <c r="E287">
        <v>71</v>
      </c>
      <c r="F287">
        <v>1990</v>
      </c>
      <c r="G287">
        <v>14.9</v>
      </c>
      <c r="H287">
        <v>34</v>
      </c>
    </row>
    <row r="288" spans="1:8" x14ac:dyDescent="0.3">
      <c r="A288" s="36" t="s">
        <v>480</v>
      </c>
      <c r="B288">
        <v>30</v>
      </c>
      <c r="C288">
        <v>4</v>
      </c>
      <c r="D288">
        <v>98</v>
      </c>
      <c r="E288">
        <v>68</v>
      </c>
      <c r="F288">
        <v>2135</v>
      </c>
      <c r="G288">
        <v>16.600000000000001</v>
      </c>
      <c r="H288">
        <v>32</v>
      </c>
    </row>
    <row r="289" spans="1:8" x14ac:dyDescent="0.3">
      <c r="A289" s="36" t="s">
        <v>481</v>
      </c>
      <c r="B289">
        <v>22</v>
      </c>
      <c r="C289">
        <v>6</v>
      </c>
      <c r="D289">
        <v>231</v>
      </c>
      <c r="E289">
        <v>115</v>
      </c>
      <c r="F289">
        <v>3245</v>
      </c>
      <c r="G289">
        <v>15.4</v>
      </c>
      <c r="H289">
        <v>24</v>
      </c>
    </row>
    <row r="290" spans="1:8" x14ac:dyDescent="0.3">
      <c r="A290" s="36" t="s">
        <v>482</v>
      </c>
      <c r="B290">
        <v>20</v>
      </c>
      <c r="C290">
        <v>6</v>
      </c>
      <c r="D290">
        <v>200</v>
      </c>
      <c r="E290">
        <v>85</v>
      </c>
      <c r="F290">
        <v>2990</v>
      </c>
      <c r="G290">
        <v>18.2</v>
      </c>
      <c r="H290">
        <v>22</v>
      </c>
    </row>
    <row r="291" spans="1:8" x14ac:dyDescent="0.3">
      <c r="A291" s="36" t="s">
        <v>483</v>
      </c>
      <c r="B291">
        <v>22</v>
      </c>
      <c r="C291">
        <v>4</v>
      </c>
      <c r="D291">
        <v>140</v>
      </c>
      <c r="E291">
        <v>88</v>
      </c>
      <c r="F291">
        <v>2890</v>
      </c>
      <c r="G291">
        <v>17.3</v>
      </c>
      <c r="H291">
        <v>24</v>
      </c>
    </row>
    <row r="292" spans="1:8" x14ac:dyDescent="0.3">
      <c r="A292" s="36" t="s">
        <v>484</v>
      </c>
      <c r="B292">
        <v>20</v>
      </c>
      <c r="C292">
        <v>6</v>
      </c>
      <c r="D292">
        <v>232</v>
      </c>
      <c r="E292">
        <v>90</v>
      </c>
      <c r="F292">
        <v>3265</v>
      </c>
      <c r="G292">
        <v>18.2</v>
      </c>
      <c r="H292">
        <v>22</v>
      </c>
    </row>
    <row r="293" spans="1:8" x14ac:dyDescent="0.3">
      <c r="A293" s="36" t="s">
        <v>485</v>
      </c>
      <c r="B293">
        <v>21</v>
      </c>
      <c r="C293">
        <v>6</v>
      </c>
      <c r="D293">
        <v>225</v>
      </c>
      <c r="E293">
        <v>110</v>
      </c>
      <c r="F293">
        <v>3360</v>
      </c>
      <c r="G293">
        <v>16.600000000000001</v>
      </c>
      <c r="H293">
        <v>23</v>
      </c>
    </row>
    <row r="294" spans="1:8" x14ac:dyDescent="0.3">
      <c r="A294" s="36" t="s">
        <v>350</v>
      </c>
      <c r="B294">
        <v>17</v>
      </c>
      <c r="C294">
        <v>8</v>
      </c>
      <c r="D294">
        <v>305</v>
      </c>
      <c r="E294">
        <v>130</v>
      </c>
      <c r="F294">
        <v>3840</v>
      </c>
      <c r="G294">
        <v>15.4</v>
      </c>
      <c r="H294">
        <v>19</v>
      </c>
    </row>
    <row r="295" spans="1:8" x14ac:dyDescent="0.3">
      <c r="A295" s="36" t="s">
        <v>486</v>
      </c>
      <c r="B295">
        <v>18</v>
      </c>
      <c r="C295">
        <v>8</v>
      </c>
      <c r="D295">
        <v>302</v>
      </c>
      <c r="E295">
        <v>129</v>
      </c>
      <c r="F295">
        <v>3725</v>
      </c>
      <c r="G295">
        <v>13.4</v>
      </c>
      <c r="H295">
        <v>20</v>
      </c>
    </row>
    <row r="296" spans="1:8" x14ac:dyDescent="0.3">
      <c r="A296" s="36" t="s">
        <v>487</v>
      </c>
      <c r="B296">
        <v>16</v>
      </c>
      <c r="C296">
        <v>8</v>
      </c>
      <c r="D296">
        <v>351</v>
      </c>
      <c r="E296">
        <v>138</v>
      </c>
      <c r="F296">
        <v>3955</v>
      </c>
      <c r="G296">
        <v>13.2</v>
      </c>
      <c r="H296">
        <v>18</v>
      </c>
    </row>
    <row r="297" spans="1:8" x14ac:dyDescent="0.3">
      <c r="A297" s="36" t="s">
        <v>488</v>
      </c>
      <c r="B297">
        <v>18</v>
      </c>
      <c r="C297">
        <v>8</v>
      </c>
      <c r="D297">
        <v>318</v>
      </c>
      <c r="E297">
        <v>135</v>
      </c>
      <c r="F297">
        <v>3830</v>
      </c>
      <c r="G297">
        <v>15.2</v>
      </c>
      <c r="H297">
        <v>20</v>
      </c>
    </row>
    <row r="298" spans="1:8" x14ac:dyDescent="0.3">
      <c r="A298" s="36" t="s">
        <v>281</v>
      </c>
      <c r="B298">
        <v>17</v>
      </c>
      <c r="C298">
        <v>8</v>
      </c>
      <c r="D298">
        <v>350</v>
      </c>
      <c r="E298">
        <v>155</v>
      </c>
      <c r="F298">
        <v>4360</v>
      </c>
      <c r="G298">
        <v>14.9</v>
      </c>
      <c r="H298">
        <v>19</v>
      </c>
    </row>
    <row r="299" spans="1:8" x14ac:dyDescent="0.3">
      <c r="A299" s="36" t="s">
        <v>307</v>
      </c>
      <c r="B299">
        <v>16</v>
      </c>
      <c r="C299">
        <v>8</v>
      </c>
      <c r="D299">
        <v>351</v>
      </c>
      <c r="E299">
        <v>142</v>
      </c>
      <c r="F299">
        <v>4054</v>
      </c>
      <c r="G299">
        <v>14.3</v>
      </c>
      <c r="H299">
        <v>18</v>
      </c>
    </row>
    <row r="300" spans="1:8" x14ac:dyDescent="0.3">
      <c r="A300" s="36" t="s">
        <v>489</v>
      </c>
      <c r="B300">
        <v>19</v>
      </c>
      <c r="C300">
        <v>8</v>
      </c>
      <c r="D300">
        <v>267</v>
      </c>
      <c r="E300">
        <v>125</v>
      </c>
      <c r="F300">
        <v>3605</v>
      </c>
      <c r="G300">
        <v>15</v>
      </c>
      <c r="H300">
        <v>21</v>
      </c>
    </row>
    <row r="301" spans="1:8" x14ac:dyDescent="0.3">
      <c r="A301" s="36" t="s">
        <v>490</v>
      </c>
      <c r="B301">
        <v>18</v>
      </c>
      <c r="C301">
        <v>8</v>
      </c>
      <c r="D301">
        <v>360</v>
      </c>
      <c r="E301">
        <v>150</v>
      </c>
      <c r="F301">
        <v>3940</v>
      </c>
      <c r="G301">
        <v>13</v>
      </c>
      <c r="H301">
        <v>20</v>
      </c>
    </row>
    <row r="302" spans="1:8" x14ac:dyDescent="0.3">
      <c r="A302" s="36" t="s">
        <v>441</v>
      </c>
      <c r="B302">
        <v>32</v>
      </c>
      <c r="C302">
        <v>4</v>
      </c>
      <c r="D302">
        <v>89</v>
      </c>
      <c r="E302">
        <v>71</v>
      </c>
      <c r="F302">
        <v>1925</v>
      </c>
      <c r="G302">
        <v>14</v>
      </c>
      <c r="H302">
        <v>34</v>
      </c>
    </row>
    <row r="303" spans="1:8" x14ac:dyDescent="0.3">
      <c r="A303" s="36" t="s">
        <v>452</v>
      </c>
      <c r="B303">
        <v>34</v>
      </c>
      <c r="C303">
        <v>4</v>
      </c>
      <c r="D303">
        <v>86</v>
      </c>
      <c r="E303">
        <v>65</v>
      </c>
      <c r="F303">
        <v>1975</v>
      </c>
      <c r="G303">
        <v>15.2</v>
      </c>
      <c r="H303">
        <v>36</v>
      </c>
    </row>
    <row r="304" spans="1:8" x14ac:dyDescent="0.3">
      <c r="A304" s="36" t="s">
        <v>491</v>
      </c>
      <c r="B304">
        <v>36</v>
      </c>
      <c r="C304">
        <v>4</v>
      </c>
      <c r="D304">
        <v>98</v>
      </c>
      <c r="E304">
        <v>80</v>
      </c>
      <c r="F304">
        <v>1915</v>
      </c>
      <c r="G304">
        <v>14.4</v>
      </c>
      <c r="H304">
        <v>38</v>
      </c>
    </row>
    <row r="305" spans="1:8" x14ac:dyDescent="0.3">
      <c r="A305" s="36" t="s">
        <v>492</v>
      </c>
      <c r="B305">
        <v>27</v>
      </c>
      <c r="C305">
        <v>4</v>
      </c>
      <c r="D305">
        <v>121</v>
      </c>
      <c r="E305">
        <v>80</v>
      </c>
      <c r="F305">
        <v>2670</v>
      </c>
      <c r="G305">
        <v>15</v>
      </c>
      <c r="H305">
        <v>29</v>
      </c>
    </row>
    <row r="306" spans="1:8" x14ac:dyDescent="0.3">
      <c r="A306" s="36" t="s">
        <v>493</v>
      </c>
      <c r="B306">
        <v>25</v>
      </c>
      <c r="C306">
        <v>5</v>
      </c>
      <c r="D306">
        <v>183</v>
      </c>
      <c r="E306">
        <v>77</v>
      </c>
      <c r="F306">
        <v>3530</v>
      </c>
      <c r="G306">
        <v>20.100000000000001</v>
      </c>
      <c r="H306">
        <v>27</v>
      </c>
    </row>
    <row r="307" spans="1:8" x14ac:dyDescent="0.3">
      <c r="A307" s="36" t="s">
        <v>494</v>
      </c>
      <c r="B307">
        <v>23</v>
      </c>
      <c r="C307">
        <v>8</v>
      </c>
      <c r="D307">
        <v>350</v>
      </c>
      <c r="E307">
        <v>125</v>
      </c>
      <c r="F307">
        <v>3900</v>
      </c>
      <c r="G307">
        <v>17.399999999999999</v>
      </c>
      <c r="H307">
        <v>25</v>
      </c>
    </row>
    <row r="308" spans="1:8" x14ac:dyDescent="0.3">
      <c r="A308" s="36" t="s">
        <v>289</v>
      </c>
      <c r="B308">
        <v>27</v>
      </c>
      <c r="C308">
        <v>4</v>
      </c>
      <c r="D308">
        <v>141</v>
      </c>
      <c r="E308">
        <v>71</v>
      </c>
      <c r="F308">
        <v>3190</v>
      </c>
      <c r="G308">
        <v>24.8</v>
      </c>
      <c r="H308">
        <v>29</v>
      </c>
    </row>
    <row r="309" spans="1:8" x14ac:dyDescent="0.3">
      <c r="A309" s="36" t="s">
        <v>454</v>
      </c>
      <c r="B309">
        <v>24</v>
      </c>
      <c r="C309">
        <v>8</v>
      </c>
      <c r="D309">
        <v>260</v>
      </c>
      <c r="E309">
        <v>90</v>
      </c>
      <c r="F309">
        <v>3420</v>
      </c>
      <c r="G309">
        <v>22.2</v>
      </c>
      <c r="H309">
        <v>26</v>
      </c>
    </row>
    <row r="310" spans="1:8" x14ac:dyDescent="0.3">
      <c r="A310" s="36" t="s">
        <v>495</v>
      </c>
      <c r="B310">
        <v>34</v>
      </c>
      <c r="C310">
        <v>4</v>
      </c>
      <c r="D310">
        <v>105</v>
      </c>
      <c r="E310">
        <v>70</v>
      </c>
      <c r="F310">
        <v>2200</v>
      </c>
      <c r="G310">
        <v>13.2</v>
      </c>
      <c r="H310">
        <v>36</v>
      </c>
    </row>
    <row r="311" spans="1:8" x14ac:dyDescent="0.3">
      <c r="A311" s="36" t="s">
        <v>496</v>
      </c>
      <c r="B311">
        <v>34</v>
      </c>
      <c r="C311">
        <v>4</v>
      </c>
      <c r="D311">
        <v>105</v>
      </c>
      <c r="E311">
        <v>70</v>
      </c>
      <c r="F311">
        <v>2150</v>
      </c>
      <c r="G311">
        <v>14.9</v>
      </c>
      <c r="H311">
        <v>36</v>
      </c>
    </row>
    <row r="312" spans="1:8" x14ac:dyDescent="0.3">
      <c r="A312" s="36" t="s">
        <v>497</v>
      </c>
      <c r="B312">
        <v>32</v>
      </c>
      <c r="C312">
        <v>4</v>
      </c>
      <c r="D312">
        <v>85</v>
      </c>
      <c r="E312">
        <v>65</v>
      </c>
      <c r="F312">
        <v>2020</v>
      </c>
      <c r="G312">
        <v>19.2</v>
      </c>
      <c r="H312">
        <v>34</v>
      </c>
    </row>
    <row r="313" spans="1:8" x14ac:dyDescent="0.3">
      <c r="A313" s="36" t="s">
        <v>498</v>
      </c>
      <c r="B313">
        <v>37</v>
      </c>
      <c r="C313">
        <v>4</v>
      </c>
      <c r="D313">
        <v>91</v>
      </c>
      <c r="E313">
        <v>69</v>
      </c>
      <c r="F313">
        <v>2130</v>
      </c>
      <c r="G313">
        <v>14.7</v>
      </c>
      <c r="H313">
        <v>39</v>
      </c>
    </row>
    <row r="314" spans="1:8" x14ac:dyDescent="0.3">
      <c r="A314" s="36" t="s">
        <v>499</v>
      </c>
      <c r="B314">
        <v>28</v>
      </c>
      <c r="C314">
        <v>4</v>
      </c>
      <c r="D314">
        <v>151</v>
      </c>
      <c r="E314">
        <v>90</v>
      </c>
      <c r="F314">
        <v>2670</v>
      </c>
      <c r="G314">
        <v>16</v>
      </c>
      <c r="H314">
        <v>30</v>
      </c>
    </row>
    <row r="315" spans="1:8" x14ac:dyDescent="0.3">
      <c r="A315" s="36" t="s">
        <v>500</v>
      </c>
      <c r="B315">
        <v>29</v>
      </c>
      <c r="C315">
        <v>6</v>
      </c>
      <c r="D315">
        <v>173</v>
      </c>
      <c r="E315">
        <v>115</v>
      </c>
      <c r="F315">
        <v>2595</v>
      </c>
      <c r="G315">
        <v>11.3</v>
      </c>
      <c r="H315">
        <v>31</v>
      </c>
    </row>
    <row r="316" spans="1:8" x14ac:dyDescent="0.3">
      <c r="A316" s="36" t="s">
        <v>501</v>
      </c>
      <c r="B316">
        <v>27</v>
      </c>
      <c r="C316">
        <v>6</v>
      </c>
      <c r="D316">
        <v>173</v>
      </c>
      <c r="E316">
        <v>115</v>
      </c>
      <c r="F316">
        <v>2700</v>
      </c>
      <c r="G316">
        <v>12.9</v>
      </c>
      <c r="H316">
        <v>29</v>
      </c>
    </row>
    <row r="317" spans="1:8" x14ac:dyDescent="0.3">
      <c r="A317" s="36" t="s">
        <v>502</v>
      </c>
      <c r="B317">
        <v>34</v>
      </c>
      <c r="C317">
        <v>4</v>
      </c>
      <c r="D317">
        <v>151</v>
      </c>
      <c r="E317">
        <v>90</v>
      </c>
      <c r="F317">
        <v>2556</v>
      </c>
      <c r="G317">
        <v>13.2</v>
      </c>
      <c r="H317">
        <v>36</v>
      </c>
    </row>
    <row r="318" spans="1:8" x14ac:dyDescent="0.3">
      <c r="A318" s="36" t="s">
        <v>402</v>
      </c>
      <c r="B318">
        <v>42</v>
      </c>
      <c r="C318">
        <v>4</v>
      </c>
      <c r="D318">
        <v>98</v>
      </c>
      <c r="E318">
        <v>76</v>
      </c>
      <c r="F318">
        <v>2144</v>
      </c>
      <c r="G318">
        <v>14.7</v>
      </c>
      <c r="H318">
        <v>44</v>
      </c>
    </row>
    <row r="319" spans="1:8" x14ac:dyDescent="0.3">
      <c r="A319" s="36" t="s">
        <v>503</v>
      </c>
      <c r="B319">
        <v>38</v>
      </c>
      <c r="C319">
        <v>4</v>
      </c>
      <c r="D319">
        <v>89</v>
      </c>
      <c r="E319">
        <v>60</v>
      </c>
      <c r="F319">
        <v>1968</v>
      </c>
      <c r="G319">
        <v>18.8</v>
      </c>
      <c r="H319">
        <v>40</v>
      </c>
    </row>
    <row r="320" spans="1:8" x14ac:dyDescent="0.3">
      <c r="A320" s="36" t="s">
        <v>411</v>
      </c>
      <c r="B320">
        <v>32</v>
      </c>
      <c r="C320">
        <v>4</v>
      </c>
      <c r="D320">
        <v>98</v>
      </c>
      <c r="E320">
        <v>70</v>
      </c>
      <c r="F320">
        <v>2120</v>
      </c>
      <c r="G320">
        <v>15.5</v>
      </c>
      <c r="H320">
        <v>34</v>
      </c>
    </row>
    <row r="321" spans="1:8" x14ac:dyDescent="0.3">
      <c r="A321" s="36" t="s">
        <v>504</v>
      </c>
      <c r="B321">
        <v>37</v>
      </c>
      <c r="C321">
        <v>4</v>
      </c>
      <c r="D321">
        <v>86</v>
      </c>
      <c r="E321">
        <v>65</v>
      </c>
      <c r="F321">
        <v>2019</v>
      </c>
      <c r="G321">
        <v>16.399999999999999</v>
      </c>
      <c r="H321">
        <v>39</v>
      </c>
    </row>
    <row r="322" spans="1:8" x14ac:dyDescent="0.3">
      <c r="A322" s="36" t="s">
        <v>500</v>
      </c>
      <c r="B322">
        <v>28</v>
      </c>
      <c r="C322">
        <v>4</v>
      </c>
      <c r="D322">
        <v>151</v>
      </c>
      <c r="E322">
        <v>90</v>
      </c>
      <c r="F322">
        <v>2678</v>
      </c>
      <c r="G322">
        <v>16.5</v>
      </c>
      <c r="H322">
        <v>30</v>
      </c>
    </row>
    <row r="323" spans="1:8" x14ac:dyDescent="0.3">
      <c r="A323" s="36" t="s">
        <v>505</v>
      </c>
      <c r="B323">
        <v>26</v>
      </c>
      <c r="C323">
        <v>4</v>
      </c>
      <c r="D323">
        <v>140</v>
      </c>
      <c r="E323">
        <v>88</v>
      </c>
      <c r="F323">
        <v>2870</v>
      </c>
      <c r="G323">
        <v>18.100000000000001</v>
      </c>
      <c r="H323">
        <v>28</v>
      </c>
    </row>
    <row r="324" spans="1:8" x14ac:dyDescent="0.3">
      <c r="A324" s="36" t="s">
        <v>461</v>
      </c>
      <c r="B324">
        <v>24</v>
      </c>
      <c r="C324">
        <v>4</v>
      </c>
      <c r="D324">
        <v>151</v>
      </c>
      <c r="E324">
        <v>90</v>
      </c>
      <c r="F324">
        <v>3003</v>
      </c>
      <c r="G324">
        <v>20.100000000000001</v>
      </c>
      <c r="H324">
        <v>26</v>
      </c>
    </row>
    <row r="325" spans="1:8" x14ac:dyDescent="0.3">
      <c r="A325" s="36" t="s">
        <v>464</v>
      </c>
      <c r="B325">
        <v>19</v>
      </c>
      <c r="C325">
        <v>6</v>
      </c>
      <c r="D325">
        <v>225</v>
      </c>
      <c r="E325">
        <v>90</v>
      </c>
      <c r="F325">
        <v>3381</v>
      </c>
      <c r="G325">
        <v>18.7</v>
      </c>
      <c r="H325">
        <v>21</v>
      </c>
    </row>
    <row r="326" spans="1:8" x14ac:dyDescent="0.3">
      <c r="A326" s="36" t="s">
        <v>506</v>
      </c>
      <c r="B326">
        <v>34</v>
      </c>
      <c r="C326">
        <v>4</v>
      </c>
      <c r="D326">
        <v>97</v>
      </c>
      <c r="E326">
        <v>78</v>
      </c>
      <c r="F326">
        <v>2188</v>
      </c>
      <c r="G326">
        <v>15.8</v>
      </c>
      <c r="H326">
        <v>36</v>
      </c>
    </row>
    <row r="327" spans="1:8" x14ac:dyDescent="0.3">
      <c r="A327" s="36" t="s">
        <v>443</v>
      </c>
      <c r="B327">
        <v>30</v>
      </c>
      <c r="C327">
        <v>4</v>
      </c>
      <c r="D327">
        <v>134</v>
      </c>
      <c r="E327">
        <v>90</v>
      </c>
      <c r="F327">
        <v>2711</v>
      </c>
      <c r="G327">
        <v>15.5</v>
      </c>
      <c r="H327">
        <v>32</v>
      </c>
    </row>
    <row r="328" spans="1:8" x14ac:dyDescent="0.3">
      <c r="A328" s="36" t="s">
        <v>507</v>
      </c>
      <c r="B328">
        <v>31</v>
      </c>
      <c r="C328">
        <v>4</v>
      </c>
      <c r="D328">
        <v>120</v>
      </c>
      <c r="E328">
        <v>75</v>
      </c>
      <c r="F328">
        <v>2542</v>
      </c>
      <c r="G328">
        <v>17.5</v>
      </c>
      <c r="H328">
        <v>33</v>
      </c>
    </row>
    <row r="329" spans="1:8" x14ac:dyDescent="0.3">
      <c r="A329" s="36" t="s">
        <v>508</v>
      </c>
      <c r="B329">
        <v>37</v>
      </c>
      <c r="C329">
        <v>4</v>
      </c>
      <c r="D329">
        <v>119</v>
      </c>
      <c r="E329">
        <v>92</v>
      </c>
      <c r="F329">
        <v>2434</v>
      </c>
      <c r="G329">
        <v>15</v>
      </c>
      <c r="H329">
        <v>39</v>
      </c>
    </row>
    <row r="330" spans="1:8" x14ac:dyDescent="0.3">
      <c r="A330" s="36" t="s">
        <v>299</v>
      </c>
      <c r="B330">
        <v>32</v>
      </c>
      <c r="C330">
        <v>4</v>
      </c>
      <c r="D330">
        <v>108</v>
      </c>
      <c r="E330">
        <v>75</v>
      </c>
      <c r="F330">
        <v>2265</v>
      </c>
      <c r="G330">
        <v>15.2</v>
      </c>
      <c r="H330">
        <v>34</v>
      </c>
    </row>
    <row r="331" spans="1:8" x14ac:dyDescent="0.3">
      <c r="A331" s="36" t="s">
        <v>509</v>
      </c>
      <c r="B331">
        <v>47</v>
      </c>
      <c r="C331">
        <v>4</v>
      </c>
      <c r="D331">
        <v>86</v>
      </c>
      <c r="E331">
        <v>65</v>
      </c>
      <c r="F331">
        <v>2110</v>
      </c>
      <c r="G331">
        <v>17.899999999999999</v>
      </c>
      <c r="H331">
        <v>49</v>
      </c>
    </row>
    <row r="332" spans="1:8" x14ac:dyDescent="0.3">
      <c r="A332" s="36" t="s">
        <v>386</v>
      </c>
      <c r="B332">
        <v>28</v>
      </c>
      <c r="C332">
        <v>4</v>
      </c>
      <c r="D332">
        <v>156</v>
      </c>
      <c r="E332">
        <v>105</v>
      </c>
      <c r="F332">
        <v>2800</v>
      </c>
      <c r="G332">
        <v>14.4</v>
      </c>
      <c r="H332">
        <v>30</v>
      </c>
    </row>
    <row r="333" spans="1:8" x14ac:dyDescent="0.3">
      <c r="A333" s="36" t="s">
        <v>497</v>
      </c>
      <c r="B333">
        <v>41</v>
      </c>
      <c r="C333">
        <v>4</v>
      </c>
      <c r="D333">
        <v>85</v>
      </c>
      <c r="E333">
        <v>65</v>
      </c>
      <c r="F333">
        <v>2110</v>
      </c>
      <c r="G333">
        <v>19.2</v>
      </c>
      <c r="H333">
        <v>43</v>
      </c>
    </row>
    <row r="334" spans="1:8" x14ac:dyDescent="0.3">
      <c r="A334" s="36" t="s">
        <v>510</v>
      </c>
      <c r="B334">
        <v>44</v>
      </c>
      <c r="C334">
        <v>4</v>
      </c>
      <c r="D334">
        <v>90</v>
      </c>
      <c r="E334">
        <v>48</v>
      </c>
      <c r="F334">
        <v>2085</v>
      </c>
      <c r="G334">
        <v>21.7</v>
      </c>
      <c r="H334">
        <v>46</v>
      </c>
    </row>
    <row r="335" spans="1:8" x14ac:dyDescent="0.3">
      <c r="A335" s="36" t="s">
        <v>511</v>
      </c>
      <c r="B335">
        <v>43</v>
      </c>
      <c r="C335">
        <v>4</v>
      </c>
      <c r="D335">
        <v>90</v>
      </c>
      <c r="E335">
        <v>48</v>
      </c>
      <c r="F335">
        <v>2335</v>
      </c>
      <c r="G335">
        <v>23.7</v>
      </c>
      <c r="H335">
        <v>45</v>
      </c>
    </row>
    <row r="336" spans="1:8" x14ac:dyDescent="0.3">
      <c r="A336" s="36" t="s">
        <v>512</v>
      </c>
      <c r="B336">
        <v>36</v>
      </c>
      <c r="C336">
        <v>5</v>
      </c>
      <c r="D336">
        <v>121</v>
      </c>
      <c r="E336">
        <v>67</v>
      </c>
      <c r="F336">
        <v>2950</v>
      </c>
      <c r="G336">
        <v>19.899999999999999</v>
      </c>
      <c r="H336">
        <v>38</v>
      </c>
    </row>
    <row r="337" spans="1:8" x14ac:dyDescent="0.3">
      <c r="A337" s="36" t="s">
        <v>513</v>
      </c>
      <c r="B337">
        <v>30</v>
      </c>
      <c r="C337">
        <v>4</v>
      </c>
      <c r="D337">
        <v>146</v>
      </c>
      <c r="E337">
        <v>67</v>
      </c>
      <c r="F337">
        <v>3250</v>
      </c>
      <c r="G337">
        <v>21.8</v>
      </c>
      <c r="H337">
        <v>32</v>
      </c>
    </row>
    <row r="338" spans="1:8" x14ac:dyDescent="0.3">
      <c r="A338" s="36" t="s">
        <v>514</v>
      </c>
      <c r="B338">
        <v>45</v>
      </c>
      <c r="C338">
        <v>4</v>
      </c>
      <c r="D338">
        <v>91</v>
      </c>
      <c r="E338">
        <v>67</v>
      </c>
      <c r="F338">
        <v>1850</v>
      </c>
      <c r="G338">
        <v>13.8</v>
      </c>
      <c r="H338">
        <v>47</v>
      </c>
    </row>
    <row r="339" spans="1:8" x14ac:dyDescent="0.3">
      <c r="A339" s="36" t="s">
        <v>515</v>
      </c>
      <c r="B339">
        <v>41</v>
      </c>
      <c r="C339">
        <v>4</v>
      </c>
      <c r="D339">
        <v>85</v>
      </c>
      <c r="E339">
        <v>0</v>
      </c>
      <c r="F339">
        <v>1835</v>
      </c>
      <c r="G339">
        <v>17.3</v>
      </c>
      <c r="H339">
        <v>43</v>
      </c>
    </row>
    <row r="340" spans="1:8" x14ac:dyDescent="0.3">
      <c r="A340" s="36" t="s">
        <v>446</v>
      </c>
      <c r="B340">
        <v>34</v>
      </c>
      <c r="C340">
        <v>4</v>
      </c>
      <c r="D340">
        <v>97</v>
      </c>
      <c r="E340">
        <v>67</v>
      </c>
      <c r="F340">
        <v>2145</v>
      </c>
      <c r="G340">
        <v>18</v>
      </c>
      <c r="H340">
        <v>36</v>
      </c>
    </row>
    <row r="341" spans="1:8" x14ac:dyDescent="0.3">
      <c r="A341" s="36" t="s">
        <v>402</v>
      </c>
      <c r="B341">
        <v>30</v>
      </c>
      <c r="C341">
        <v>4</v>
      </c>
      <c r="D341">
        <v>89</v>
      </c>
      <c r="E341">
        <v>62</v>
      </c>
      <c r="F341">
        <v>1845</v>
      </c>
      <c r="G341">
        <v>15.3</v>
      </c>
      <c r="H341">
        <v>32</v>
      </c>
    </row>
    <row r="342" spans="1:8" x14ac:dyDescent="0.3">
      <c r="A342" s="36" t="s">
        <v>516</v>
      </c>
      <c r="B342">
        <v>33</v>
      </c>
      <c r="C342">
        <v>6</v>
      </c>
      <c r="D342">
        <v>168</v>
      </c>
      <c r="E342">
        <v>132</v>
      </c>
      <c r="F342">
        <v>2910</v>
      </c>
      <c r="G342">
        <v>11.4</v>
      </c>
      <c r="H342">
        <v>35</v>
      </c>
    </row>
    <row r="343" spans="1:8" x14ac:dyDescent="0.3">
      <c r="A343" s="36" t="s">
        <v>517</v>
      </c>
      <c r="B343">
        <v>24</v>
      </c>
      <c r="C343">
        <v>3</v>
      </c>
      <c r="D343">
        <v>70</v>
      </c>
      <c r="E343">
        <v>100</v>
      </c>
      <c r="F343">
        <v>2420</v>
      </c>
      <c r="G343">
        <v>12.5</v>
      </c>
      <c r="H343">
        <v>26</v>
      </c>
    </row>
    <row r="344" spans="1:8" x14ac:dyDescent="0.3">
      <c r="A344" s="36" t="s">
        <v>518</v>
      </c>
      <c r="B344">
        <v>35</v>
      </c>
      <c r="C344">
        <v>4</v>
      </c>
      <c r="D344">
        <v>122</v>
      </c>
      <c r="E344">
        <v>88</v>
      </c>
      <c r="F344">
        <v>2500</v>
      </c>
      <c r="G344">
        <v>15.1</v>
      </c>
      <c r="H344">
        <v>37</v>
      </c>
    </row>
    <row r="345" spans="1:8" x14ac:dyDescent="0.3">
      <c r="A345" s="36" t="s">
        <v>519</v>
      </c>
      <c r="B345">
        <v>24</v>
      </c>
      <c r="C345">
        <v>4</v>
      </c>
      <c r="D345">
        <v>140</v>
      </c>
      <c r="E345">
        <v>0</v>
      </c>
      <c r="F345">
        <v>2905</v>
      </c>
      <c r="G345">
        <v>14.3</v>
      </c>
      <c r="H345">
        <v>26</v>
      </c>
    </row>
    <row r="346" spans="1:8" x14ac:dyDescent="0.3">
      <c r="A346" s="36" t="s">
        <v>520</v>
      </c>
      <c r="B346">
        <v>32</v>
      </c>
      <c r="C346">
        <v>4</v>
      </c>
      <c r="D346">
        <v>107</v>
      </c>
      <c r="E346">
        <v>72</v>
      </c>
      <c r="F346">
        <v>2290</v>
      </c>
      <c r="G346">
        <v>17</v>
      </c>
      <c r="H346">
        <v>34</v>
      </c>
    </row>
    <row r="347" spans="1:8" x14ac:dyDescent="0.3">
      <c r="A347" s="36" t="s">
        <v>521</v>
      </c>
      <c r="B347">
        <v>27</v>
      </c>
      <c r="C347">
        <v>4</v>
      </c>
      <c r="D347">
        <v>135</v>
      </c>
      <c r="E347">
        <v>84</v>
      </c>
      <c r="F347">
        <v>2490</v>
      </c>
      <c r="G347">
        <v>15.7</v>
      </c>
      <c r="H347">
        <v>29</v>
      </c>
    </row>
    <row r="348" spans="1:8" x14ac:dyDescent="0.3">
      <c r="A348" s="36" t="s">
        <v>434</v>
      </c>
      <c r="B348">
        <v>27</v>
      </c>
      <c r="C348">
        <v>4</v>
      </c>
      <c r="D348">
        <v>151</v>
      </c>
      <c r="E348">
        <v>84</v>
      </c>
      <c r="F348">
        <v>2635</v>
      </c>
      <c r="G348">
        <v>16.399999999999999</v>
      </c>
      <c r="H348">
        <v>29</v>
      </c>
    </row>
    <row r="349" spans="1:8" x14ac:dyDescent="0.3">
      <c r="A349" s="36" t="s">
        <v>522</v>
      </c>
      <c r="B349">
        <v>26</v>
      </c>
      <c r="C349">
        <v>4</v>
      </c>
      <c r="D349">
        <v>156</v>
      </c>
      <c r="E349">
        <v>92</v>
      </c>
      <c r="F349">
        <v>2620</v>
      </c>
      <c r="G349">
        <v>14.4</v>
      </c>
      <c r="H349">
        <v>28</v>
      </c>
    </row>
    <row r="350" spans="1:8" x14ac:dyDescent="0.3">
      <c r="A350" s="36" t="s">
        <v>500</v>
      </c>
      <c r="B350">
        <v>24</v>
      </c>
      <c r="C350">
        <v>6</v>
      </c>
      <c r="D350">
        <v>173</v>
      </c>
      <c r="E350">
        <v>110</v>
      </c>
      <c r="F350">
        <v>2725</v>
      </c>
      <c r="G350">
        <v>12.6</v>
      </c>
      <c r="H350">
        <v>26</v>
      </c>
    </row>
    <row r="351" spans="1:8" x14ac:dyDescent="0.3">
      <c r="A351" s="36" t="s">
        <v>521</v>
      </c>
      <c r="B351">
        <v>30</v>
      </c>
      <c r="C351">
        <v>4</v>
      </c>
      <c r="D351">
        <v>135</v>
      </c>
      <c r="E351">
        <v>84</v>
      </c>
      <c r="F351">
        <v>2385</v>
      </c>
      <c r="G351">
        <v>12.9</v>
      </c>
      <c r="H351">
        <v>32</v>
      </c>
    </row>
    <row r="352" spans="1:8" x14ac:dyDescent="0.3">
      <c r="A352" s="36" t="s">
        <v>523</v>
      </c>
      <c r="B352">
        <v>39</v>
      </c>
      <c r="C352">
        <v>4</v>
      </c>
      <c r="D352">
        <v>79</v>
      </c>
      <c r="E352">
        <v>58</v>
      </c>
      <c r="F352">
        <v>1755</v>
      </c>
      <c r="G352">
        <v>16.899999999999999</v>
      </c>
      <c r="H352">
        <v>41</v>
      </c>
    </row>
    <row r="353" spans="1:8" x14ac:dyDescent="0.3">
      <c r="A353" s="36" t="s">
        <v>524</v>
      </c>
      <c r="B353">
        <v>39</v>
      </c>
      <c r="C353">
        <v>4</v>
      </c>
      <c r="D353">
        <v>86</v>
      </c>
      <c r="E353">
        <v>64</v>
      </c>
      <c r="F353">
        <v>1875</v>
      </c>
      <c r="G353">
        <v>16.399999999999999</v>
      </c>
      <c r="H353">
        <v>41</v>
      </c>
    </row>
    <row r="354" spans="1:8" x14ac:dyDescent="0.3">
      <c r="A354" s="36" t="s">
        <v>525</v>
      </c>
      <c r="B354">
        <v>35</v>
      </c>
      <c r="C354">
        <v>4</v>
      </c>
      <c r="D354">
        <v>81</v>
      </c>
      <c r="E354">
        <v>60</v>
      </c>
      <c r="F354">
        <v>1760</v>
      </c>
      <c r="G354">
        <v>16.100000000000001</v>
      </c>
      <c r="H354">
        <v>37</v>
      </c>
    </row>
    <row r="355" spans="1:8" x14ac:dyDescent="0.3">
      <c r="A355" s="36" t="s">
        <v>389</v>
      </c>
      <c r="B355">
        <v>32</v>
      </c>
      <c r="C355">
        <v>4</v>
      </c>
      <c r="D355">
        <v>97</v>
      </c>
      <c r="E355">
        <v>67</v>
      </c>
      <c r="F355">
        <v>2065</v>
      </c>
      <c r="G355">
        <v>17.8</v>
      </c>
      <c r="H355">
        <v>34</v>
      </c>
    </row>
    <row r="356" spans="1:8" x14ac:dyDescent="0.3">
      <c r="A356" s="36" t="s">
        <v>526</v>
      </c>
      <c r="B356">
        <v>37</v>
      </c>
      <c r="C356">
        <v>4</v>
      </c>
      <c r="D356">
        <v>85</v>
      </c>
      <c r="E356">
        <v>65</v>
      </c>
      <c r="F356">
        <v>1975</v>
      </c>
      <c r="G356">
        <v>19.399999999999999</v>
      </c>
      <c r="H356">
        <v>39</v>
      </c>
    </row>
    <row r="357" spans="1:8" x14ac:dyDescent="0.3">
      <c r="A357" s="36" t="s">
        <v>527</v>
      </c>
      <c r="B357">
        <v>38</v>
      </c>
      <c r="C357">
        <v>4</v>
      </c>
      <c r="D357">
        <v>89</v>
      </c>
      <c r="E357">
        <v>62</v>
      </c>
      <c r="F357">
        <v>2050</v>
      </c>
      <c r="G357">
        <v>17.3</v>
      </c>
      <c r="H357">
        <v>40</v>
      </c>
    </row>
    <row r="358" spans="1:8" x14ac:dyDescent="0.3">
      <c r="A358" s="36" t="s">
        <v>528</v>
      </c>
      <c r="B358">
        <v>34</v>
      </c>
      <c r="C358">
        <v>4</v>
      </c>
      <c r="D358">
        <v>91</v>
      </c>
      <c r="E358">
        <v>68</v>
      </c>
      <c r="F358">
        <v>1985</v>
      </c>
      <c r="G358">
        <v>16</v>
      </c>
      <c r="H358">
        <v>36</v>
      </c>
    </row>
    <row r="359" spans="1:8" x14ac:dyDescent="0.3">
      <c r="A359" s="36" t="s">
        <v>529</v>
      </c>
      <c r="B359">
        <v>35</v>
      </c>
      <c r="C359">
        <v>4</v>
      </c>
      <c r="D359">
        <v>105</v>
      </c>
      <c r="E359">
        <v>63</v>
      </c>
      <c r="F359">
        <v>2215</v>
      </c>
      <c r="G359">
        <v>14.9</v>
      </c>
      <c r="H359">
        <v>37</v>
      </c>
    </row>
    <row r="360" spans="1:8" x14ac:dyDescent="0.3">
      <c r="A360" s="36" t="s">
        <v>530</v>
      </c>
      <c r="B360">
        <v>34</v>
      </c>
      <c r="C360">
        <v>4</v>
      </c>
      <c r="D360">
        <v>98</v>
      </c>
      <c r="E360">
        <v>65</v>
      </c>
      <c r="F360">
        <v>2045</v>
      </c>
      <c r="G360">
        <v>16.2</v>
      </c>
      <c r="H360">
        <v>36</v>
      </c>
    </row>
    <row r="361" spans="1:8" x14ac:dyDescent="0.3">
      <c r="A361" s="36" t="s">
        <v>531</v>
      </c>
      <c r="B361">
        <v>30</v>
      </c>
      <c r="C361">
        <v>4</v>
      </c>
      <c r="D361">
        <v>98</v>
      </c>
      <c r="E361">
        <v>65</v>
      </c>
      <c r="F361">
        <v>2380</v>
      </c>
      <c r="G361">
        <v>20.7</v>
      </c>
      <c r="H361">
        <v>32</v>
      </c>
    </row>
    <row r="362" spans="1:8" x14ac:dyDescent="0.3">
      <c r="A362" s="36" t="s">
        <v>532</v>
      </c>
      <c r="B362">
        <v>33</v>
      </c>
      <c r="C362">
        <v>4</v>
      </c>
      <c r="D362">
        <v>105</v>
      </c>
      <c r="E362">
        <v>74</v>
      </c>
      <c r="F362">
        <v>2190</v>
      </c>
      <c r="G362">
        <v>14.2</v>
      </c>
      <c r="H362">
        <v>35</v>
      </c>
    </row>
    <row r="363" spans="1:8" x14ac:dyDescent="0.3">
      <c r="A363" s="36" t="s">
        <v>533</v>
      </c>
      <c r="B363">
        <v>34</v>
      </c>
      <c r="C363">
        <v>4</v>
      </c>
      <c r="D363">
        <v>100</v>
      </c>
      <c r="E363">
        <v>0</v>
      </c>
      <c r="F363">
        <v>2320</v>
      </c>
      <c r="G363">
        <v>15.8</v>
      </c>
      <c r="H363">
        <v>36</v>
      </c>
    </row>
    <row r="364" spans="1:8" x14ac:dyDescent="0.3">
      <c r="A364" s="36" t="s">
        <v>534</v>
      </c>
      <c r="B364">
        <v>34</v>
      </c>
      <c r="C364">
        <v>4</v>
      </c>
      <c r="D364">
        <v>107</v>
      </c>
      <c r="E364">
        <v>75</v>
      </c>
      <c r="F364">
        <v>2210</v>
      </c>
      <c r="G364">
        <v>14.4</v>
      </c>
      <c r="H364">
        <v>36</v>
      </c>
    </row>
    <row r="365" spans="1:8" x14ac:dyDescent="0.3">
      <c r="A365" s="36" t="s">
        <v>299</v>
      </c>
      <c r="B365">
        <v>32</v>
      </c>
      <c r="C365">
        <v>4</v>
      </c>
      <c r="D365">
        <v>108</v>
      </c>
      <c r="E365">
        <v>75</v>
      </c>
      <c r="F365">
        <v>2350</v>
      </c>
      <c r="G365">
        <v>16.8</v>
      </c>
      <c r="H365">
        <v>34</v>
      </c>
    </row>
    <row r="366" spans="1:8" x14ac:dyDescent="0.3">
      <c r="A366" s="36" t="s">
        <v>535</v>
      </c>
      <c r="B366">
        <v>33</v>
      </c>
      <c r="C366">
        <v>4</v>
      </c>
      <c r="D366">
        <v>119</v>
      </c>
      <c r="E366">
        <v>100</v>
      </c>
      <c r="F366">
        <v>2615</v>
      </c>
      <c r="G366">
        <v>14.8</v>
      </c>
      <c r="H366">
        <v>35</v>
      </c>
    </row>
    <row r="367" spans="1:8" x14ac:dyDescent="0.3">
      <c r="A367" s="36" t="s">
        <v>507</v>
      </c>
      <c r="B367">
        <v>32</v>
      </c>
      <c r="C367">
        <v>4</v>
      </c>
      <c r="D367">
        <v>120</v>
      </c>
      <c r="E367">
        <v>74</v>
      </c>
      <c r="F367">
        <v>2635</v>
      </c>
      <c r="G367">
        <v>18.3</v>
      </c>
      <c r="H367">
        <v>34</v>
      </c>
    </row>
    <row r="368" spans="1:8" x14ac:dyDescent="0.3">
      <c r="A368" s="36" t="s">
        <v>536</v>
      </c>
      <c r="B368">
        <v>28</v>
      </c>
      <c r="C368">
        <v>4</v>
      </c>
      <c r="D368">
        <v>141</v>
      </c>
      <c r="E368">
        <v>80</v>
      </c>
      <c r="F368">
        <v>3230</v>
      </c>
      <c r="G368">
        <v>20.399999999999999</v>
      </c>
      <c r="H368">
        <v>30</v>
      </c>
    </row>
    <row r="369" spans="1:8" x14ac:dyDescent="0.3">
      <c r="A369" s="36" t="s">
        <v>537</v>
      </c>
      <c r="B369">
        <v>0</v>
      </c>
      <c r="C369">
        <v>4</v>
      </c>
      <c r="D369">
        <v>121</v>
      </c>
      <c r="E369">
        <v>110</v>
      </c>
      <c r="F369">
        <v>2800</v>
      </c>
      <c r="G369">
        <v>15.4</v>
      </c>
      <c r="H369">
        <v>2</v>
      </c>
    </row>
    <row r="370" spans="1:8" x14ac:dyDescent="0.3">
      <c r="A370" s="36" t="s">
        <v>538</v>
      </c>
      <c r="B370">
        <v>31</v>
      </c>
      <c r="C370">
        <v>6</v>
      </c>
      <c r="D370">
        <v>145</v>
      </c>
      <c r="E370">
        <v>76</v>
      </c>
      <c r="F370">
        <v>3160</v>
      </c>
      <c r="G370">
        <v>19.600000000000001</v>
      </c>
      <c r="H370">
        <v>33</v>
      </c>
    </row>
    <row r="371" spans="1:8" x14ac:dyDescent="0.3">
      <c r="A371" s="36" t="s">
        <v>539</v>
      </c>
      <c r="B371">
        <v>25</v>
      </c>
      <c r="C371">
        <v>6</v>
      </c>
      <c r="D371">
        <v>168</v>
      </c>
      <c r="E371">
        <v>116</v>
      </c>
      <c r="F371">
        <v>2900</v>
      </c>
      <c r="G371">
        <v>12.6</v>
      </c>
      <c r="H371">
        <v>27</v>
      </c>
    </row>
    <row r="372" spans="1:8" x14ac:dyDescent="0.3">
      <c r="A372" s="36" t="s">
        <v>540</v>
      </c>
      <c r="B372">
        <v>24</v>
      </c>
      <c r="C372">
        <v>6</v>
      </c>
      <c r="D372">
        <v>146</v>
      </c>
      <c r="E372">
        <v>120</v>
      </c>
      <c r="F372">
        <v>2930</v>
      </c>
      <c r="G372">
        <v>13.8</v>
      </c>
      <c r="H372">
        <v>26</v>
      </c>
    </row>
    <row r="373" spans="1:8" x14ac:dyDescent="0.3">
      <c r="A373" s="36" t="s">
        <v>395</v>
      </c>
      <c r="B373">
        <v>22</v>
      </c>
      <c r="C373">
        <v>6</v>
      </c>
      <c r="D373">
        <v>231</v>
      </c>
      <c r="E373">
        <v>110</v>
      </c>
      <c r="F373">
        <v>3415</v>
      </c>
      <c r="G373">
        <v>15.8</v>
      </c>
      <c r="H373">
        <v>24</v>
      </c>
    </row>
    <row r="374" spans="1:8" x14ac:dyDescent="0.3">
      <c r="A374" s="36" t="s">
        <v>541</v>
      </c>
      <c r="B374">
        <v>27</v>
      </c>
      <c r="C374">
        <v>8</v>
      </c>
      <c r="D374">
        <v>350</v>
      </c>
      <c r="E374">
        <v>105</v>
      </c>
      <c r="F374">
        <v>3725</v>
      </c>
      <c r="G374">
        <v>19</v>
      </c>
      <c r="H374">
        <v>29</v>
      </c>
    </row>
    <row r="375" spans="1:8" x14ac:dyDescent="0.3">
      <c r="A375" s="36" t="s">
        <v>542</v>
      </c>
      <c r="B375">
        <v>20</v>
      </c>
      <c r="C375">
        <v>6</v>
      </c>
      <c r="D375">
        <v>200</v>
      </c>
      <c r="E375">
        <v>88</v>
      </c>
      <c r="F375">
        <v>3060</v>
      </c>
      <c r="G375">
        <v>17.100000000000001</v>
      </c>
      <c r="H375">
        <v>22</v>
      </c>
    </row>
    <row r="376" spans="1:8" x14ac:dyDescent="0.3">
      <c r="A376" s="36" t="s">
        <v>543</v>
      </c>
      <c r="B376">
        <v>18</v>
      </c>
      <c r="C376">
        <v>6</v>
      </c>
      <c r="D376">
        <v>225</v>
      </c>
      <c r="E376">
        <v>85</v>
      </c>
      <c r="F376">
        <v>3465</v>
      </c>
      <c r="G376">
        <v>16.600000000000001</v>
      </c>
      <c r="H376">
        <v>20</v>
      </c>
    </row>
    <row r="377" spans="1:8" x14ac:dyDescent="0.3">
      <c r="A377" s="36" t="s">
        <v>544</v>
      </c>
      <c r="B377">
        <v>28</v>
      </c>
      <c r="C377">
        <v>4</v>
      </c>
      <c r="D377">
        <v>112</v>
      </c>
      <c r="E377">
        <v>88</v>
      </c>
      <c r="F377">
        <v>2605</v>
      </c>
      <c r="G377">
        <v>19.600000000000001</v>
      </c>
      <c r="H377">
        <v>30</v>
      </c>
    </row>
    <row r="378" spans="1:8" x14ac:dyDescent="0.3">
      <c r="A378" s="36" t="s">
        <v>545</v>
      </c>
      <c r="B378">
        <v>27</v>
      </c>
      <c r="C378">
        <v>4</v>
      </c>
      <c r="D378">
        <v>112</v>
      </c>
      <c r="E378">
        <v>88</v>
      </c>
      <c r="F378">
        <v>2640</v>
      </c>
      <c r="G378">
        <v>18.600000000000001</v>
      </c>
      <c r="H378">
        <v>29</v>
      </c>
    </row>
    <row r="379" spans="1:8" x14ac:dyDescent="0.3">
      <c r="A379" s="36" t="s">
        <v>546</v>
      </c>
      <c r="B379">
        <v>34</v>
      </c>
      <c r="C379">
        <v>4</v>
      </c>
      <c r="D379">
        <v>112</v>
      </c>
      <c r="E379">
        <v>88</v>
      </c>
      <c r="F379">
        <v>2395</v>
      </c>
      <c r="G379">
        <v>18</v>
      </c>
      <c r="H379">
        <v>36</v>
      </c>
    </row>
    <row r="380" spans="1:8" x14ac:dyDescent="0.3">
      <c r="A380" s="36" t="s">
        <v>547</v>
      </c>
      <c r="B380">
        <v>31</v>
      </c>
      <c r="C380">
        <v>4</v>
      </c>
      <c r="D380">
        <v>112</v>
      </c>
      <c r="E380">
        <v>85</v>
      </c>
      <c r="F380">
        <v>2575</v>
      </c>
      <c r="G380">
        <v>16.2</v>
      </c>
      <c r="H380">
        <v>33</v>
      </c>
    </row>
    <row r="381" spans="1:8" x14ac:dyDescent="0.3">
      <c r="A381" s="36" t="s">
        <v>548</v>
      </c>
      <c r="B381">
        <v>29</v>
      </c>
      <c r="C381">
        <v>4</v>
      </c>
      <c r="D381">
        <v>135</v>
      </c>
      <c r="E381">
        <v>84</v>
      </c>
      <c r="F381">
        <v>2525</v>
      </c>
      <c r="G381">
        <v>16</v>
      </c>
      <c r="H381">
        <v>31</v>
      </c>
    </row>
    <row r="382" spans="1:8" x14ac:dyDescent="0.3">
      <c r="A382" s="36" t="s">
        <v>502</v>
      </c>
      <c r="B382">
        <v>27</v>
      </c>
      <c r="C382">
        <v>4</v>
      </c>
      <c r="D382">
        <v>151</v>
      </c>
      <c r="E382">
        <v>90</v>
      </c>
      <c r="F382">
        <v>2735</v>
      </c>
      <c r="G382">
        <v>18</v>
      </c>
      <c r="H382">
        <v>29</v>
      </c>
    </row>
    <row r="383" spans="1:8" x14ac:dyDescent="0.3">
      <c r="A383" s="36" t="s">
        <v>549</v>
      </c>
      <c r="B383">
        <v>24</v>
      </c>
      <c r="C383">
        <v>4</v>
      </c>
      <c r="D383">
        <v>140</v>
      </c>
      <c r="E383">
        <v>92</v>
      </c>
      <c r="F383">
        <v>2865</v>
      </c>
      <c r="G383">
        <v>16.399999999999999</v>
      </c>
      <c r="H383">
        <v>26</v>
      </c>
    </row>
    <row r="384" spans="1:8" x14ac:dyDescent="0.3">
      <c r="A384" s="36" t="s">
        <v>550</v>
      </c>
      <c r="B384">
        <v>23</v>
      </c>
      <c r="C384">
        <v>4</v>
      </c>
      <c r="D384">
        <v>151</v>
      </c>
      <c r="E384">
        <v>0</v>
      </c>
      <c r="F384">
        <v>3035</v>
      </c>
      <c r="G384">
        <v>20.5</v>
      </c>
      <c r="H384">
        <v>25</v>
      </c>
    </row>
    <row r="385" spans="1:8" x14ac:dyDescent="0.3">
      <c r="A385" s="36" t="s">
        <v>551</v>
      </c>
      <c r="B385">
        <v>36</v>
      </c>
      <c r="C385">
        <v>4</v>
      </c>
      <c r="D385">
        <v>105</v>
      </c>
      <c r="E385">
        <v>74</v>
      </c>
      <c r="F385">
        <v>1980</v>
      </c>
      <c r="G385">
        <v>15.3</v>
      </c>
      <c r="H385">
        <v>38</v>
      </c>
    </row>
    <row r="386" spans="1:8" x14ac:dyDescent="0.3">
      <c r="A386" s="36" t="s">
        <v>552</v>
      </c>
      <c r="B386">
        <v>37</v>
      </c>
      <c r="C386">
        <v>4</v>
      </c>
      <c r="D386">
        <v>91</v>
      </c>
      <c r="E386">
        <v>68</v>
      </c>
      <c r="F386">
        <v>2025</v>
      </c>
      <c r="G386">
        <v>18.2</v>
      </c>
      <c r="H386">
        <v>39</v>
      </c>
    </row>
    <row r="387" spans="1:8" x14ac:dyDescent="0.3">
      <c r="A387" s="36" t="s">
        <v>553</v>
      </c>
      <c r="B387">
        <v>31</v>
      </c>
      <c r="C387">
        <v>4</v>
      </c>
      <c r="D387">
        <v>91</v>
      </c>
      <c r="E387">
        <v>68</v>
      </c>
      <c r="F387">
        <v>1970</v>
      </c>
      <c r="G387">
        <v>17.600000000000001</v>
      </c>
      <c r="H387">
        <v>33</v>
      </c>
    </row>
    <row r="388" spans="1:8" x14ac:dyDescent="0.3">
      <c r="A388" s="36" t="s">
        <v>554</v>
      </c>
      <c r="B388">
        <v>38</v>
      </c>
      <c r="C388">
        <v>4</v>
      </c>
      <c r="D388">
        <v>105</v>
      </c>
      <c r="E388">
        <v>63</v>
      </c>
      <c r="F388">
        <v>2125</v>
      </c>
      <c r="G388">
        <v>14.7</v>
      </c>
      <c r="H388">
        <v>40</v>
      </c>
    </row>
    <row r="389" spans="1:8" x14ac:dyDescent="0.3">
      <c r="A389" s="36" t="s">
        <v>555</v>
      </c>
      <c r="B389">
        <v>36</v>
      </c>
      <c r="C389">
        <v>4</v>
      </c>
      <c r="D389">
        <v>98</v>
      </c>
      <c r="E389">
        <v>70</v>
      </c>
      <c r="F389">
        <v>2125</v>
      </c>
      <c r="G389">
        <v>17.3</v>
      </c>
      <c r="H389">
        <v>38</v>
      </c>
    </row>
    <row r="390" spans="1:8" x14ac:dyDescent="0.3">
      <c r="A390" s="36" t="s">
        <v>556</v>
      </c>
      <c r="B390">
        <v>36</v>
      </c>
      <c r="C390">
        <v>4</v>
      </c>
      <c r="D390">
        <v>120</v>
      </c>
      <c r="E390">
        <v>88</v>
      </c>
      <c r="F390">
        <v>2160</v>
      </c>
      <c r="G390">
        <v>14.5</v>
      </c>
      <c r="H390">
        <v>38</v>
      </c>
    </row>
    <row r="391" spans="1:8" x14ac:dyDescent="0.3">
      <c r="A391" s="36" t="s">
        <v>520</v>
      </c>
      <c r="B391">
        <v>36</v>
      </c>
      <c r="C391">
        <v>4</v>
      </c>
      <c r="D391">
        <v>107</v>
      </c>
      <c r="E391">
        <v>75</v>
      </c>
      <c r="F391">
        <v>2205</v>
      </c>
      <c r="G391">
        <v>14.5</v>
      </c>
      <c r="H391">
        <v>38</v>
      </c>
    </row>
    <row r="392" spans="1:8" x14ac:dyDescent="0.3">
      <c r="A392" s="36" t="s">
        <v>299</v>
      </c>
      <c r="B392">
        <v>34</v>
      </c>
      <c r="C392">
        <v>4</v>
      </c>
      <c r="D392">
        <v>108</v>
      </c>
      <c r="E392">
        <v>70</v>
      </c>
      <c r="F392">
        <v>2245</v>
      </c>
      <c r="G392">
        <v>16.899999999999999</v>
      </c>
      <c r="H392">
        <v>36</v>
      </c>
    </row>
    <row r="393" spans="1:8" x14ac:dyDescent="0.3">
      <c r="A393" s="36" t="s">
        <v>388</v>
      </c>
      <c r="B393">
        <v>38</v>
      </c>
      <c r="C393">
        <v>4</v>
      </c>
      <c r="D393">
        <v>91</v>
      </c>
      <c r="E393">
        <v>67</v>
      </c>
      <c r="F393">
        <v>1965</v>
      </c>
      <c r="G393">
        <v>15</v>
      </c>
      <c r="H393">
        <v>40</v>
      </c>
    </row>
    <row r="394" spans="1:8" x14ac:dyDescent="0.3">
      <c r="A394" s="36" t="s">
        <v>557</v>
      </c>
      <c r="B394">
        <v>32</v>
      </c>
      <c r="C394">
        <v>4</v>
      </c>
      <c r="D394">
        <v>91</v>
      </c>
      <c r="E394">
        <v>67</v>
      </c>
      <c r="F394">
        <v>1965</v>
      </c>
      <c r="G394">
        <v>15.7</v>
      </c>
      <c r="H394">
        <v>34</v>
      </c>
    </row>
    <row r="395" spans="1:8" x14ac:dyDescent="0.3">
      <c r="A395" s="36" t="s">
        <v>558</v>
      </c>
      <c r="B395">
        <v>38</v>
      </c>
      <c r="C395">
        <v>4</v>
      </c>
      <c r="D395">
        <v>91</v>
      </c>
      <c r="E395">
        <v>67</v>
      </c>
      <c r="F395">
        <v>1995</v>
      </c>
      <c r="G395">
        <v>16.2</v>
      </c>
      <c r="H395">
        <v>40</v>
      </c>
    </row>
    <row r="396" spans="1:8" x14ac:dyDescent="0.3">
      <c r="A396" s="36" t="s">
        <v>559</v>
      </c>
      <c r="B396">
        <v>25</v>
      </c>
      <c r="C396">
        <v>6</v>
      </c>
      <c r="D396">
        <v>181</v>
      </c>
      <c r="E396">
        <v>110</v>
      </c>
      <c r="F396">
        <v>2945</v>
      </c>
      <c r="G396">
        <v>16.399999999999999</v>
      </c>
      <c r="H396">
        <v>27</v>
      </c>
    </row>
    <row r="397" spans="1:8" x14ac:dyDescent="0.3">
      <c r="A397" s="36" t="s">
        <v>560</v>
      </c>
      <c r="B397">
        <v>38</v>
      </c>
      <c r="C397">
        <v>6</v>
      </c>
      <c r="D397">
        <v>262</v>
      </c>
      <c r="E397">
        <v>85</v>
      </c>
      <c r="F397">
        <v>3015</v>
      </c>
      <c r="G397">
        <v>17</v>
      </c>
      <c r="H397">
        <v>40</v>
      </c>
    </row>
    <row r="398" spans="1:8" x14ac:dyDescent="0.3">
      <c r="A398" s="36" t="s">
        <v>561</v>
      </c>
      <c r="B398">
        <v>26</v>
      </c>
      <c r="C398">
        <v>4</v>
      </c>
      <c r="D398">
        <v>156</v>
      </c>
      <c r="E398">
        <v>92</v>
      </c>
      <c r="F398">
        <v>2585</v>
      </c>
      <c r="G398">
        <v>14.5</v>
      </c>
      <c r="H398">
        <v>28</v>
      </c>
    </row>
    <row r="399" spans="1:8" x14ac:dyDescent="0.3">
      <c r="A399" s="36" t="s">
        <v>562</v>
      </c>
      <c r="B399">
        <v>22</v>
      </c>
      <c r="C399">
        <v>6</v>
      </c>
      <c r="D399">
        <v>232</v>
      </c>
      <c r="E399">
        <v>112</v>
      </c>
      <c r="F399">
        <v>2835</v>
      </c>
      <c r="G399">
        <v>14.7</v>
      </c>
      <c r="H399">
        <v>24</v>
      </c>
    </row>
    <row r="400" spans="1:8" x14ac:dyDescent="0.3">
      <c r="A400" s="36" t="s">
        <v>563</v>
      </c>
      <c r="B400">
        <v>32</v>
      </c>
      <c r="C400">
        <v>4</v>
      </c>
      <c r="D400">
        <v>144</v>
      </c>
      <c r="E400">
        <v>96</v>
      </c>
      <c r="F400">
        <v>2665</v>
      </c>
      <c r="G400">
        <v>13.9</v>
      </c>
      <c r="H400">
        <v>34</v>
      </c>
    </row>
    <row r="401" spans="1:8" x14ac:dyDescent="0.3">
      <c r="A401" s="36" t="s">
        <v>564</v>
      </c>
      <c r="B401">
        <v>36</v>
      </c>
      <c r="C401">
        <v>4</v>
      </c>
      <c r="D401">
        <v>135</v>
      </c>
      <c r="E401">
        <v>84</v>
      </c>
      <c r="F401">
        <v>2370</v>
      </c>
      <c r="G401">
        <v>13</v>
      </c>
      <c r="H401">
        <v>38</v>
      </c>
    </row>
    <row r="402" spans="1:8" x14ac:dyDescent="0.3">
      <c r="A402" s="36" t="s">
        <v>565</v>
      </c>
      <c r="B402">
        <v>27</v>
      </c>
      <c r="C402">
        <v>4</v>
      </c>
      <c r="D402">
        <v>151</v>
      </c>
      <c r="E402">
        <v>90</v>
      </c>
      <c r="F402">
        <v>2950</v>
      </c>
      <c r="G402">
        <v>17.3</v>
      </c>
      <c r="H402">
        <v>29</v>
      </c>
    </row>
    <row r="403" spans="1:8" x14ac:dyDescent="0.3">
      <c r="A403" s="36" t="s">
        <v>566</v>
      </c>
      <c r="B403">
        <v>27</v>
      </c>
      <c r="C403">
        <v>4</v>
      </c>
      <c r="D403">
        <v>140</v>
      </c>
      <c r="E403">
        <v>86</v>
      </c>
      <c r="F403">
        <v>2790</v>
      </c>
      <c r="G403">
        <v>15.6</v>
      </c>
      <c r="H403">
        <v>29</v>
      </c>
    </row>
    <row r="404" spans="1:8" x14ac:dyDescent="0.3">
      <c r="A404" s="36" t="s">
        <v>567</v>
      </c>
      <c r="B404">
        <v>44</v>
      </c>
      <c r="C404">
        <v>4</v>
      </c>
      <c r="D404">
        <v>97</v>
      </c>
      <c r="E404">
        <v>52</v>
      </c>
      <c r="F404">
        <v>2130</v>
      </c>
      <c r="G404">
        <v>24.6</v>
      </c>
      <c r="H404">
        <v>46</v>
      </c>
    </row>
    <row r="405" spans="1:8" x14ac:dyDescent="0.3">
      <c r="A405" s="36" t="s">
        <v>568</v>
      </c>
      <c r="B405">
        <v>32</v>
      </c>
      <c r="C405">
        <v>4</v>
      </c>
      <c r="D405">
        <v>135</v>
      </c>
      <c r="E405">
        <v>84</v>
      </c>
      <c r="F405">
        <v>2295</v>
      </c>
      <c r="G405">
        <v>11.6</v>
      </c>
      <c r="H405">
        <v>34</v>
      </c>
    </row>
    <row r="406" spans="1:8" x14ac:dyDescent="0.3">
      <c r="A406" s="36" t="s">
        <v>569</v>
      </c>
      <c r="B406">
        <v>28</v>
      </c>
      <c r="C406">
        <v>4</v>
      </c>
      <c r="D406">
        <v>120</v>
      </c>
      <c r="E406">
        <v>79</v>
      </c>
      <c r="F406">
        <v>2625</v>
      </c>
      <c r="G406">
        <v>18.600000000000001</v>
      </c>
      <c r="H406">
        <v>30</v>
      </c>
    </row>
    <row r="407" spans="1:8" x14ac:dyDescent="0.3">
      <c r="A407" s="36" t="s">
        <v>570</v>
      </c>
      <c r="B407">
        <v>31</v>
      </c>
      <c r="C407">
        <v>4</v>
      </c>
      <c r="D407">
        <v>119</v>
      </c>
      <c r="E407">
        <v>82</v>
      </c>
      <c r="F407">
        <v>2720</v>
      </c>
      <c r="G407">
        <v>19.399999999999999</v>
      </c>
      <c r="H407">
        <v>33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A692-4BA1-4E16-9057-246D00A0CEA4}">
  <dimension ref="A1:C407"/>
  <sheetViews>
    <sheetView workbookViewId="0">
      <selection sqref="A1:C407"/>
    </sheetView>
  </sheetViews>
  <sheetFormatPr defaultRowHeight="14.4" x14ac:dyDescent="0.3"/>
  <cols>
    <col min="1" max="1" width="33.109375" bestFit="1" customWidth="1"/>
    <col min="2" max="2" width="8.21875" bestFit="1" customWidth="1"/>
    <col min="3" max="3" width="8.6640625" bestFit="1" customWidth="1"/>
  </cols>
  <sheetData>
    <row r="1" spans="1:3" x14ac:dyDescent="0.3">
      <c r="A1" t="s">
        <v>251</v>
      </c>
      <c r="B1" t="s">
        <v>259</v>
      </c>
      <c r="C1" t="s">
        <v>258</v>
      </c>
    </row>
    <row r="2" spans="1:3" x14ac:dyDescent="0.3">
      <c r="A2" s="36" t="s">
        <v>260</v>
      </c>
      <c r="B2" s="36" t="s">
        <v>261</v>
      </c>
      <c r="C2">
        <v>70</v>
      </c>
    </row>
    <row r="3" spans="1:3" x14ac:dyDescent="0.3">
      <c r="A3" s="36" t="s">
        <v>262</v>
      </c>
      <c r="B3" s="36" t="s">
        <v>261</v>
      </c>
      <c r="C3">
        <v>70</v>
      </c>
    </row>
    <row r="4" spans="1:3" x14ac:dyDescent="0.3">
      <c r="A4" s="36" t="s">
        <v>263</v>
      </c>
      <c r="B4" s="36" t="s">
        <v>261</v>
      </c>
      <c r="C4">
        <v>70</v>
      </c>
    </row>
    <row r="5" spans="1:3" x14ac:dyDescent="0.3">
      <c r="A5" s="36" t="s">
        <v>264</v>
      </c>
      <c r="B5" s="36" t="s">
        <v>261</v>
      </c>
      <c r="C5">
        <v>70</v>
      </c>
    </row>
    <row r="6" spans="1:3" x14ac:dyDescent="0.3">
      <c r="A6" s="36" t="s">
        <v>265</v>
      </c>
      <c r="B6" s="36" t="s">
        <v>261</v>
      </c>
      <c r="C6">
        <v>70</v>
      </c>
    </row>
    <row r="7" spans="1:3" x14ac:dyDescent="0.3">
      <c r="A7" s="36" t="s">
        <v>266</v>
      </c>
      <c r="B7" s="36" t="s">
        <v>261</v>
      </c>
      <c r="C7">
        <v>70</v>
      </c>
    </row>
    <row r="8" spans="1:3" x14ac:dyDescent="0.3">
      <c r="A8" s="36" t="s">
        <v>267</v>
      </c>
      <c r="B8" s="36" t="s">
        <v>261</v>
      </c>
      <c r="C8">
        <v>70</v>
      </c>
    </row>
    <row r="9" spans="1:3" x14ac:dyDescent="0.3">
      <c r="A9" s="36" t="s">
        <v>268</v>
      </c>
      <c r="B9" s="36" t="s">
        <v>261</v>
      </c>
      <c r="C9">
        <v>70</v>
      </c>
    </row>
    <row r="10" spans="1:3" x14ac:dyDescent="0.3">
      <c r="A10" s="36" t="s">
        <v>269</v>
      </c>
      <c r="B10" s="36" t="s">
        <v>261</v>
      </c>
      <c r="C10">
        <v>70</v>
      </c>
    </row>
    <row r="11" spans="1:3" x14ac:dyDescent="0.3">
      <c r="A11" s="36" t="s">
        <v>270</v>
      </c>
      <c r="B11" s="36" t="s">
        <v>261</v>
      </c>
      <c r="C11">
        <v>70</v>
      </c>
    </row>
    <row r="12" spans="1:3" x14ac:dyDescent="0.3">
      <c r="A12" s="36" t="s">
        <v>271</v>
      </c>
      <c r="B12" s="36" t="s">
        <v>272</v>
      </c>
      <c r="C12">
        <v>70</v>
      </c>
    </row>
    <row r="13" spans="1:3" x14ac:dyDescent="0.3">
      <c r="A13" s="36" t="s">
        <v>273</v>
      </c>
      <c r="B13" s="36" t="s">
        <v>261</v>
      </c>
      <c r="C13">
        <v>70</v>
      </c>
    </row>
    <row r="14" spans="1:3" x14ac:dyDescent="0.3">
      <c r="A14" s="36" t="s">
        <v>274</v>
      </c>
      <c r="B14" s="36" t="s">
        <v>261</v>
      </c>
      <c r="C14">
        <v>70</v>
      </c>
    </row>
    <row r="15" spans="1:3" x14ac:dyDescent="0.3">
      <c r="A15" s="36" t="s">
        <v>275</v>
      </c>
      <c r="B15" s="36" t="s">
        <v>261</v>
      </c>
      <c r="C15">
        <v>70</v>
      </c>
    </row>
    <row r="16" spans="1:3" x14ac:dyDescent="0.3">
      <c r="A16" s="36" t="s">
        <v>276</v>
      </c>
      <c r="B16" s="36" t="s">
        <v>261</v>
      </c>
      <c r="C16">
        <v>70</v>
      </c>
    </row>
    <row r="17" spans="1:3" x14ac:dyDescent="0.3">
      <c r="A17" s="36" t="s">
        <v>277</v>
      </c>
      <c r="B17" s="36" t="s">
        <v>261</v>
      </c>
      <c r="C17">
        <v>70</v>
      </c>
    </row>
    <row r="18" spans="1:3" x14ac:dyDescent="0.3">
      <c r="A18" s="36" t="s">
        <v>278</v>
      </c>
      <c r="B18" s="36" t="s">
        <v>261</v>
      </c>
      <c r="C18">
        <v>70</v>
      </c>
    </row>
    <row r="19" spans="1:3" x14ac:dyDescent="0.3">
      <c r="A19" s="36" t="s">
        <v>279</v>
      </c>
      <c r="B19" s="36" t="s">
        <v>261</v>
      </c>
      <c r="C19">
        <v>70</v>
      </c>
    </row>
    <row r="20" spans="1:3" x14ac:dyDescent="0.3">
      <c r="A20" s="36" t="s">
        <v>280</v>
      </c>
      <c r="B20" s="36" t="s">
        <v>261</v>
      </c>
      <c r="C20">
        <v>70</v>
      </c>
    </row>
    <row r="21" spans="1:3" x14ac:dyDescent="0.3">
      <c r="A21" s="36" t="s">
        <v>281</v>
      </c>
      <c r="B21" s="36" t="s">
        <v>261</v>
      </c>
      <c r="C21">
        <v>70</v>
      </c>
    </row>
    <row r="22" spans="1:3" x14ac:dyDescent="0.3">
      <c r="A22" s="36" t="s">
        <v>282</v>
      </c>
      <c r="B22" s="36" t="s">
        <v>283</v>
      </c>
      <c r="C22">
        <v>70</v>
      </c>
    </row>
    <row r="23" spans="1:3" x14ac:dyDescent="0.3">
      <c r="A23" s="36" t="s">
        <v>284</v>
      </c>
      <c r="B23" s="36" t="s">
        <v>261</v>
      </c>
      <c r="C23">
        <v>70</v>
      </c>
    </row>
    <row r="24" spans="1:3" x14ac:dyDescent="0.3">
      <c r="A24" s="36" t="s">
        <v>285</v>
      </c>
      <c r="B24" s="36" t="s">
        <v>261</v>
      </c>
      <c r="C24">
        <v>70</v>
      </c>
    </row>
    <row r="25" spans="1:3" x14ac:dyDescent="0.3">
      <c r="A25" s="36" t="s">
        <v>286</v>
      </c>
      <c r="B25" s="36" t="s">
        <v>261</v>
      </c>
      <c r="C25">
        <v>70</v>
      </c>
    </row>
    <row r="26" spans="1:3" x14ac:dyDescent="0.3">
      <c r="A26" s="36" t="s">
        <v>287</v>
      </c>
      <c r="B26" s="36" t="s">
        <v>283</v>
      </c>
      <c r="C26">
        <v>70</v>
      </c>
    </row>
    <row r="27" spans="1:3" x14ac:dyDescent="0.3">
      <c r="A27" s="36" t="s">
        <v>288</v>
      </c>
      <c r="B27" s="36" t="s">
        <v>272</v>
      </c>
      <c r="C27">
        <v>70</v>
      </c>
    </row>
    <row r="28" spans="1:3" x14ac:dyDescent="0.3">
      <c r="A28" s="36" t="s">
        <v>289</v>
      </c>
      <c r="B28" s="36" t="s">
        <v>272</v>
      </c>
      <c r="C28">
        <v>70</v>
      </c>
    </row>
    <row r="29" spans="1:3" x14ac:dyDescent="0.3">
      <c r="A29" s="36" t="s">
        <v>290</v>
      </c>
      <c r="B29" s="36" t="s">
        <v>272</v>
      </c>
      <c r="C29">
        <v>70</v>
      </c>
    </row>
    <row r="30" spans="1:3" x14ac:dyDescent="0.3">
      <c r="A30" s="36" t="s">
        <v>291</v>
      </c>
      <c r="B30" s="36" t="s">
        <v>272</v>
      </c>
      <c r="C30">
        <v>70</v>
      </c>
    </row>
    <row r="31" spans="1:3" x14ac:dyDescent="0.3">
      <c r="A31" s="36" t="s">
        <v>292</v>
      </c>
      <c r="B31" s="36" t="s">
        <v>272</v>
      </c>
      <c r="C31">
        <v>70</v>
      </c>
    </row>
    <row r="32" spans="1:3" x14ac:dyDescent="0.3">
      <c r="A32" s="36" t="s">
        <v>293</v>
      </c>
      <c r="B32" s="36" t="s">
        <v>261</v>
      </c>
      <c r="C32">
        <v>70</v>
      </c>
    </row>
    <row r="33" spans="1:3" x14ac:dyDescent="0.3">
      <c r="A33" s="36" t="s">
        <v>294</v>
      </c>
      <c r="B33" s="36" t="s">
        <v>261</v>
      </c>
      <c r="C33">
        <v>70</v>
      </c>
    </row>
    <row r="34" spans="1:3" x14ac:dyDescent="0.3">
      <c r="A34" s="36" t="s">
        <v>295</v>
      </c>
      <c r="B34" s="36" t="s">
        <v>261</v>
      </c>
      <c r="C34">
        <v>70</v>
      </c>
    </row>
    <row r="35" spans="1:3" x14ac:dyDescent="0.3">
      <c r="A35" s="36" t="s">
        <v>296</v>
      </c>
      <c r="B35" s="36" t="s">
        <v>261</v>
      </c>
      <c r="C35">
        <v>70</v>
      </c>
    </row>
    <row r="36" spans="1:3" x14ac:dyDescent="0.3">
      <c r="A36" s="36" t="s">
        <v>297</v>
      </c>
      <c r="B36" s="36" t="s">
        <v>261</v>
      </c>
      <c r="C36">
        <v>70</v>
      </c>
    </row>
    <row r="37" spans="1:3" x14ac:dyDescent="0.3">
      <c r="A37" s="36" t="s">
        <v>287</v>
      </c>
      <c r="B37" s="36" t="s">
        <v>283</v>
      </c>
      <c r="C37">
        <v>71</v>
      </c>
    </row>
    <row r="38" spans="1:3" x14ac:dyDescent="0.3">
      <c r="A38" s="36" t="s">
        <v>298</v>
      </c>
      <c r="B38" s="36" t="s">
        <v>261</v>
      </c>
      <c r="C38">
        <v>71</v>
      </c>
    </row>
    <row r="39" spans="1:3" x14ac:dyDescent="0.3">
      <c r="A39" s="36" t="s">
        <v>299</v>
      </c>
      <c r="B39" s="36" t="s">
        <v>283</v>
      </c>
      <c r="C39">
        <v>71</v>
      </c>
    </row>
    <row r="40" spans="1:3" x14ac:dyDescent="0.3">
      <c r="A40" s="36" t="s">
        <v>300</v>
      </c>
      <c r="B40" s="36" t="s">
        <v>261</v>
      </c>
      <c r="C40">
        <v>71</v>
      </c>
    </row>
    <row r="41" spans="1:3" x14ac:dyDescent="0.3">
      <c r="A41" s="36" t="s">
        <v>301</v>
      </c>
      <c r="B41" s="36" t="s">
        <v>272</v>
      </c>
      <c r="C41">
        <v>71</v>
      </c>
    </row>
    <row r="42" spans="1:3" x14ac:dyDescent="0.3">
      <c r="A42" s="36" t="s">
        <v>293</v>
      </c>
      <c r="B42" s="36" t="s">
        <v>261</v>
      </c>
      <c r="C42">
        <v>71</v>
      </c>
    </row>
    <row r="43" spans="1:3" x14ac:dyDescent="0.3">
      <c r="A43" s="36" t="s">
        <v>302</v>
      </c>
      <c r="B43" s="36" t="s">
        <v>261</v>
      </c>
      <c r="C43">
        <v>71</v>
      </c>
    </row>
    <row r="44" spans="1:3" x14ac:dyDescent="0.3">
      <c r="A44" s="36" t="s">
        <v>260</v>
      </c>
      <c r="B44" s="36" t="s">
        <v>261</v>
      </c>
      <c r="C44">
        <v>71</v>
      </c>
    </row>
    <row r="45" spans="1:3" x14ac:dyDescent="0.3">
      <c r="A45" s="36" t="s">
        <v>303</v>
      </c>
      <c r="B45" s="36" t="s">
        <v>261</v>
      </c>
      <c r="C45">
        <v>71</v>
      </c>
    </row>
    <row r="46" spans="1:3" x14ac:dyDescent="0.3">
      <c r="A46" s="36" t="s">
        <v>304</v>
      </c>
      <c r="B46" s="36" t="s">
        <v>261</v>
      </c>
      <c r="C46">
        <v>71</v>
      </c>
    </row>
    <row r="47" spans="1:3" x14ac:dyDescent="0.3">
      <c r="A47" s="36" t="s">
        <v>267</v>
      </c>
      <c r="B47" s="36" t="s">
        <v>261</v>
      </c>
      <c r="C47">
        <v>71</v>
      </c>
    </row>
    <row r="48" spans="1:3" x14ac:dyDescent="0.3">
      <c r="A48" s="36" t="s">
        <v>305</v>
      </c>
      <c r="B48" s="36" t="s">
        <v>261</v>
      </c>
      <c r="C48">
        <v>71</v>
      </c>
    </row>
    <row r="49" spans="1:3" x14ac:dyDescent="0.3">
      <c r="A49" s="36" t="s">
        <v>266</v>
      </c>
      <c r="B49" s="36" t="s">
        <v>261</v>
      </c>
      <c r="C49">
        <v>71</v>
      </c>
    </row>
    <row r="50" spans="1:3" x14ac:dyDescent="0.3">
      <c r="A50" s="36" t="s">
        <v>268</v>
      </c>
      <c r="B50" s="36" t="s">
        <v>261</v>
      </c>
      <c r="C50">
        <v>71</v>
      </c>
    </row>
    <row r="51" spans="1:3" x14ac:dyDescent="0.3">
      <c r="A51" s="36" t="s">
        <v>306</v>
      </c>
      <c r="B51" s="36" t="s">
        <v>261</v>
      </c>
      <c r="C51">
        <v>71</v>
      </c>
    </row>
    <row r="52" spans="1:3" x14ac:dyDescent="0.3">
      <c r="A52" s="36" t="s">
        <v>307</v>
      </c>
      <c r="B52" s="36" t="s">
        <v>261</v>
      </c>
      <c r="C52">
        <v>71</v>
      </c>
    </row>
    <row r="53" spans="1:3" x14ac:dyDescent="0.3">
      <c r="A53" s="36" t="s">
        <v>308</v>
      </c>
      <c r="B53" s="36" t="s">
        <v>261</v>
      </c>
      <c r="C53">
        <v>71</v>
      </c>
    </row>
    <row r="54" spans="1:3" x14ac:dyDescent="0.3">
      <c r="A54" s="36" t="s">
        <v>309</v>
      </c>
      <c r="B54" s="36" t="s">
        <v>261</v>
      </c>
      <c r="C54">
        <v>71</v>
      </c>
    </row>
    <row r="55" spans="1:3" x14ac:dyDescent="0.3">
      <c r="A55" s="36" t="s">
        <v>310</v>
      </c>
      <c r="B55" s="36" t="s">
        <v>261</v>
      </c>
      <c r="C55">
        <v>71</v>
      </c>
    </row>
    <row r="56" spans="1:3" x14ac:dyDescent="0.3">
      <c r="A56" s="36" t="s">
        <v>311</v>
      </c>
      <c r="B56" s="36" t="s">
        <v>261</v>
      </c>
      <c r="C56">
        <v>71</v>
      </c>
    </row>
    <row r="57" spans="1:3" x14ac:dyDescent="0.3">
      <c r="A57" s="36" t="s">
        <v>312</v>
      </c>
      <c r="B57" s="36" t="s">
        <v>261</v>
      </c>
      <c r="C57">
        <v>71</v>
      </c>
    </row>
    <row r="58" spans="1:3" x14ac:dyDescent="0.3">
      <c r="A58" s="36" t="s">
        <v>313</v>
      </c>
      <c r="B58" s="36" t="s">
        <v>261</v>
      </c>
      <c r="C58">
        <v>71</v>
      </c>
    </row>
    <row r="59" spans="1:3" x14ac:dyDescent="0.3">
      <c r="A59" s="36" t="s">
        <v>314</v>
      </c>
      <c r="B59" s="36" t="s">
        <v>272</v>
      </c>
      <c r="C59">
        <v>71</v>
      </c>
    </row>
    <row r="60" spans="1:3" x14ac:dyDescent="0.3">
      <c r="A60" s="36" t="s">
        <v>315</v>
      </c>
      <c r="B60" s="36" t="s">
        <v>272</v>
      </c>
      <c r="C60">
        <v>71</v>
      </c>
    </row>
    <row r="61" spans="1:3" x14ac:dyDescent="0.3">
      <c r="A61" s="36" t="s">
        <v>316</v>
      </c>
      <c r="B61" s="36" t="s">
        <v>272</v>
      </c>
      <c r="C61">
        <v>71</v>
      </c>
    </row>
    <row r="62" spans="1:3" x14ac:dyDescent="0.3">
      <c r="A62" s="36" t="s">
        <v>317</v>
      </c>
      <c r="B62" s="36" t="s">
        <v>283</v>
      </c>
      <c r="C62">
        <v>71</v>
      </c>
    </row>
    <row r="63" spans="1:3" x14ac:dyDescent="0.3">
      <c r="A63" s="36" t="s">
        <v>318</v>
      </c>
      <c r="B63" s="36" t="s">
        <v>283</v>
      </c>
      <c r="C63">
        <v>71</v>
      </c>
    </row>
    <row r="64" spans="1:3" x14ac:dyDescent="0.3">
      <c r="A64" s="36" t="s">
        <v>319</v>
      </c>
      <c r="B64" s="36" t="s">
        <v>272</v>
      </c>
      <c r="C64">
        <v>71</v>
      </c>
    </row>
    <row r="65" spans="1:3" x14ac:dyDescent="0.3">
      <c r="A65" s="36" t="s">
        <v>320</v>
      </c>
      <c r="B65" s="36" t="s">
        <v>261</v>
      </c>
      <c r="C65">
        <v>71</v>
      </c>
    </row>
    <row r="66" spans="1:3" x14ac:dyDescent="0.3">
      <c r="A66" s="36" t="s">
        <v>321</v>
      </c>
      <c r="B66" s="36" t="s">
        <v>283</v>
      </c>
      <c r="C66">
        <v>72</v>
      </c>
    </row>
    <row r="67" spans="1:3" x14ac:dyDescent="0.3">
      <c r="A67" s="36" t="s">
        <v>322</v>
      </c>
      <c r="B67" s="36" t="s">
        <v>261</v>
      </c>
      <c r="C67">
        <v>72</v>
      </c>
    </row>
    <row r="68" spans="1:3" x14ac:dyDescent="0.3">
      <c r="A68" s="36" t="s">
        <v>323</v>
      </c>
      <c r="B68" s="36" t="s">
        <v>272</v>
      </c>
      <c r="C68">
        <v>72</v>
      </c>
    </row>
    <row r="69" spans="1:3" x14ac:dyDescent="0.3">
      <c r="A69" s="36" t="s">
        <v>324</v>
      </c>
      <c r="B69" s="36" t="s">
        <v>261</v>
      </c>
      <c r="C69">
        <v>72</v>
      </c>
    </row>
    <row r="70" spans="1:3" x14ac:dyDescent="0.3">
      <c r="A70" s="36" t="s">
        <v>325</v>
      </c>
      <c r="B70" s="36" t="s">
        <v>261</v>
      </c>
      <c r="C70">
        <v>72</v>
      </c>
    </row>
    <row r="71" spans="1:3" x14ac:dyDescent="0.3">
      <c r="A71" s="36" t="s">
        <v>267</v>
      </c>
      <c r="B71" s="36" t="s">
        <v>261</v>
      </c>
      <c r="C71">
        <v>72</v>
      </c>
    </row>
    <row r="72" spans="1:3" x14ac:dyDescent="0.3">
      <c r="A72" s="36" t="s">
        <v>269</v>
      </c>
      <c r="B72" s="36" t="s">
        <v>261</v>
      </c>
      <c r="C72">
        <v>72</v>
      </c>
    </row>
    <row r="73" spans="1:3" x14ac:dyDescent="0.3">
      <c r="A73" s="36" t="s">
        <v>326</v>
      </c>
      <c r="B73" s="36" t="s">
        <v>261</v>
      </c>
      <c r="C73">
        <v>72</v>
      </c>
    </row>
    <row r="74" spans="1:3" x14ac:dyDescent="0.3">
      <c r="A74" s="36" t="s">
        <v>266</v>
      </c>
      <c r="B74" s="36" t="s">
        <v>261</v>
      </c>
      <c r="C74">
        <v>72</v>
      </c>
    </row>
    <row r="75" spans="1:3" x14ac:dyDescent="0.3">
      <c r="A75" s="36" t="s">
        <v>327</v>
      </c>
      <c r="B75" s="36" t="s">
        <v>261</v>
      </c>
      <c r="C75">
        <v>72</v>
      </c>
    </row>
    <row r="76" spans="1:3" x14ac:dyDescent="0.3">
      <c r="A76" s="36" t="s">
        <v>328</v>
      </c>
      <c r="B76" s="36" t="s">
        <v>261</v>
      </c>
      <c r="C76">
        <v>72</v>
      </c>
    </row>
    <row r="77" spans="1:3" x14ac:dyDescent="0.3">
      <c r="A77" s="36" t="s">
        <v>329</v>
      </c>
      <c r="B77" s="36" t="s">
        <v>261</v>
      </c>
      <c r="C77">
        <v>72</v>
      </c>
    </row>
    <row r="78" spans="1:3" x14ac:dyDescent="0.3">
      <c r="A78" s="36" t="s">
        <v>330</v>
      </c>
      <c r="B78" s="36" t="s">
        <v>261</v>
      </c>
      <c r="C78">
        <v>72</v>
      </c>
    </row>
    <row r="79" spans="1:3" x14ac:dyDescent="0.3">
      <c r="A79" s="36" t="s">
        <v>331</v>
      </c>
      <c r="B79" s="36" t="s">
        <v>261</v>
      </c>
      <c r="C79">
        <v>72</v>
      </c>
    </row>
    <row r="80" spans="1:3" x14ac:dyDescent="0.3">
      <c r="A80" s="36" t="s">
        <v>332</v>
      </c>
      <c r="B80" s="36" t="s">
        <v>283</v>
      </c>
      <c r="C80">
        <v>72</v>
      </c>
    </row>
    <row r="81" spans="1:3" x14ac:dyDescent="0.3">
      <c r="A81" s="36" t="s">
        <v>333</v>
      </c>
      <c r="B81" s="36" t="s">
        <v>261</v>
      </c>
      <c r="C81">
        <v>72</v>
      </c>
    </row>
    <row r="82" spans="1:3" x14ac:dyDescent="0.3">
      <c r="A82" s="36" t="s">
        <v>273</v>
      </c>
      <c r="B82" s="36" t="s">
        <v>261</v>
      </c>
      <c r="C82">
        <v>72</v>
      </c>
    </row>
    <row r="83" spans="1:3" x14ac:dyDescent="0.3">
      <c r="A83" s="36" t="s">
        <v>334</v>
      </c>
      <c r="B83" s="36" t="s">
        <v>261</v>
      </c>
      <c r="C83">
        <v>72</v>
      </c>
    </row>
    <row r="84" spans="1:3" x14ac:dyDescent="0.3">
      <c r="A84" s="36" t="s">
        <v>335</v>
      </c>
      <c r="B84" s="36" t="s">
        <v>261</v>
      </c>
      <c r="C84">
        <v>72</v>
      </c>
    </row>
    <row r="85" spans="1:3" x14ac:dyDescent="0.3">
      <c r="A85" s="36" t="s">
        <v>336</v>
      </c>
      <c r="B85" s="36" t="s">
        <v>272</v>
      </c>
      <c r="C85">
        <v>72</v>
      </c>
    </row>
    <row r="86" spans="1:3" x14ac:dyDescent="0.3">
      <c r="A86" s="36" t="s">
        <v>337</v>
      </c>
      <c r="B86" s="36" t="s">
        <v>272</v>
      </c>
      <c r="C86">
        <v>72</v>
      </c>
    </row>
    <row r="87" spans="1:3" x14ac:dyDescent="0.3">
      <c r="A87" s="36" t="s">
        <v>338</v>
      </c>
      <c r="B87" s="36" t="s">
        <v>272</v>
      </c>
      <c r="C87">
        <v>72</v>
      </c>
    </row>
    <row r="88" spans="1:3" x14ac:dyDescent="0.3">
      <c r="A88" s="36" t="s">
        <v>339</v>
      </c>
      <c r="B88" s="36" t="s">
        <v>272</v>
      </c>
      <c r="C88">
        <v>72</v>
      </c>
    </row>
    <row r="89" spans="1:3" x14ac:dyDescent="0.3">
      <c r="A89" s="36" t="s">
        <v>340</v>
      </c>
      <c r="B89" s="36" t="s">
        <v>261</v>
      </c>
      <c r="C89">
        <v>72</v>
      </c>
    </row>
    <row r="90" spans="1:3" x14ac:dyDescent="0.3">
      <c r="A90" s="36" t="s">
        <v>341</v>
      </c>
      <c r="B90" s="36" t="s">
        <v>283</v>
      </c>
      <c r="C90">
        <v>72</v>
      </c>
    </row>
    <row r="91" spans="1:3" x14ac:dyDescent="0.3">
      <c r="A91" s="36" t="s">
        <v>342</v>
      </c>
      <c r="B91" s="36" t="s">
        <v>283</v>
      </c>
      <c r="C91">
        <v>72</v>
      </c>
    </row>
    <row r="92" spans="1:3" x14ac:dyDescent="0.3">
      <c r="A92" s="36" t="s">
        <v>343</v>
      </c>
      <c r="B92" s="36" t="s">
        <v>261</v>
      </c>
      <c r="C92">
        <v>72</v>
      </c>
    </row>
    <row r="93" spans="1:3" x14ac:dyDescent="0.3">
      <c r="A93" s="36" t="s">
        <v>344</v>
      </c>
      <c r="B93" s="36" t="s">
        <v>283</v>
      </c>
      <c r="C93">
        <v>72</v>
      </c>
    </row>
    <row r="94" spans="1:3" x14ac:dyDescent="0.3">
      <c r="A94" s="36" t="s">
        <v>345</v>
      </c>
      <c r="B94" s="36" t="s">
        <v>261</v>
      </c>
      <c r="C94">
        <v>73</v>
      </c>
    </row>
    <row r="95" spans="1:3" x14ac:dyDescent="0.3">
      <c r="A95" s="36" t="s">
        <v>304</v>
      </c>
      <c r="B95" s="36" t="s">
        <v>261</v>
      </c>
      <c r="C95">
        <v>73</v>
      </c>
    </row>
    <row r="96" spans="1:3" x14ac:dyDescent="0.3">
      <c r="A96" s="36" t="s">
        <v>346</v>
      </c>
      <c r="B96" s="36" t="s">
        <v>261</v>
      </c>
      <c r="C96">
        <v>73</v>
      </c>
    </row>
    <row r="97" spans="1:3" x14ac:dyDescent="0.3">
      <c r="A97" s="36" t="s">
        <v>347</v>
      </c>
      <c r="B97" s="36" t="s">
        <v>261</v>
      </c>
      <c r="C97">
        <v>73</v>
      </c>
    </row>
    <row r="98" spans="1:3" x14ac:dyDescent="0.3">
      <c r="A98" s="36" t="s">
        <v>348</v>
      </c>
      <c r="B98" s="36" t="s">
        <v>261</v>
      </c>
      <c r="C98">
        <v>73</v>
      </c>
    </row>
    <row r="99" spans="1:3" x14ac:dyDescent="0.3">
      <c r="A99" s="36" t="s">
        <v>349</v>
      </c>
      <c r="B99" s="36" t="s">
        <v>261</v>
      </c>
      <c r="C99">
        <v>73</v>
      </c>
    </row>
    <row r="100" spans="1:3" x14ac:dyDescent="0.3">
      <c r="A100" s="36" t="s">
        <v>350</v>
      </c>
      <c r="B100" s="36" t="s">
        <v>261</v>
      </c>
      <c r="C100">
        <v>73</v>
      </c>
    </row>
    <row r="101" spans="1:3" x14ac:dyDescent="0.3">
      <c r="A101" s="36" t="s">
        <v>351</v>
      </c>
      <c r="B101" s="36" t="s">
        <v>261</v>
      </c>
      <c r="C101">
        <v>73</v>
      </c>
    </row>
    <row r="102" spans="1:3" x14ac:dyDescent="0.3">
      <c r="A102" s="36" t="s">
        <v>352</v>
      </c>
      <c r="B102" s="36" t="s">
        <v>261</v>
      </c>
      <c r="C102">
        <v>73</v>
      </c>
    </row>
    <row r="103" spans="1:3" x14ac:dyDescent="0.3">
      <c r="A103" s="36" t="s">
        <v>353</v>
      </c>
      <c r="B103" s="36" t="s">
        <v>261</v>
      </c>
      <c r="C103">
        <v>73</v>
      </c>
    </row>
    <row r="104" spans="1:3" x14ac:dyDescent="0.3">
      <c r="A104" s="36" t="s">
        <v>354</v>
      </c>
      <c r="B104" s="36" t="s">
        <v>261</v>
      </c>
      <c r="C104">
        <v>73</v>
      </c>
    </row>
    <row r="105" spans="1:3" x14ac:dyDescent="0.3">
      <c r="A105" s="36" t="s">
        <v>355</v>
      </c>
      <c r="B105" s="36" t="s">
        <v>261</v>
      </c>
      <c r="C105">
        <v>73</v>
      </c>
    </row>
    <row r="106" spans="1:3" x14ac:dyDescent="0.3">
      <c r="A106" s="36" t="s">
        <v>356</v>
      </c>
      <c r="B106" s="36" t="s">
        <v>261</v>
      </c>
      <c r="C106">
        <v>73</v>
      </c>
    </row>
    <row r="107" spans="1:3" x14ac:dyDescent="0.3">
      <c r="A107" s="36" t="s">
        <v>357</v>
      </c>
      <c r="B107" s="36" t="s">
        <v>261</v>
      </c>
      <c r="C107">
        <v>73</v>
      </c>
    </row>
    <row r="108" spans="1:3" x14ac:dyDescent="0.3">
      <c r="A108" s="36" t="s">
        <v>285</v>
      </c>
      <c r="B108" s="36" t="s">
        <v>261</v>
      </c>
      <c r="C108">
        <v>73</v>
      </c>
    </row>
    <row r="109" spans="1:3" x14ac:dyDescent="0.3">
      <c r="A109" s="36" t="s">
        <v>286</v>
      </c>
      <c r="B109" s="36" t="s">
        <v>261</v>
      </c>
      <c r="C109">
        <v>73</v>
      </c>
    </row>
    <row r="110" spans="1:3" x14ac:dyDescent="0.3">
      <c r="A110" s="36" t="s">
        <v>284</v>
      </c>
      <c r="B110" s="36" t="s">
        <v>261</v>
      </c>
      <c r="C110">
        <v>73</v>
      </c>
    </row>
    <row r="111" spans="1:3" x14ac:dyDescent="0.3">
      <c r="A111" s="36" t="s">
        <v>358</v>
      </c>
      <c r="B111" s="36" t="s">
        <v>272</v>
      </c>
      <c r="C111">
        <v>73</v>
      </c>
    </row>
    <row r="112" spans="1:3" x14ac:dyDescent="0.3">
      <c r="A112" s="36" t="s">
        <v>267</v>
      </c>
      <c r="B112" s="36" t="s">
        <v>261</v>
      </c>
      <c r="C112">
        <v>73</v>
      </c>
    </row>
    <row r="113" spans="1:3" x14ac:dyDescent="0.3">
      <c r="A113" s="36" t="s">
        <v>359</v>
      </c>
      <c r="B113" s="36" t="s">
        <v>261</v>
      </c>
      <c r="C113">
        <v>73</v>
      </c>
    </row>
    <row r="114" spans="1:3" x14ac:dyDescent="0.3">
      <c r="A114" s="36" t="s">
        <v>360</v>
      </c>
      <c r="B114" s="36" t="s">
        <v>261</v>
      </c>
      <c r="C114">
        <v>73</v>
      </c>
    </row>
    <row r="115" spans="1:3" x14ac:dyDescent="0.3">
      <c r="A115" s="36" t="s">
        <v>361</v>
      </c>
      <c r="B115" s="36" t="s">
        <v>261</v>
      </c>
      <c r="C115">
        <v>73</v>
      </c>
    </row>
    <row r="116" spans="1:3" x14ac:dyDescent="0.3">
      <c r="A116" s="36" t="s">
        <v>293</v>
      </c>
      <c r="B116" s="36" t="s">
        <v>261</v>
      </c>
      <c r="C116">
        <v>73</v>
      </c>
    </row>
    <row r="117" spans="1:3" x14ac:dyDescent="0.3">
      <c r="A117" s="36" t="s">
        <v>362</v>
      </c>
      <c r="B117" s="36" t="s">
        <v>283</v>
      </c>
      <c r="C117">
        <v>73</v>
      </c>
    </row>
    <row r="118" spans="1:3" x14ac:dyDescent="0.3">
      <c r="A118" s="36" t="s">
        <v>324</v>
      </c>
      <c r="B118" s="36" t="s">
        <v>261</v>
      </c>
      <c r="C118">
        <v>73</v>
      </c>
    </row>
    <row r="119" spans="1:3" x14ac:dyDescent="0.3">
      <c r="A119" s="36" t="s">
        <v>363</v>
      </c>
      <c r="B119" s="36" t="s">
        <v>283</v>
      </c>
      <c r="C119">
        <v>73</v>
      </c>
    </row>
    <row r="120" spans="1:3" x14ac:dyDescent="0.3">
      <c r="A120" s="36" t="s">
        <v>364</v>
      </c>
      <c r="B120" s="36" t="s">
        <v>283</v>
      </c>
      <c r="C120">
        <v>73</v>
      </c>
    </row>
    <row r="121" spans="1:3" x14ac:dyDescent="0.3">
      <c r="A121" s="36" t="s">
        <v>300</v>
      </c>
      <c r="B121" s="36" t="s">
        <v>261</v>
      </c>
      <c r="C121">
        <v>73</v>
      </c>
    </row>
    <row r="122" spans="1:3" x14ac:dyDescent="0.3">
      <c r="A122" s="36" t="s">
        <v>365</v>
      </c>
      <c r="B122" s="36" t="s">
        <v>261</v>
      </c>
      <c r="C122">
        <v>73</v>
      </c>
    </row>
    <row r="123" spans="1:3" x14ac:dyDescent="0.3">
      <c r="A123" s="36" t="s">
        <v>366</v>
      </c>
      <c r="B123" s="36" t="s">
        <v>272</v>
      </c>
      <c r="C123">
        <v>73</v>
      </c>
    </row>
    <row r="124" spans="1:3" x14ac:dyDescent="0.3">
      <c r="A124" s="36" t="s">
        <v>367</v>
      </c>
      <c r="B124" s="36" t="s">
        <v>261</v>
      </c>
      <c r="C124">
        <v>73</v>
      </c>
    </row>
    <row r="125" spans="1:3" x14ac:dyDescent="0.3">
      <c r="A125" s="36" t="s">
        <v>368</v>
      </c>
      <c r="B125" s="36" t="s">
        <v>261</v>
      </c>
      <c r="C125">
        <v>73</v>
      </c>
    </row>
    <row r="126" spans="1:3" x14ac:dyDescent="0.3">
      <c r="A126" s="36" t="s">
        <v>369</v>
      </c>
      <c r="B126" s="36" t="s">
        <v>272</v>
      </c>
      <c r="C126">
        <v>73</v>
      </c>
    </row>
    <row r="127" spans="1:3" x14ac:dyDescent="0.3">
      <c r="A127" s="36" t="s">
        <v>370</v>
      </c>
      <c r="B127" s="36" t="s">
        <v>272</v>
      </c>
      <c r="C127">
        <v>73</v>
      </c>
    </row>
    <row r="128" spans="1:3" x14ac:dyDescent="0.3">
      <c r="A128" s="36" t="s">
        <v>371</v>
      </c>
      <c r="B128" s="36" t="s">
        <v>272</v>
      </c>
      <c r="C128">
        <v>73</v>
      </c>
    </row>
    <row r="129" spans="1:3" x14ac:dyDescent="0.3">
      <c r="A129" s="36" t="s">
        <v>372</v>
      </c>
      <c r="B129" s="36" t="s">
        <v>272</v>
      </c>
      <c r="C129">
        <v>73</v>
      </c>
    </row>
    <row r="130" spans="1:3" x14ac:dyDescent="0.3">
      <c r="A130" s="36" t="s">
        <v>373</v>
      </c>
      <c r="B130" s="36" t="s">
        <v>261</v>
      </c>
      <c r="C130">
        <v>73</v>
      </c>
    </row>
    <row r="131" spans="1:3" x14ac:dyDescent="0.3">
      <c r="A131" s="36" t="s">
        <v>374</v>
      </c>
      <c r="B131" s="36" t="s">
        <v>272</v>
      </c>
      <c r="C131">
        <v>73</v>
      </c>
    </row>
    <row r="132" spans="1:3" x14ac:dyDescent="0.3">
      <c r="A132" s="36" t="s">
        <v>375</v>
      </c>
      <c r="B132" s="36" t="s">
        <v>283</v>
      </c>
      <c r="C132">
        <v>73</v>
      </c>
    </row>
    <row r="133" spans="1:3" x14ac:dyDescent="0.3">
      <c r="A133" s="36" t="s">
        <v>376</v>
      </c>
      <c r="B133" s="36" t="s">
        <v>261</v>
      </c>
      <c r="C133">
        <v>73</v>
      </c>
    </row>
    <row r="134" spans="1:3" x14ac:dyDescent="0.3">
      <c r="A134" s="36" t="s">
        <v>284</v>
      </c>
      <c r="B134" s="36" t="s">
        <v>261</v>
      </c>
      <c r="C134">
        <v>74</v>
      </c>
    </row>
    <row r="135" spans="1:3" x14ac:dyDescent="0.3">
      <c r="A135" s="36" t="s">
        <v>286</v>
      </c>
      <c r="B135" s="36" t="s">
        <v>261</v>
      </c>
      <c r="C135">
        <v>74</v>
      </c>
    </row>
    <row r="136" spans="1:3" x14ac:dyDescent="0.3">
      <c r="A136" s="36" t="s">
        <v>285</v>
      </c>
      <c r="B136" s="36" t="s">
        <v>261</v>
      </c>
      <c r="C136">
        <v>74</v>
      </c>
    </row>
    <row r="137" spans="1:3" x14ac:dyDescent="0.3">
      <c r="A137" s="36" t="s">
        <v>377</v>
      </c>
      <c r="B137" s="36" t="s">
        <v>261</v>
      </c>
      <c r="C137">
        <v>74</v>
      </c>
    </row>
    <row r="138" spans="1:3" x14ac:dyDescent="0.3">
      <c r="A138" s="36" t="s">
        <v>378</v>
      </c>
      <c r="B138" s="36" t="s">
        <v>283</v>
      </c>
      <c r="C138">
        <v>74</v>
      </c>
    </row>
    <row r="139" spans="1:3" x14ac:dyDescent="0.3">
      <c r="A139" s="36" t="s">
        <v>300</v>
      </c>
      <c r="B139" s="36" t="s">
        <v>261</v>
      </c>
      <c r="C139">
        <v>74</v>
      </c>
    </row>
    <row r="140" spans="1:3" x14ac:dyDescent="0.3">
      <c r="A140" s="36" t="s">
        <v>317</v>
      </c>
      <c r="B140" s="36" t="s">
        <v>283</v>
      </c>
      <c r="C140">
        <v>74</v>
      </c>
    </row>
    <row r="141" spans="1:3" x14ac:dyDescent="0.3">
      <c r="A141" s="36" t="s">
        <v>324</v>
      </c>
      <c r="B141" s="36" t="s">
        <v>261</v>
      </c>
      <c r="C141">
        <v>74</v>
      </c>
    </row>
    <row r="142" spans="1:3" x14ac:dyDescent="0.3">
      <c r="A142" s="36" t="s">
        <v>379</v>
      </c>
      <c r="B142" s="36" t="s">
        <v>261</v>
      </c>
      <c r="C142">
        <v>74</v>
      </c>
    </row>
    <row r="143" spans="1:3" x14ac:dyDescent="0.3">
      <c r="A143" s="36" t="s">
        <v>304</v>
      </c>
      <c r="B143" s="36" t="s">
        <v>261</v>
      </c>
      <c r="C143">
        <v>74</v>
      </c>
    </row>
    <row r="144" spans="1:3" x14ac:dyDescent="0.3">
      <c r="A144" s="36" t="s">
        <v>380</v>
      </c>
      <c r="B144" s="36" t="s">
        <v>261</v>
      </c>
      <c r="C144">
        <v>74</v>
      </c>
    </row>
    <row r="145" spans="1:3" x14ac:dyDescent="0.3">
      <c r="A145" s="36" t="s">
        <v>347</v>
      </c>
      <c r="B145" s="36" t="s">
        <v>261</v>
      </c>
      <c r="C145">
        <v>74</v>
      </c>
    </row>
    <row r="146" spans="1:3" x14ac:dyDescent="0.3">
      <c r="A146" s="36" t="s">
        <v>381</v>
      </c>
      <c r="B146" s="36" t="s">
        <v>261</v>
      </c>
      <c r="C146">
        <v>74</v>
      </c>
    </row>
    <row r="147" spans="1:3" x14ac:dyDescent="0.3">
      <c r="A147" s="36" t="s">
        <v>382</v>
      </c>
      <c r="B147" s="36" t="s">
        <v>261</v>
      </c>
      <c r="C147">
        <v>74</v>
      </c>
    </row>
    <row r="148" spans="1:3" x14ac:dyDescent="0.3">
      <c r="A148" s="36" t="s">
        <v>334</v>
      </c>
      <c r="B148" s="36" t="s">
        <v>261</v>
      </c>
      <c r="C148">
        <v>74</v>
      </c>
    </row>
    <row r="149" spans="1:3" x14ac:dyDescent="0.3">
      <c r="A149" s="36" t="s">
        <v>333</v>
      </c>
      <c r="B149" s="36" t="s">
        <v>261</v>
      </c>
      <c r="C149">
        <v>74</v>
      </c>
    </row>
    <row r="150" spans="1:3" x14ac:dyDescent="0.3">
      <c r="A150" s="36" t="s">
        <v>383</v>
      </c>
      <c r="B150" s="36" t="s">
        <v>272</v>
      </c>
      <c r="C150">
        <v>74</v>
      </c>
    </row>
    <row r="151" spans="1:3" x14ac:dyDescent="0.3">
      <c r="A151" s="36" t="s">
        <v>384</v>
      </c>
      <c r="B151" s="36" t="s">
        <v>272</v>
      </c>
      <c r="C151">
        <v>74</v>
      </c>
    </row>
    <row r="152" spans="1:3" x14ac:dyDescent="0.3">
      <c r="A152" s="36" t="s">
        <v>370</v>
      </c>
      <c r="B152" s="36" t="s">
        <v>272</v>
      </c>
      <c r="C152">
        <v>74</v>
      </c>
    </row>
    <row r="153" spans="1:3" x14ac:dyDescent="0.3">
      <c r="A153" s="36" t="s">
        <v>299</v>
      </c>
      <c r="B153" s="36" t="s">
        <v>283</v>
      </c>
      <c r="C153">
        <v>74</v>
      </c>
    </row>
    <row r="154" spans="1:3" x14ac:dyDescent="0.3">
      <c r="A154" s="36" t="s">
        <v>385</v>
      </c>
      <c r="B154" s="36" t="s">
        <v>283</v>
      </c>
      <c r="C154">
        <v>74</v>
      </c>
    </row>
    <row r="155" spans="1:3" x14ac:dyDescent="0.3">
      <c r="A155" s="36" t="s">
        <v>386</v>
      </c>
      <c r="B155" s="36" t="s">
        <v>261</v>
      </c>
      <c r="C155">
        <v>74</v>
      </c>
    </row>
    <row r="156" spans="1:3" x14ac:dyDescent="0.3">
      <c r="A156" s="36" t="s">
        <v>369</v>
      </c>
      <c r="B156" s="36" t="s">
        <v>272</v>
      </c>
      <c r="C156">
        <v>74</v>
      </c>
    </row>
    <row r="157" spans="1:3" x14ac:dyDescent="0.3">
      <c r="A157" s="36" t="s">
        <v>387</v>
      </c>
      <c r="B157" s="36" t="s">
        <v>272</v>
      </c>
      <c r="C157">
        <v>74</v>
      </c>
    </row>
    <row r="158" spans="1:3" x14ac:dyDescent="0.3">
      <c r="A158" s="36" t="s">
        <v>388</v>
      </c>
      <c r="B158" s="36" t="s">
        <v>283</v>
      </c>
      <c r="C158">
        <v>74</v>
      </c>
    </row>
    <row r="159" spans="1:3" x14ac:dyDescent="0.3">
      <c r="A159" s="36" t="s">
        <v>389</v>
      </c>
      <c r="B159" s="36" t="s">
        <v>283</v>
      </c>
      <c r="C159">
        <v>74</v>
      </c>
    </row>
    <row r="160" spans="1:3" x14ac:dyDescent="0.3">
      <c r="A160" s="36" t="s">
        <v>390</v>
      </c>
      <c r="B160" s="36" t="s">
        <v>272</v>
      </c>
      <c r="C160">
        <v>74</v>
      </c>
    </row>
    <row r="161" spans="1:3" x14ac:dyDescent="0.3">
      <c r="A161" s="36" t="s">
        <v>391</v>
      </c>
      <c r="B161" s="36" t="s">
        <v>261</v>
      </c>
      <c r="C161">
        <v>75</v>
      </c>
    </row>
    <row r="162" spans="1:3" x14ac:dyDescent="0.3">
      <c r="A162" s="36" t="s">
        <v>377</v>
      </c>
      <c r="B162" s="36" t="s">
        <v>261</v>
      </c>
      <c r="C162">
        <v>75</v>
      </c>
    </row>
    <row r="163" spans="1:3" x14ac:dyDescent="0.3">
      <c r="A163" s="36" t="s">
        <v>392</v>
      </c>
      <c r="B163" s="36" t="s">
        <v>261</v>
      </c>
      <c r="C163">
        <v>75</v>
      </c>
    </row>
    <row r="164" spans="1:3" x14ac:dyDescent="0.3">
      <c r="A164" s="36" t="s">
        <v>286</v>
      </c>
      <c r="B164" s="36" t="s">
        <v>261</v>
      </c>
      <c r="C164">
        <v>75</v>
      </c>
    </row>
    <row r="165" spans="1:3" x14ac:dyDescent="0.3">
      <c r="A165" s="36" t="s">
        <v>269</v>
      </c>
      <c r="B165" s="36" t="s">
        <v>261</v>
      </c>
      <c r="C165">
        <v>75</v>
      </c>
    </row>
    <row r="166" spans="1:3" x14ac:dyDescent="0.3">
      <c r="A166" s="36" t="s">
        <v>393</v>
      </c>
      <c r="B166" s="36" t="s">
        <v>261</v>
      </c>
      <c r="C166">
        <v>75</v>
      </c>
    </row>
    <row r="167" spans="1:3" x14ac:dyDescent="0.3">
      <c r="A167" s="36" t="s">
        <v>394</v>
      </c>
      <c r="B167" s="36" t="s">
        <v>261</v>
      </c>
      <c r="C167">
        <v>75</v>
      </c>
    </row>
    <row r="168" spans="1:3" x14ac:dyDescent="0.3">
      <c r="A168" s="36" t="s">
        <v>351</v>
      </c>
      <c r="B168" s="36" t="s">
        <v>261</v>
      </c>
      <c r="C168">
        <v>75</v>
      </c>
    </row>
    <row r="169" spans="1:3" x14ac:dyDescent="0.3">
      <c r="A169" s="36" t="s">
        <v>395</v>
      </c>
      <c r="B169" s="36" t="s">
        <v>261</v>
      </c>
      <c r="C169">
        <v>75</v>
      </c>
    </row>
    <row r="170" spans="1:3" x14ac:dyDescent="0.3">
      <c r="A170" s="36" t="s">
        <v>396</v>
      </c>
      <c r="B170" s="36" t="s">
        <v>261</v>
      </c>
      <c r="C170">
        <v>75</v>
      </c>
    </row>
    <row r="171" spans="1:3" x14ac:dyDescent="0.3">
      <c r="A171" s="36" t="s">
        <v>304</v>
      </c>
      <c r="B171" s="36" t="s">
        <v>261</v>
      </c>
      <c r="C171">
        <v>75</v>
      </c>
    </row>
    <row r="172" spans="1:3" x14ac:dyDescent="0.3">
      <c r="A172" s="36" t="s">
        <v>397</v>
      </c>
      <c r="B172" s="36" t="s">
        <v>261</v>
      </c>
      <c r="C172">
        <v>75</v>
      </c>
    </row>
    <row r="173" spans="1:3" x14ac:dyDescent="0.3">
      <c r="A173" s="36" t="s">
        <v>398</v>
      </c>
      <c r="B173" s="36" t="s">
        <v>261</v>
      </c>
      <c r="C173">
        <v>75</v>
      </c>
    </row>
    <row r="174" spans="1:3" x14ac:dyDescent="0.3">
      <c r="A174" s="36" t="s">
        <v>399</v>
      </c>
      <c r="B174" s="36" t="s">
        <v>261</v>
      </c>
      <c r="C174">
        <v>75</v>
      </c>
    </row>
    <row r="175" spans="1:3" x14ac:dyDescent="0.3">
      <c r="A175" s="36" t="s">
        <v>400</v>
      </c>
      <c r="B175" s="36" t="s">
        <v>261</v>
      </c>
      <c r="C175">
        <v>75</v>
      </c>
    </row>
    <row r="176" spans="1:3" x14ac:dyDescent="0.3">
      <c r="A176" s="36" t="s">
        <v>299</v>
      </c>
      <c r="B176" s="36" t="s">
        <v>283</v>
      </c>
      <c r="C176">
        <v>75</v>
      </c>
    </row>
    <row r="177" spans="1:3" x14ac:dyDescent="0.3">
      <c r="A177" s="36" t="s">
        <v>300</v>
      </c>
      <c r="B177" s="36" t="s">
        <v>261</v>
      </c>
      <c r="C177">
        <v>75</v>
      </c>
    </row>
    <row r="178" spans="1:3" x14ac:dyDescent="0.3">
      <c r="A178" s="36" t="s">
        <v>293</v>
      </c>
      <c r="B178" s="36" t="s">
        <v>261</v>
      </c>
      <c r="C178">
        <v>75</v>
      </c>
    </row>
    <row r="179" spans="1:3" x14ac:dyDescent="0.3">
      <c r="A179" s="36" t="s">
        <v>401</v>
      </c>
      <c r="B179" s="36" t="s">
        <v>261</v>
      </c>
      <c r="C179">
        <v>75</v>
      </c>
    </row>
    <row r="180" spans="1:3" x14ac:dyDescent="0.3">
      <c r="A180" s="36" t="s">
        <v>299</v>
      </c>
      <c r="B180" s="36" t="s">
        <v>283</v>
      </c>
      <c r="C180">
        <v>75</v>
      </c>
    </row>
    <row r="181" spans="1:3" x14ac:dyDescent="0.3">
      <c r="A181" s="36" t="s">
        <v>384</v>
      </c>
      <c r="B181" s="36" t="s">
        <v>272</v>
      </c>
      <c r="C181">
        <v>75</v>
      </c>
    </row>
    <row r="182" spans="1:3" x14ac:dyDescent="0.3">
      <c r="A182" s="36" t="s">
        <v>385</v>
      </c>
      <c r="B182" s="36" t="s">
        <v>283</v>
      </c>
      <c r="C182">
        <v>75</v>
      </c>
    </row>
    <row r="183" spans="1:3" x14ac:dyDescent="0.3">
      <c r="A183" s="36" t="s">
        <v>300</v>
      </c>
      <c r="B183" s="36" t="s">
        <v>261</v>
      </c>
      <c r="C183">
        <v>75</v>
      </c>
    </row>
    <row r="184" spans="1:3" x14ac:dyDescent="0.3">
      <c r="A184" s="36" t="s">
        <v>402</v>
      </c>
      <c r="B184" s="36" t="s">
        <v>272</v>
      </c>
      <c r="C184">
        <v>75</v>
      </c>
    </row>
    <row r="185" spans="1:3" x14ac:dyDescent="0.3">
      <c r="A185" s="36" t="s">
        <v>403</v>
      </c>
      <c r="B185" s="36" t="s">
        <v>261</v>
      </c>
      <c r="C185">
        <v>75</v>
      </c>
    </row>
    <row r="186" spans="1:3" x14ac:dyDescent="0.3">
      <c r="A186" s="36" t="s">
        <v>371</v>
      </c>
      <c r="B186" s="36" t="s">
        <v>272</v>
      </c>
      <c r="C186">
        <v>75</v>
      </c>
    </row>
    <row r="187" spans="1:3" x14ac:dyDescent="0.3">
      <c r="A187" s="36" t="s">
        <v>289</v>
      </c>
      <c r="B187" s="36" t="s">
        <v>272</v>
      </c>
      <c r="C187">
        <v>75</v>
      </c>
    </row>
    <row r="188" spans="1:3" x14ac:dyDescent="0.3">
      <c r="A188" s="36" t="s">
        <v>404</v>
      </c>
      <c r="B188" s="36" t="s">
        <v>272</v>
      </c>
      <c r="C188">
        <v>75</v>
      </c>
    </row>
    <row r="189" spans="1:3" x14ac:dyDescent="0.3">
      <c r="A189" s="36" t="s">
        <v>405</v>
      </c>
      <c r="B189" s="36" t="s">
        <v>272</v>
      </c>
      <c r="C189">
        <v>75</v>
      </c>
    </row>
    <row r="190" spans="1:3" x14ac:dyDescent="0.3">
      <c r="A190" s="36" t="s">
        <v>406</v>
      </c>
      <c r="B190" s="36" t="s">
        <v>283</v>
      </c>
      <c r="C190">
        <v>75</v>
      </c>
    </row>
    <row r="191" spans="1:3" x14ac:dyDescent="0.3">
      <c r="A191" s="36" t="s">
        <v>407</v>
      </c>
      <c r="B191" s="36" t="s">
        <v>272</v>
      </c>
      <c r="C191">
        <v>76</v>
      </c>
    </row>
    <row r="192" spans="1:3" x14ac:dyDescent="0.3">
      <c r="A192" s="36" t="s">
        <v>314</v>
      </c>
      <c r="B192" s="36" t="s">
        <v>272</v>
      </c>
      <c r="C192">
        <v>76</v>
      </c>
    </row>
    <row r="193" spans="1:3" x14ac:dyDescent="0.3">
      <c r="A193" s="36" t="s">
        <v>408</v>
      </c>
      <c r="B193" s="36" t="s">
        <v>261</v>
      </c>
      <c r="C193">
        <v>76</v>
      </c>
    </row>
    <row r="194" spans="1:3" x14ac:dyDescent="0.3">
      <c r="A194" s="36" t="s">
        <v>386</v>
      </c>
      <c r="B194" s="36" t="s">
        <v>261</v>
      </c>
      <c r="C194">
        <v>76</v>
      </c>
    </row>
    <row r="195" spans="1:3" x14ac:dyDescent="0.3">
      <c r="A195" s="36" t="s">
        <v>409</v>
      </c>
      <c r="B195" s="36" t="s">
        <v>272</v>
      </c>
      <c r="C195">
        <v>76</v>
      </c>
    </row>
    <row r="196" spans="1:3" x14ac:dyDescent="0.3">
      <c r="A196" s="36" t="s">
        <v>379</v>
      </c>
      <c r="B196" s="36" t="s">
        <v>261</v>
      </c>
      <c r="C196">
        <v>76</v>
      </c>
    </row>
    <row r="197" spans="1:3" x14ac:dyDescent="0.3">
      <c r="A197" s="36" t="s">
        <v>410</v>
      </c>
      <c r="B197" s="36" t="s">
        <v>261</v>
      </c>
      <c r="C197">
        <v>76</v>
      </c>
    </row>
    <row r="198" spans="1:3" x14ac:dyDescent="0.3">
      <c r="A198" s="36" t="s">
        <v>304</v>
      </c>
      <c r="B198" s="36" t="s">
        <v>261</v>
      </c>
      <c r="C198">
        <v>76</v>
      </c>
    </row>
    <row r="199" spans="1:3" x14ac:dyDescent="0.3">
      <c r="A199" s="36" t="s">
        <v>347</v>
      </c>
      <c r="B199" s="36" t="s">
        <v>261</v>
      </c>
      <c r="C199">
        <v>76</v>
      </c>
    </row>
    <row r="200" spans="1:3" x14ac:dyDescent="0.3">
      <c r="A200" s="36" t="s">
        <v>356</v>
      </c>
      <c r="B200" s="36" t="s">
        <v>261</v>
      </c>
      <c r="C200">
        <v>76</v>
      </c>
    </row>
    <row r="201" spans="1:3" x14ac:dyDescent="0.3">
      <c r="A201" s="36" t="s">
        <v>377</v>
      </c>
      <c r="B201" s="36" t="s">
        <v>261</v>
      </c>
      <c r="C201">
        <v>76</v>
      </c>
    </row>
    <row r="202" spans="1:3" x14ac:dyDescent="0.3">
      <c r="A202" s="36" t="s">
        <v>286</v>
      </c>
      <c r="B202" s="36" t="s">
        <v>261</v>
      </c>
      <c r="C202">
        <v>76</v>
      </c>
    </row>
    <row r="203" spans="1:3" x14ac:dyDescent="0.3">
      <c r="A203" s="36" t="s">
        <v>285</v>
      </c>
      <c r="B203" s="36" t="s">
        <v>261</v>
      </c>
      <c r="C203">
        <v>76</v>
      </c>
    </row>
    <row r="204" spans="1:3" x14ac:dyDescent="0.3">
      <c r="A204" s="36" t="s">
        <v>411</v>
      </c>
      <c r="B204" s="36" t="s">
        <v>261</v>
      </c>
      <c r="C204">
        <v>76</v>
      </c>
    </row>
    <row r="205" spans="1:3" x14ac:dyDescent="0.3">
      <c r="A205" s="36" t="s">
        <v>412</v>
      </c>
      <c r="B205" s="36" t="s">
        <v>261</v>
      </c>
      <c r="C205">
        <v>76</v>
      </c>
    </row>
    <row r="206" spans="1:3" x14ac:dyDescent="0.3">
      <c r="A206" s="36" t="s">
        <v>402</v>
      </c>
      <c r="B206" s="36" t="s">
        <v>272</v>
      </c>
      <c r="C206">
        <v>76</v>
      </c>
    </row>
    <row r="207" spans="1:3" x14ac:dyDescent="0.3">
      <c r="A207" s="36" t="s">
        <v>388</v>
      </c>
      <c r="B207" s="36" t="s">
        <v>283</v>
      </c>
      <c r="C207">
        <v>76</v>
      </c>
    </row>
    <row r="208" spans="1:3" x14ac:dyDescent="0.3">
      <c r="A208" s="36" t="s">
        <v>413</v>
      </c>
      <c r="B208" s="36" t="s">
        <v>261</v>
      </c>
      <c r="C208">
        <v>76</v>
      </c>
    </row>
    <row r="209" spans="1:3" x14ac:dyDescent="0.3">
      <c r="A209" s="36" t="s">
        <v>414</v>
      </c>
      <c r="B209" s="36" t="s">
        <v>261</v>
      </c>
      <c r="C209">
        <v>76</v>
      </c>
    </row>
    <row r="210" spans="1:3" x14ac:dyDescent="0.3">
      <c r="A210" s="36" t="s">
        <v>415</v>
      </c>
      <c r="B210" s="36" t="s">
        <v>261</v>
      </c>
      <c r="C210">
        <v>76</v>
      </c>
    </row>
    <row r="211" spans="1:3" x14ac:dyDescent="0.3">
      <c r="A211" s="36" t="s">
        <v>416</v>
      </c>
      <c r="B211" s="36" t="s">
        <v>261</v>
      </c>
      <c r="C211">
        <v>76</v>
      </c>
    </row>
    <row r="212" spans="1:3" x14ac:dyDescent="0.3">
      <c r="A212" s="36" t="s">
        <v>402</v>
      </c>
      <c r="B212" s="36" t="s">
        <v>272</v>
      </c>
      <c r="C212">
        <v>76</v>
      </c>
    </row>
    <row r="213" spans="1:3" x14ac:dyDescent="0.3">
      <c r="A213" s="36" t="s">
        <v>417</v>
      </c>
      <c r="B213" s="36" t="s">
        <v>283</v>
      </c>
      <c r="C213">
        <v>76</v>
      </c>
    </row>
    <row r="214" spans="1:3" x14ac:dyDescent="0.3">
      <c r="A214" s="36" t="s">
        <v>299</v>
      </c>
      <c r="B214" s="36" t="s">
        <v>283</v>
      </c>
      <c r="C214">
        <v>76</v>
      </c>
    </row>
    <row r="215" spans="1:3" x14ac:dyDescent="0.3">
      <c r="A215" s="36" t="s">
        <v>300</v>
      </c>
      <c r="B215" s="36" t="s">
        <v>261</v>
      </c>
      <c r="C215">
        <v>76</v>
      </c>
    </row>
    <row r="216" spans="1:3" x14ac:dyDescent="0.3">
      <c r="A216" s="36" t="s">
        <v>418</v>
      </c>
      <c r="B216" s="36" t="s">
        <v>272</v>
      </c>
      <c r="C216">
        <v>76</v>
      </c>
    </row>
    <row r="217" spans="1:3" x14ac:dyDescent="0.3">
      <c r="A217" s="36" t="s">
        <v>419</v>
      </c>
      <c r="B217" s="36" t="s">
        <v>261</v>
      </c>
      <c r="C217">
        <v>76</v>
      </c>
    </row>
    <row r="218" spans="1:3" x14ac:dyDescent="0.3">
      <c r="A218" s="36" t="s">
        <v>289</v>
      </c>
      <c r="B218" s="36" t="s">
        <v>272</v>
      </c>
      <c r="C218">
        <v>76</v>
      </c>
    </row>
    <row r="219" spans="1:3" x14ac:dyDescent="0.3">
      <c r="A219" s="36" t="s">
        <v>375</v>
      </c>
      <c r="B219" s="36" t="s">
        <v>283</v>
      </c>
      <c r="C219">
        <v>76</v>
      </c>
    </row>
    <row r="220" spans="1:3" x14ac:dyDescent="0.3">
      <c r="A220" s="36" t="s">
        <v>420</v>
      </c>
      <c r="B220" s="36" t="s">
        <v>272</v>
      </c>
      <c r="C220">
        <v>76</v>
      </c>
    </row>
    <row r="221" spans="1:3" x14ac:dyDescent="0.3">
      <c r="A221" s="36" t="s">
        <v>421</v>
      </c>
      <c r="B221" s="36" t="s">
        <v>261</v>
      </c>
      <c r="C221">
        <v>76</v>
      </c>
    </row>
    <row r="222" spans="1:3" x14ac:dyDescent="0.3">
      <c r="A222" s="36" t="s">
        <v>422</v>
      </c>
      <c r="B222" s="36" t="s">
        <v>261</v>
      </c>
      <c r="C222">
        <v>76</v>
      </c>
    </row>
    <row r="223" spans="1:3" x14ac:dyDescent="0.3">
      <c r="A223" s="36" t="s">
        <v>423</v>
      </c>
      <c r="B223" s="36" t="s">
        <v>261</v>
      </c>
      <c r="C223">
        <v>76</v>
      </c>
    </row>
    <row r="224" spans="1:3" x14ac:dyDescent="0.3">
      <c r="A224" s="36" t="s">
        <v>424</v>
      </c>
      <c r="B224" s="36" t="s">
        <v>261</v>
      </c>
      <c r="C224">
        <v>76</v>
      </c>
    </row>
    <row r="225" spans="1:3" x14ac:dyDescent="0.3">
      <c r="A225" s="36" t="s">
        <v>425</v>
      </c>
      <c r="B225" s="36" t="s">
        <v>283</v>
      </c>
      <c r="C225">
        <v>77</v>
      </c>
    </row>
    <row r="226" spans="1:3" x14ac:dyDescent="0.3">
      <c r="A226" s="36" t="s">
        <v>426</v>
      </c>
      <c r="B226" s="36" t="s">
        <v>261</v>
      </c>
      <c r="C226">
        <v>77</v>
      </c>
    </row>
    <row r="227" spans="1:3" x14ac:dyDescent="0.3">
      <c r="A227" s="36" t="s">
        <v>427</v>
      </c>
      <c r="B227" s="36" t="s">
        <v>272</v>
      </c>
      <c r="C227">
        <v>77</v>
      </c>
    </row>
    <row r="228" spans="1:3" x14ac:dyDescent="0.3">
      <c r="A228" s="36" t="s">
        <v>428</v>
      </c>
      <c r="B228" s="36" t="s">
        <v>261</v>
      </c>
      <c r="C228">
        <v>77</v>
      </c>
    </row>
    <row r="229" spans="1:3" x14ac:dyDescent="0.3">
      <c r="A229" s="36" t="s">
        <v>429</v>
      </c>
      <c r="B229" s="36" t="s">
        <v>283</v>
      </c>
      <c r="C229">
        <v>77</v>
      </c>
    </row>
    <row r="230" spans="1:3" x14ac:dyDescent="0.3">
      <c r="A230" s="36" t="s">
        <v>350</v>
      </c>
      <c r="B230" s="36" t="s">
        <v>261</v>
      </c>
      <c r="C230">
        <v>77</v>
      </c>
    </row>
    <row r="231" spans="1:3" x14ac:dyDescent="0.3">
      <c r="A231" s="36" t="s">
        <v>430</v>
      </c>
      <c r="B231" s="36" t="s">
        <v>261</v>
      </c>
      <c r="C231">
        <v>77</v>
      </c>
    </row>
    <row r="232" spans="1:3" x14ac:dyDescent="0.3">
      <c r="A232" s="36" t="s">
        <v>431</v>
      </c>
      <c r="B232" s="36" t="s">
        <v>261</v>
      </c>
      <c r="C232">
        <v>77</v>
      </c>
    </row>
    <row r="233" spans="1:3" x14ac:dyDescent="0.3">
      <c r="A233" s="36" t="s">
        <v>432</v>
      </c>
      <c r="B233" s="36" t="s">
        <v>261</v>
      </c>
      <c r="C233">
        <v>77</v>
      </c>
    </row>
    <row r="234" spans="1:3" x14ac:dyDescent="0.3">
      <c r="A234" s="36" t="s">
        <v>433</v>
      </c>
      <c r="B234" s="36" t="s">
        <v>261</v>
      </c>
      <c r="C234">
        <v>77</v>
      </c>
    </row>
    <row r="235" spans="1:3" x14ac:dyDescent="0.3">
      <c r="A235" s="36" t="s">
        <v>434</v>
      </c>
      <c r="B235" s="36" t="s">
        <v>261</v>
      </c>
      <c r="C235">
        <v>77</v>
      </c>
    </row>
    <row r="236" spans="1:3" x14ac:dyDescent="0.3">
      <c r="A236" s="36" t="s">
        <v>435</v>
      </c>
      <c r="B236" s="36" t="s">
        <v>261</v>
      </c>
      <c r="C236">
        <v>77</v>
      </c>
    </row>
    <row r="237" spans="1:3" x14ac:dyDescent="0.3">
      <c r="A237" s="36" t="s">
        <v>436</v>
      </c>
      <c r="B237" s="36" t="s">
        <v>261</v>
      </c>
      <c r="C237">
        <v>77</v>
      </c>
    </row>
    <row r="238" spans="1:3" x14ac:dyDescent="0.3">
      <c r="A238" s="36" t="s">
        <v>437</v>
      </c>
      <c r="B238" s="36" t="s">
        <v>261</v>
      </c>
      <c r="C238">
        <v>77</v>
      </c>
    </row>
    <row r="239" spans="1:3" x14ac:dyDescent="0.3">
      <c r="A239" s="36" t="s">
        <v>438</v>
      </c>
      <c r="B239" s="36" t="s">
        <v>261</v>
      </c>
      <c r="C239">
        <v>77</v>
      </c>
    </row>
    <row r="240" spans="1:3" x14ac:dyDescent="0.3">
      <c r="A240" s="36" t="s">
        <v>439</v>
      </c>
      <c r="B240" s="36" t="s">
        <v>261</v>
      </c>
      <c r="C240">
        <v>77</v>
      </c>
    </row>
    <row r="241" spans="1:3" x14ac:dyDescent="0.3">
      <c r="A241" s="36" t="s">
        <v>440</v>
      </c>
      <c r="B241" s="36" t="s">
        <v>261</v>
      </c>
      <c r="C241">
        <v>77</v>
      </c>
    </row>
    <row r="242" spans="1:3" x14ac:dyDescent="0.3">
      <c r="A242" s="36" t="s">
        <v>441</v>
      </c>
      <c r="B242" s="36" t="s">
        <v>272</v>
      </c>
      <c r="C242">
        <v>77</v>
      </c>
    </row>
    <row r="243" spans="1:3" x14ac:dyDescent="0.3">
      <c r="A243" s="36" t="s">
        <v>442</v>
      </c>
      <c r="B243" s="36" t="s">
        <v>261</v>
      </c>
      <c r="C243">
        <v>77</v>
      </c>
    </row>
    <row r="244" spans="1:3" x14ac:dyDescent="0.3">
      <c r="A244" s="36" t="s">
        <v>443</v>
      </c>
      <c r="B244" s="36" t="s">
        <v>283</v>
      </c>
      <c r="C244">
        <v>77</v>
      </c>
    </row>
    <row r="245" spans="1:3" x14ac:dyDescent="0.3">
      <c r="A245" s="36" t="s">
        <v>444</v>
      </c>
      <c r="B245" s="36" t="s">
        <v>261</v>
      </c>
      <c r="C245">
        <v>77</v>
      </c>
    </row>
    <row r="246" spans="1:3" x14ac:dyDescent="0.3">
      <c r="A246" s="36" t="s">
        <v>411</v>
      </c>
      <c r="B246" s="36" t="s">
        <v>261</v>
      </c>
      <c r="C246">
        <v>77</v>
      </c>
    </row>
    <row r="247" spans="1:3" x14ac:dyDescent="0.3">
      <c r="A247" s="36" t="s">
        <v>445</v>
      </c>
      <c r="B247" s="36" t="s">
        <v>261</v>
      </c>
      <c r="C247">
        <v>77</v>
      </c>
    </row>
    <row r="248" spans="1:3" x14ac:dyDescent="0.3">
      <c r="A248" s="36" t="s">
        <v>446</v>
      </c>
      <c r="B248" s="36" t="s">
        <v>283</v>
      </c>
      <c r="C248">
        <v>77</v>
      </c>
    </row>
    <row r="249" spans="1:3" x14ac:dyDescent="0.3">
      <c r="A249" s="36" t="s">
        <v>384</v>
      </c>
      <c r="B249" s="36" t="s">
        <v>272</v>
      </c>
      <c r="C249">
        <v>77</v>
      </c>
    </row>
    <row r="250" spans="1:3" x14ac:dyDescent="0.3">
      <c r="A250" s="36" t="s">
        <v>447</v>
      </c>
      <c r="B250" s="36" t="s">
        <v>283</v>
      </c>
      <c r="C250">
        <v>77</v>
      </c>
    </row>
    <row r="251" spans="1:3" x14ac:dyDescent="0.3">
      <c r="A251" s="36" t="s">
        <v>448</v>
      </c>
      <c r="B251" s="36" t="s">
        <v>272</v>
      </c>
      <c r="C251">
        <v>77</v>
      </c>
    </row>
    <row r="252" spans="1:3" x14ac:dyDescent="0.3">
      <c r="A252" s="36" t="s">
        <v>449</v>
      </c>
      <c r="B252" s="36" t="s">
        <v>283</v>
      </c>
      <c r="C252">
        <v>77</v>
      </c>
    </row>
    <row r="253" spans="1:3" x14ac:dyDescent="0.3">
      <c r="A253" s="36" t="s">
        <v>450</v>
      </c>
      <c r="B253" s="36" t="s">
        <v>272</v>
      </c>
      <c r="C253">
        <v>78</v>
      </c>
    </row>
    <row r="254" spans="1:3" x14ac:dyDescent="0.3">
      <c r="A254" s="36" t="s">
        <v>451</v>
      </c>
      <c r="B254" s="36" t="s">
        <v>261</v>
      </c>
      <c r="C254">
        <v>78</v>
      </c>
    </row>
    <row r="255" spans="1:3" x14ac:dyDescent="0.3">
      <c r="A255" s="36" t="s">
        <v>452</v>
      </c>
      <c r="B255" s="36" t="s">
        <v>283</v>
      </c>
      <c r="C255">
        <v>78</v>
      </c>
    </row>
    <row r="256" spans="1:3" x14ac:dyDescent="0.3">
      <c r="A256" s="36" t="s">
        <v>453</v>
      </c>
      <c r="B256" s="36" t="s">
        <v>283</v>
      </c>
      <c r="C256">
        <v>78</v>
      </c>
    </row>
    <row r="257" spans="1:3" x14ac:dyDescent="0.3">
      <c r="A257" s="36" t="s">
        <v>406</v>
      </c>
      <c r="B257" s="36" t="s">
        <v>283</v>
      </c>
      <c r="C257">
        <v>78</v>
      </c>
    </row>
    <row r="258" spans="1:3" x14ac:dyDescent="0.3">
      <c r="A258" s="36" t="s">
        <v>454</v>
      </c>
      <c r="B258" s="36" t="s">
        <v>261</v>
      </c>
      <c r="C258">
        <v>78</v>
      </c>
    </row>
    <row r="259" spans="1:3" x14ac:dyDescent="0.3">
      <c r="A259" s="36" t="s">
        <v>455</v>
      </c>
      <c r="B259" s="36" t="s">
        <v>261</v>
      </c>
      <c r="C259">
        <v>78</v>
      </c>
    </row>
    <row r="260" spans="1:3" x14ac:dyDescent="0.3">
      <c r="A260" s="36" t="s">
        <v>456</v>
      </c>
      <c r="B260" s="36" t="s">
        <v>261</v>
      </c>
      <c r="C260">
        <v>78</v>
      </c>
    </row>
    <row r="261" spans="1:3" x14ac:dyDescent="0.3">
      <c r="A261" s="36" t="s">
        <v>457</v>
      </c>
      <c r="B261" s="36" t="s">
        <v>261</v>
      </c>
      <c r="C261">
        <v>78</v>
      </c>
    </row>
    <row r="262" spans="1:3" x14ac:dyDescent="0.3">
      <c r="A262" s="36" t="s">
        <v>346</v>
      </c>
      <c r="B262" s="36" t="s">
        <v>261</v>
      </c>
      <c r="C262">
        <v>78</v>
      </c>
    </row>
    <row r="263" spans="1:3" x14ac:dyDescent="0.3">
      <c r="A263" s="36" t="s">
        <v>458</v>
      </c>
      <c r="B263" s="36" t="s">
        <v>261</v>
      </c>
      <c r="C263">
        <v>78</v>
      </c>
    </row>
    <row r="264" spans="1:3" x14ac:dyDescent="0.3">
      <c r="A264" s="36" t="s">
        <v>459</v>
      </c>
      <c r="B264" s="36" t="s">
        <v>261</v>
      </c>
      <c r="C264">
        <v>78</v>
      </c>
    </row>
    <row r="265" spans="1:3" x14ac:dyDescent="0.3">
      <c r="A265" s="36" t="s">
        <v>460</v>
      </c>
      <c r="B265" s="36" t="s">
        <v>261</v>
      </c>
      <c r="C265">
        <v>78</v>
      </c>
    </row>
    <row r="266" spans="1:3" x14ac:dyDescent="0.3">
      <c r="A266" s="36" t="s">
        <v>461</v>
      </c>
      <c r="B266" s="36" t="s">
        <v>261</v>
      </c>
      <c r="C266">
        <v>78</v>
      </c>
    </row>
    <row r="267" spans="1:3" x14ac:dyDescent="0.3">
      <c r="A267" s="36" t="s">
        <v>462</v>
      </c>
      <c r="B267" s="36" t="s">
        <v>261</v>
      </c>
      <c r="C267">
        <v>78</v>
      </c>
    </row>
    <row r="268" spans="1:3" x14ac:dyDescent="0.3">
      <c r="A268" s="36" t="s">
        <v>463</v>
      </c>
      <c r="B268" s="36" t="s">
        <v>261</v>
      </c>
      <c r="C268">
        <v>78</v>
      </c>
    </row>
    <row r="269" spans="1:3" x14ac:dyDescent="0.3">
      <c r="A269" s="36" t="s">
        <v>464</v>
      </c>
      <c r="B269" s="36" t="s">
        <v>261</v>
      </c>
      <c r="C269">
        <v>78</v>
      </c>
    </row>
    <row r="270" spans="1:3" x14ac:dyDescent="0.3">
      <c r="A270" s="36" t="s">
        <v>465</v>
      </c>
      <c r="B270" s="36" t="s">
        <v>261</v>
      </c>
      <c r="C270">
        <v>78</v>
      </c>
    </row>
    <row r="271" spans="1:3" x14ac:dyDescent="0.3">
      <c r="A271" s="36" t="s">
        <v>438</v>
      </c>
      <c r="B271" s="36" t="s">
        <v>261</v>
      </c>
      <c r="C271">
        <v>78</v>
      </c>
    </row>
    <row r="272" spans="1:3" x14ac:dyDescent="0.3">
      <c r="A272" s="36" t="s">
        <v>466</v>
      </c>
      <c r="B272" s="36" t="s">
        <v>261</v>
      </c>
      <c r="C272">
        <v>78</v>
      </c>
    </row>
    <row r="273" spans="1:3" x14ac:dyDescent="0.3">
      <c r="A273" s="36" t="s">
        <v>467</v>
      </c>
      <c r="B273" s="36" t="s">
        <v>261</v>
      </c>
      <c r="C273">
        <v>78</v>
      </c>
    </row>
    <row r="274" spans="1:3" x14ac:dyDescent="0.3">
      <c r="A274" s="36" t="s">
        <v>468</v>
      </c>
      <c r="B274" s="36" t="s">
        <v>261</v>
      </c>
      <c r="C274">
        <v>78</v>
      </c>
    </row>
    <row r="275" spans="1:3" x14ac:dyDescent="0.3">
      <c r="A275" s="36" t="s">
        <v>411</v>
      </c>
      <c r="B275" s="36" t="s">
        <v>261</v>
      </c>
      <c r="C275">
        <v>78</v>
      </c>
    </row>
    <row r="276" spans="1:3" x14ac:dyDescent="0.3">
      <c r="A276" s="36" t="s">
        <v>299</v>
      </c>
      <c r="B276" s="36" t="s">
        <v>283</v>
      </c>
      <c r="C276">
        <v>78</v>
      </c>
    </row>
    <row r="277" spans="1:3" x14ac:dyDescent="0.3">
      <c r="A277" s="36" t="s">
        <v>469</v>
      </c>
      <c r="B277" s="36" t="s">
        <v>283</v>
      </c>
      <c r="C277">
        <v>78</v>
      </c>
    </row>
    <row r="278" spans="1:3" x14ac:dyDescent="0.3">
      <c r="A278" s="36" t="s">
        <v>470</v>
      </c>
      <c r="B278" s="36" t="s">
        <v>261</v>
      </c>
      <c r="C278">
        <v>78</v>
      </c>
    </row>
    <row r="279" spans="1:3" x14ac:dyDescent="0.3">
      <c r="A279" s="36" t="s">
        <v>471</v>
      </c>
      <c r="B279" s="36" t="s">
        <v>283</v>
      </c>
      <c r="C279">
        <v>78</v>
      </c>
    </row>
    <row r="280" spans="1:3" x14ac:dyDescent="0.3">
      <c r="A280" s="36" t="s">
        <v>472</v>
      </c>
      <c r="B280" s="36" t="s">
        <v>261</v>
      </c>
      <c r="C280">
        <v>78</v>
      </c>
    </row>
    <row r="281" spans="1:3" x14ac:dyDescent="0.3">
      <c r="A281" s="36" t="s">
        <v>473</v>
      </c>
      <c r="B281" s="36" t="s">
        <v>261</v>
      </c>
      <c r="C281">
        <v>78</v>
      </c>
    </row>
    <row r="282" spans="1:3" x14ac:dyDescent="0.3">
      <c r="A282" s="36" t="s">
        <v>474</v>
      </c>
      <c r="B282" s="36" t="s">
        <v>283</v>
      </c>
      <c r="C282">
        <v>78</v>
      </c>
    </row>
    <row r="283" spans="1:3" x14ac:dyDescent="0.3">
      <c r="A283" s="36" t="s">
        <v>475</v>
      </c>
      <c r="B283" s="36" t="s">
        <v>272</v>
      </c>
      <c r="C283">
        <v>78</v>
      </c>
    </row>
    <row r="284" spans="1:3" x14ac:dyDescent="0.3">
      <c r="A284" s="36" t="s">
        <v>476</v>
      </c>
      <c r="B284" s="36" t="s">
        <v>272</v>
      </c>
      <c r="C284">
        <v>78</v>
      </c>
    </row>
    <row r="285" spans="1:3" x14ac:dyDescent="0.3">
      <c r="A285" s="36" t="s">
        <v>477</v>
      </c>
      <c r="B285" s="36" t="s">
        <v>272</v>
      </c>
      <c r="C285">
        <v>78</v>
      </c>
    </row>
    <row r="286" spans="1:3" x14ac:dyDescent="0.3">
      <c r="A286" s="36" t="s">
        <v>478</v>
      </c>
      <c r="B286" s="36" t="s">
        <v>272</v>
      </c>
      <c r="C286">
        <v>78</v>
      </c>
    </row>
    <row r="287" spans="1:3" x14ac:dyDescent="0.3">
      <c r="A287" s="36" t="s">
        <v>479</v>
      </c>
      <c r="B287" s="36" t="s">
        <v>272</v>
      </c>
      <c r="C287">
        <v>78</v>
      </c>
    </row>
    <row r="288" spans="1:3" x14ac:dyDescent="0.3">
      <c r="A288" s="36" t="s">
        <v>480</v>
      </c>
      <c r="B288" s="36" t="s">
        <v>283</v>
      </c>
      <c r="C288">
        <v>78</v>
      </c>
    </row>
    <row r="289" spans="1:3" x14ac:dyDescent="0.3">
      <c r="A289" s="36" t="s">
        <v>481</v>
      </c>
      <c r="B289" s="36" t="s">
        <v>261</v>
      </c>
      <c r="C289">
        <v>79</v>
      </c>
    </row>
    <row r="290" spans="1:3" x14ac:dyDescent="0.3">
      <c r="A290" s="36" t="s">
        <v>482</v>
      </c>
      <c r="B290" s="36" t="s">
        <v>261</v>
      </c>
      <c r="C290">
        <v>79</v>
      </c>
    </row>
    <row r="291" spans="1:3" x14ac:dyDescent="0.3">
      <c r="A291" s="36" t="s">
        <v>483</v>
      </c>
      <c r="B291" s="36" t="s">
        <v>261</v>
      </c>
      <c r="C291">
        <v>79</v>
      </c>
    </row>
    <row r="292" spans="1:3" x14ac:dyDescent="0.3">
      <c r="A292" s="36" t="s">
        <v>484</v>
      </c>
      <c r="B292" s="36" t="s">
        <v>261</v>
      </c>
      <c r="C292">
        <v>79</v>
      </c>
    </row>
    <row r="293" spans="1:3" x14ac:dyDescent="0.3">
      <c r="A293" s="36" t="s">
        <v>485</v>
      </c>
      <c r="B293" s="36" t="s">
        <v>261</v>
      </c>
      <c r="C293">
        <v>79</v>
      </c>
    </row>
    <row r="294" spans="1:3" x14ac:dyDescent="0.3">
      <c r="A294" s="36" t="s">
        <v>350</v>
      </c>
      <c r="B294" s="36" t="s">
        <v>261</v>
      </c>
      <c r="C294">
        <v>79</v>
      </c>
    </row>
    <row r="295" spans="1:3" x14ac:dyDescent="0.3">
      <c r="A295" s="36" t="s">
        <v>486</v>
      </c>
      <c r="B295" s="36" t="s">
        <v>261</v>
      </c>
      <c r="C295">
        <v>79</v>
      </c>
    </row>
    <row r="296" spans="1:3" x14ac:dyDescent="0.3">
      <c r="A296" s="36" t="s">
        <v>487</v>
      </c>
      <c r="B296" s="36" t="s">
        <v>261</v>
      </c>
      <c r="C296">
        <v>79</v>
      </c>
    </row>
    <row r="297" spans="1:3" x14ac:dyDescent="0.3">
      <c r="A297" s="36" t="s">
        <v>488</v>
      </c>
      <c r="B297" s="36" t="s">
        <v>261</v>
      </c>
      <c r="C297">
        <v>79</v>
      </c>
    </row>
    <row r="298" spans="1:3" x14ac:dyDescent="0.3">
      <c r="A298" s="36" t="s">
        <v>281</v>
      </c>
      <c r="B298" s="36" t="s">
        <v>261</v>
      </c>
      <c r="C298">
        <v>79</v>
      </c>
    </row>
    <row r="299" spans="1:3" x14ac:dyDescent="0.3">
      <c r="A299" s="36" t="s">
        <v>307</v>
      </c>
      <c r="B299" s="36" t="s">
        <v>261</v>
      </c>
      <c r="C299">
        <v>79</v>
      </c>
    </row>
    <row r="300" spans="1:3" x14ac:dyDescent="0.3">
      <c r="A300" s="36" t="s">
        <v>489</v>
      </c>
      <c r="B300" s="36" t="s">
        <v>261</v>
      </c>
      <c r="C300">
        <v>79</v>
      </c>
    </row>
    <row r="301" spans="1:3" x14ac:dyDescent="0.3">
      <c r="A301" s="36" t="s">
        <v>490</v>
      </c>
      <c r="B301" s="36" t="s">
        <v>261</v>
      </c>
      <c r="C301">
        <v>79</v>
      </c>
    </row>
    <row r="302" spans="1:3" x14ac:dyDescent="0.3">
      <c r="A302" s="36" t="s">
        <v>441</v>
      </c>
      <c r="B302" s="36" t="s">
        <v>272</v>
      </c>
      <c r="C302">
        <v>79</v>
      </c>
    </row>
    <row r="303" spans="1:3" x14ac:dyDescent="0.3">
      <c r="A303" s="36" t="s">
        <v>452</v>
      </c>
      <c r="B303" s="36" t="s">
        <v>283</v>
      </c>
      <c r="C303">
        <v>79</v>
      </c>
    </row>
    <row r="304" spans="1:3" x14ac:dyDescent="0.3">
      <c r="A304" s="36" t="s">
        <v>491</v>
      </c>
      <c r="B304" s="36" t="s">
        <v>261</v>
      </c>
      <c r="C304">
        <v>79</v>
      </c>
    </row>
    <row r="305" spans="1:3" x14ac:dyDescent="0.3">
      <c r="A305" s="36" t="s">
        <v>492</v>
      </c>
      <c r="B305" s="36" t="s">
        <v>261</v>
      </c>
      <c r="C305">
        <v>79</v>
      </c>
    </row>
    <row r="306" spans="1:3" x14ac:dyDescent="0.3">
      <c r="A306" s="36" t="s">
        <v>493</v>
      </c>
      <c r="B306" s="36" t="s">
        <v>272</v>
      </c>
      <c r="C306">
        <v>79</v>
      </c>
    </row>
    <row r="307" spans="1:3" x14ac:dyDescent="0.3">
      <c r="A307" s="36" t="s">
        <v>494</v>
      </c>
      <c r="B307" s="36" t="s">
        <v>261</v>
      </c>
      <c r="C307">
        <v>79</v>
      </c>
    </row>
    <row r="308" spans="1:3" x14ac:dyDescent="0.3">
      <c r="A308" s="36" t="s">
        <v>289</v>
      </c>
      <c r="B308" s="36" t="s">
        <v>272</v>
      </c>
      <c r="C308">
        <v>79</v>
      </c>
    </row>
    <row r="309" spans="1:3" x14ac:dyDescent="0.3">
      <c r="A309" s="36" t="s">
        <v>454</v>
      </c>
      <c r="B309" s="36" t="s">
        <v>261</v>
      </c>
      <c r="C309">
        <v>79</v>
      </c>
    </row>
    <row r="310" spans="1:3" x14ac:dyDescent="0.3">
      <c r="A310" s="36" t="s">
        <v>495</v>
      </c>
      <c r="B310" s="36" t="s">
        <v>261</v>
      </c>
      <c r="C310">
        <v>79</v>
      </c>
    </row>
    <row r="311" spans="1:3" x14ac:dyDescent="0.3">
      <c r="A311" s="36" t="s">
        <v>496</v>
      </c>
      <c r="B311" s="36" t="s">
        <v>261</v>
      </c>
      <c r="C311">
        <v>79</v>
      </c>
    </row>
    <row r="312" spans="1:3" x14ac:dyDescent="0.3">
      <c r="A312" s="36" t="s">
        <v>497</v>
      </c>
      <c r="B312" s="36" t="s">
        <v>283</v>
      </c>
      <c r="C312">
        <v>79</v>
      </c>
    </row>
    <row r="313" spans="1:3" x14ac:dyDescent="0.3">
      <c r="A313" s="36" t="s">
        <v>498</v>
      </c>
      <c r="B313" s="36" t="s">
        <v>272</v>
      </c>
      <c r="C313">
        <v>79</v>
      </c>
    </row>
    <row r="314" spans="1:3" x14ac:dyDescent="0.3">
      <c r="A314" s="36" t="s">
        <v>499</v>
      </c>
      <c r="B314" s="36" t="s">
        <v>261</v>
      </c>
      <c r="C314">
        <v>79</v>
      </c>
    </row>
    <row r="315" spans="1:3" x14ac:dyDescent="0.3">
      <c r="A315" s="36" t="s">
        <v>500</v>
      </c>
      <c r="B315" s="36" t="s">
        <v>261</v>
      </c>
      <c r="C315">
        <v>79</v>
      </c>
    </row>
    <row r="316" spans="1:3" x14ac:dyDescent="0.3">
      <c r="A316" s="36" t="s">
        <v>501</v>
      </c>
      <c r="B316" s="36" t="s">
        <v>261</v>
      </c>
      <c r="C316">
        <v>79</v>
      </c>
    </row>
    <row r="317" spans="1:3" x14ac:dyDescent="0.3">
      <c r="A317" s="36" t="s">
        <v>502</v>
      </c>
      <c r="B317" s="36" t="s">
        <v>261</v>
      </c>
      <c r="C317">
        <v>79</v>
      </c>
    </row>
    <row r="318" spans="1:3" x14ac:dyDescent="0.3">
      <c r="A318" s="36" t="s">
        <v>402</v>
      </c>
      <c r="B318" s="36" t="s">
        <v>272</v>
      </c>
      <c r="C318">
        <v>80</v>
      </c>
    </row>
    <row r="319" spans="1:3" x14ac:dyDescent="0.3">
      <c r="A319" s="36" t="s">
        <v>503</v>
      </c>
      <c r="B319" s="36" t="s">
        <v>283</v>
      </c>
      <c r="C319">
        <v>80</v>
      </c>
    </row>
    <row r="320" spans="1:3" x14ac:dyDescent="0.3">
      <c r="A320" s="36" t="s">
        <v>411</v>
      </c>
      <c r="B320" s="36" t="s">
        <v>261</v>
      </c>
      <c r="C320">
        <v>80</v>
      </c>
    </row>
    <row r="321" spans="1:3" x14ac:dyDescent="0.3">
      <c r="A321" s="36" t="s">
        <v>504</v>
      </c>
      <c r="B321" s="36" t="s">
        <v>283</v>
      </c>
      <c r="C321">
        <v>80</v>
      </c>
    </row>
    <row r="322" spans="1:3" x14ac:dyDescent="0.3">
      <c r="A322" s="36" t="s">
        <v>500</v>
      </c>
      <c r="B322" s="36" t="s">
        <v>261</v>
      </c>
      <c r="C322">
        <v>80</v>
      </c>
    </row>
    <row r="323" spans="1:3" x14ac:dyDescent="0.3">
      <c r="A323" s="36" t="s">
        <v>505</v>
      </c>
      <c r="B323" s="36" t="s">
        <v>261</v>
      </c>
      <c r="C323">
        <v>80</v>
      </c>
    </row>
    <row r="324" spans="1:3" x14ac:dyDescent="0.3">
      <c r="A324" s="36" t="s">
        <v>461</v>
      </c>
      <c r="B324" s="36" t="s">
        <v>261</v>
      </c>
      <c r="C324">
        <v>80</v>
      </c>
    </row>
    <row r="325" spans="1:3" x14ac:dyDescent="0.3">
      <c r="A325" s="36" t="s">
        <v>464</v>
      </c>
      <c r="B325" s="36" t="s">
        <v>261</v>
      </c>
      <c r="C325">
        <v>80</v>
      </c>
    </row>
    <row r="326" spans="1:3" x14ac:dyDescent="0.3">
      <c r="A326" s="36" t="s">
        <v>506</v>
      </c>
      <c r="B326" s="36" t="s">
        <v>272</v>
      </c>
      <c r="C326">
        <v>80</v>
      </c>
    </row>
    <row r="327" spans="1:3" x14ac:dyDescent="0.3">
      <c r="A327" s="36" t="s">
        <v>443</v>
      </c>
      <c r="B327" s="36" t="s">
        <v>283</v>
      </c>
      <c r="C327">
        <v>80</v>
      </c>
    </row>
    <row r="328" spans="1:3" x14ac:dyDescent="0.3">
      <c r="A328" s="36" t="s">
        <v>507</v>
      </c>
      <c r="B328" s="36" t="s">
        <v>283</v>
      </c>
      <c r="C328">
        <v>80</v>
      </c>
    </row>
    <row r="329" spans="1:3" x14ac:dyDescent="0.3">
      <c r="A329" s="36" t="s">
        <v>508</v>
      </c>
      <c r="B329" s="36" t="s">
        <v>283</v>
      </c>
      <c r="C329">
        <v>80</v>
      </c>
    </row>
    <row r="330" spans="1:3" x14ac:dyDescent="0.3">
      <c r="A330" s="36" t="s">
        <v>299</v>
      </c>
      <c r="B330" s="36" t="s">
        <v>283</v>
      </c>
      <c r="C330">
        <v>80</v>
      </c>
    </row>
    <row r="331" spans="1:3" x14ac:dyDescent="0.3">
      <c r="A331" s="36" t="s">
        <v>509</v>
      </c>
      <c r="B331" s="36" t="s">
        <v>283</v>
      </c>
      <c r="C331">
        <v>80</v>
      </c>
    </row>
    <row r="332" spans="1:3" x14ac:dyDescent="0.3">
      <c r="A332" s="36" t="s">
        <v>386</v>
      </c>
      <c r="B332" s="36" t="s">
        <v>261</v>
      </c>
      <c r="C332">
        <v>80</v>
      </c>
    </row>
    <row r="333" spans="1:3" x14ac:dyDescent="0.3">
      <c r="A333" s="36" t="s">
        <v>497</v>
      </c>
      <c r="B333" s="36" t="s">
        <v>283</v>
      </c>
      <c r="C333">
        <v>80</v>
      </c>
    </row>
    <row r="334" spans="1:3" x14ac:dyDescent="0.3">
      <c r="A334" s="36" t="s">
        <v>510</v>
      </c>
      <c r="B334" s="36" t="s">
        <v>272</v>
      </c>
      <c r="C334">
        <v>80</v>
      </c>
    </row>
    <row r="335" spans="1:3" x14ac:dyDescent="0.3">
      <c r="A335" s="36" t="s">
        <v>511</v>
      </c>
      <c r="B335" s="36" t="s">
        <v>272</v>
      </c>
      <c r="C335">
        <v>80</v>
      </c>
    </row>
    <row r="336" spans="1:3" x14ac:dyDescent="0.3">
      <c r="A336" s="36" t="s">
        <v>512</v>
      </c>
      <c r="B336" s="36" t="s">
        <v>272</v>
      </c>
      <c r="C336">
        <v>80</v>
      </c>
    </row>
    <row r="337" spans="1:3" x14ac:dyDescent="0.3">
      <c r="A337" s="36" t="s">
        <v>513</v>
      </c>
      <c r="B337" s="36" t="s">
        <v>272</v>
      </c>
      <c r="C337">
        <v>80</v>
      </c>
    </row>
    <row r="338" spans="1:3" x14ac:dyDescent="0.3">
      <c r="A338" s="36" t="s">
        <v>514</v>
      </c>
      <c r="B338" s="36" t="s">
        <v>283</v>
      </c>
      <c r="C338">
        <v>80</v>
      </c>
    </row>
    <row r="339" spans="1:3" x14ac:dyDescent="0.3">
      <c r="A339" s="36" t="s">
        <v>515</v>
      </c>
      <c r="B339" s="36" t="s">
        <v>272</v>
      </c>
      <c r="C339">
        <v>80</v>
      </c>
    </row>
    <row r="340" spans="1:3" x14ac:dyDescent="0.3">
      <c r="A340" s="36" t="s">
        <v>446</v>
      </c>
      <c r="B340" s="36" t="s">
        <v>283</v>
      </c>
      <c r="C340">
        <v>80</v>
      </c>
    </row>
    <row r="341" spans="1:3" x14ac:dyDescent="0.3">
      <c r="A341" s="36" t="s">
        <v>402</v>
      </c>
      <c r="B341" s="36" t="s">
        <v>272</v>
      </c>
      <c r="C341">
        <v>80</v>
      </c>
    </row>
    <row r="342" spans="1:3" x14ac:dyDescent="0.3">
      <c r="A342" s="36" t="s">
        <v>516</v>
      </c>
      <c r="B342" s="36" t="s">
        <v>283</v>
      </c>
      <c r="C342">
        <v>80</v>
      </c>
    </row>
    <row r="343" spans="1:3" x14ac:dyDescent="0.3">
      <c r="A343" s="36" t="s">
        <v>517</v>
      </c>
      <c r="B343" s="36" t="s">
        <v>283</v>
      </c>
      <c r="C343">
        <v>80</v>
      </c>
    </row>
    <row r="344" spans="1:3" x14ac:dyDescent="0.3">
      <c r="A344" s="36" t="s">
        <v>518</v>
      </c>
      <c r="B344" s="36" t="s">
        <v>272</v>
      </c>
      <c r="C344">
        <v>80</v>
      </c>
    </row>
    <row r="345" spans="1:3" x14ac:dyDescent="0.3">
      <c r="A345" s="36" t="s">
        <v>519</v>
      </c>
      <c r="B345" s="36" t="s">
        <v>261</v>
      </c>
      <c r="C345">
        <v>80</v>
      </c>
    </row>
    <row r="346" spans="1:3" x14ac:dyDescent="0.3">
      <c r="A346" s="36" t="s">
        <v>520</v>
      </c>
      <c r="B346" s="36" t="s">
        <v>283</v>
      </c>
      <c r="C346">
        <v>80</v>
      </c>
    </row>
    <row r="347" spans="1:3" x14ac:dyDescent="0.3">
      <c r="A347" s="36" t="s">
        <v>521</v>
      </c>
      <c r="B347" s="36" t="s">
        <v>261</v>
      </c>
      <c r="C347">
        <v>81</v>
      </c>
    </row>
    <row r="348" spans="1:3" x14ac:dyDescent="0.3">
      <c r="A348" s="36" t="s">
        <v>434</v>
      </c>
      <c r="B348" s="36" t="s">
        <v>261</v>
      </c>
      <c r="C348">
        <v>81</v>
      </c>
    </row>
    <row r="349" spans="1:3" x14ac:dyDescent="0.3">
      <c r="A349" s="36" t="s">
        <v>522</v>
      </c>
      <c r="B349" s="36" t="s">
        <v>261</v>
      </c>
      <c r="C349">
        <v>81</v>
      </c>
    </row>
    <row r="350" spans="1:3" x14ac:dyDescent="0.3">
      <c r="A350" s="36" t="s">
        <v>500</v>
      </c>
      <c r="B350" s="36" t="s">
        <v>261</v>
      </c>
      <c r="C350">
        <v>81</v>
      </c>
    </row>
    <row r="351" spans="1:3" x14ac:dyDescent="0.3">
      <c r="A351" s="36" t="s">
        <v>521</v>
      </c>
      <c r="B351" s="36" t="s">
        <v>261</v>
      </c>
      <c r="C351">
        <v>81</v>
      </c>
    </row>
    <row r="352" spans="1:3" x14ac:dyDescent="0.3">
      <c r="A352" s="36" t="s">
        <v>523</v>
      </c>
      <c r="B352" s="36" t="s">
        <v>283</v>
      </c>
      <c r="C352">
        <v>81</v>
      </c>
    </row>
    <row r="353" spans="1:3" x14ac:dyDescent="0.3">
      <c r="A353" s="36" t="s">
        <v>524</v>
      </c>
      <c r="B353" s="36" t="s">
        <v>261</v>
      </c>
      <c r="C353">
        <v>81</v>
      </c>
    </row>
    <row r="354" spans="1:3" x14ac:dyDescent="0.3">
      <c r="A354" s="36" t="s">
        <v>525</v>
      </c>
      <c r="B354" s="36" t="s">
        <v>283</v>
      </c>
      <c r="C354">
        <v>81</v>
      </c>
    </row>
    <row r="355" spans="1:3" x14ac:dyDescent="0.3">
      <c r="A355" s="36" t="s">
        <v>389</v>
      </c>
      <c r="B355" s="36" t="s">
        <v>283</v>
      </c>
      <c r="C355">
        <v>81</v>
      </c>
    </row>
    <row r="356" spans="1:3" x14ac:dyDescent="0.3">
      <c r="A356" s="36" t="s">
        <v>526</v>
      </c>
      <c r="B356" s="36" t="s">
        <v>283</v>
      </c>
      <c r="C356">
        <v>81</v>
      </c>
    </row>
    <row r="357" spans="1:3" x14ac:dyDescent="0.3">
      <c r="A357" s="36" t="s">
        <v>527</v>
      </c>
      <c r="B357" s="36" t="s">
        <v>283</v>
      </c>
      <c r="C357">
        <v>81</v>
      </c>
    </row>
    <row r="358" spans="1:3" x14ac:dyDescent="0.3">
      <c r="A358" s="36" t="s">
        <v>528</v>
      </c>
      <c r="B358" s="36" t="s">
        <v>283</v>
      </c>
      <c r="C358">
        <v>81</v>
      </c>
    </row>
    <row r="359" spans="1:3" x14ac:dyDescent="0.3">
      <c r="A359" s="36" t="s">
        <v>529</v>
      </c>
      <c r="B359" s="36" t="s">
        <v>261</v>
      </c>
      <c r="C359">
        <v>81</v>
      </c>
    </row>
    <row r="360" spans="1:3" x14ac:dyDescent="0.3">
      <c r="A360" s="36" t="s">
        <v>530</v>
      </c>
      <c r="B360" s="36" t="s">
        <v>261</v>
      </c>
      <c r="C360">
        <v>81</v>
      </c>
    </row>
    <row r="361" spans="1:3" x14ac:dyDescent="0.3">
      <c r="A361" s="36" t="s">
        <v>531</v>
      </c>
      <c r="B361" s="36" t="s">
        <v>261</v>
      </c>
      <c r="C361">
        <v>81</v>
      </c>
    </row>
    <row r="362" spans="1:3" x14ac:dyDescent="0.3">
      <c r="A362" s="36" t="s">
        <v>532</v>
      </c>
      <c r="B362" s="36" t="s">
        <v>272</v>
      </c>
      <c r="C362">
        <v>81</v>
      </c>
    </row>
    <row r="363" spans="1:3" x14ac:dyDescent="0.3">
      <c r="A363" s="36" t="s">
        <v>533</v>
      </c>
      <c r="B363" s="36" t="s">
        <v>272</v>
      </c>
      <c r="C363">
        <v>81</v>
      </c>
    </row>
    <row r="364" spans="1:3" x14ac:dyDescent="0.3">
      <c r="A364" s="36" t="s">
        <v>534</v>
      </c>
      <c r="B364" s="36" t="s">
        <v>283</v>
      </c>
      <c r="C364">
        <v>81</v>
      </c>
    </row>
    <row r="365" spans="1:3" x14ac:dyDescent="0.3">
      <c r="A365" s="36" t="s">
        <v>299</v>
      </c>
      <c r="B365" s="36" t="s">
        <v>283</v>
      </c>
      <c r="C365">
        <v>81</v>
      </c>
    </row>
    <row r="366" spans="1:3" x14ac:dyDescent="0.3">
      <c r="A366" s="36" t="s">
        <v>535</v>
      </c>
      <c r="B366" s="36" t="s">
        <v>283</v>
      </c>
      <c r="C366">
        <v>81</v>
      </c>
    </row>
    <row r="367" spans="1:3" x14ac:dyDescent="0.3">
      <c r="A367" s="36" t="s">
        <v>507</v>
      </c>
      <c r="B367" s="36" t="s">
        <v>283</v>
      </c>
      <c r="C367">
        <v>81</v>
      </c>
    </row>
    <row r="368" spans="1:3" x14ac:dyDescent="0.3">
      <c r="A368" s="36" t="s">
        <v>536</v>
      </c>
      <c r="B368" s="36" t="s">
        <v>272</v>
      </c>
      <c r="C368">
        <v>81</v>
      </c>
    </row>
    <row r="369" spans="1:3" x14ac:dyDescent="0.3">
      <c r="A369" s="36" t="s">
        <v>537</v>
      </c>
      <c r="B369" s="36" t="s">
        <v>272</v>
      </c>
      <c r="C369">
        <v>81</v>
      </c>
    </row>
    <row r="370" spans="1:3" x14ac:dyDescent="0.3">
      <c r="A370" s="36" t="s">
        <v>538</v>
      </c>
      <c r="B370" s="36" t="s">
        <v>272</v>
      </c>
      <c r="C370">
        <v>81</v>
      </c>
    </row>
    <row r="371" spans="1:3" x14ac:dyDescent="0.3">
      <c r="A371" s="36" t="s">
        <v>539</v>
      </c>
      <c r="B371" s="36" t="s">
        <v>283</v>
      </c>
      <c r="C371">
        <v>81</v>
      </c>
    </row>
    <row r="372" spans="1:3" x14ac:dyDescent="0.3">
      <c r="A372" s="36" t="s">
        <v>540</v>
      </c>
      <c r="B372" s="36" t="s">
        <v>283</v>
      </c>
      <c r="C372">
        <v>81</v>
      </c>
    </row>
    <row r="373" spans="1:3" x14ac:dyDescent="0.3">
      <c r="A373" s="36" t="s">
        <v>395</v>
      </c>
      <c r="B373" s="36" t="s">
        <v>261</v>
      </c>
      <c r="C373">
        <v>81</v>
      </c>
    </row>
    <row r="374" spans="1:3" x14ac:dyDescent="0.3">
      <c r="A374" s="36" t="s">
        <v>541</v>
      </c>
      <c r="B374" s="36" t="s">
        <v>261</v>
      </c>
      <c r="C374">
        <v>81</v>
      </c>
    </row>
    <row r="375" spans="1:3" x14ac:dyDescent="0.3">
      <c r="A375" s="36" t="s">
        <v>542</v>
      </c>
      <c r="B375" s="36" t="s">
        <v>261</v>
      </c>
      <c r="C375">
        <v>81</v>
      </c>
    </row>
    <row r="376" spans="1:3" x14ac:dyDescent="0.3">
      <c r="A376" s="36" t="s">
        <v>543</v>
      </c>
      <c r="B376" s="36" t="s">
        <v>261</v>
      </c>
      <c r="C376">
        <v>81</v>
      </c>
    </row>
    <row r="377" spans="1:3" x14ac:dyDescent="0.3">
      <c r="A377" s="36" t="s">
        <v>544</v>
      </c>
      <c r="B377" s="36" t="s">
        <v>261</v>
      </c>
      <c r="C377">
        <v>82</v>
      </c>
    </row>
    <row r="378" spans="1:3" x14ac:dyDescent="0.3">
      <c r="A378" s="36" t="s">
        <v>545</v>
      </c>
      <c r="B378" s="36" t="s">
        <v>261</v>
      </c>
      <c r="C378">
        <v>82</v>
      </c>
    </row>
    <row r="379" spans="1:3" x14ac:dyDescent="0.3">
      <c r="A379" s="36" t="s">
        <v>546</v>
      </c>
      <c r="B379" s="36" t="s">
        <v>261</v>
      </c>
      <c r="C379">
        <v>82</v>
      </c>
    </row>
    <row r="380" spans="1:3" x14ac:dyDescent="0.3">
      <c r="A380" s="36" t="s">
        <v>547</v>
      </c>
      <c r="B380" s="36" t="s">
        <v>261</v>
      </c>
      <c r="C380">
        <v>82</v>
      </c>
    </row>
    <row r="381" spans="1:3" x14ac:dyDescent="0.3">
      <c r="A381" s="36" t="s">
        <v>548</v>
      </c>
      <c r="B381" s="36" t="s">
        <v>261</v>
      </c>
      <c r="C381">
        <v>82</v>
      </c>
    </row>
    <row r="382" spans="1:3" x14ac:dyDescent="0.3">
      <c r="A382" s="36" t="s">
        <v>502</v>
      </c>
      <c r="B382" s="36" t="s">
        <v>261</v>
      </c>
      <c r="C382">
        <v>82</v>
      </c>
    </row>
    <row r="383" spans="1:3" x14ac:dyDescent="0.3">
      <c r="A383" s="36" t="s">
        <v>549</v>
      </c>
      <c r="B383" s="36" t="s">
        <v>261</v>
      </c>
      <c r="C383">
        <v>82</v>
      </c>
    </row>
    <row r="384" spans="1:3" x14ac:dyDescent="0.3">
      <c r="A384" s="36" t="s">
        <v>550</v>
      </c>
      <c r="B384" s="36" t="s">
        <v>261</v>
      </c>
      <c r="C384">
        <v>82</v>
      </c>
    </row>
    <row r="385" spans="1:3" x14ac:dyDescent="0.3">
      <c r="A385" s="36" t="s">
        <v>551</v>
      </c>
      <c r="B385" s="36" t="s">
        <v>272</v>
      </c>
      <c r="C385">
        <v>82</v>
      </c>
    </row>
    <row r="386" spans="1:3" x14ac:dyDescent="0.3">
      <c r="A386" s="36" t="s">
        <v>552</v>
      </c>
      <c r="B386" s="36" t="s">
        <v>283</v>
      </c>
      <c r="C386">
        <v>82</v>
      </c>
    </row>
    <row r="387" spans="1:3" x14ac:dyDescent="0.3">
      <c r="A387" s="36" t="s">
        <v>553</v>
      </c>
      <c r="B387" s="36" t="s">
        <v>283</v>
      </c>
      <c r="C387">
        <v>82</v>
      </c>
    </row>
    <row r="388" spans="1:3" x14ac:dyDescent="0.3">
      <c r="A388" s="36" t="s">
        <v>554</v>
      </c>
      <c r="B388" s="36" t="s">
        <v>261</v>
      </c>
      <c r="C388">
        <v>82</v>
      </c>
    </row>
    <row r="389" spans="1:3" x14ac:dyDescent="0.3">
      <c r="A389" s="36" t="s">
        <v>555</v>
      </c>
      <c r="B389" s="36" t="s">
        <v>261</v>
      </c>
      <c r="C389">
        <v>82</v>
      </c>
    </row>
    <row r="390" spans="1:3" x14ac:dyDescent="0.3">
      <c r="A390" s="36" t="s">
        <v>556</v>
      </c>
      <c r="B390" s="36" t="s">
        <v>283</v>
      </c>
      <c r="C390">
        <v>82</v>
      </c>
    </row>
    <row r="391" spans="1:3" x14ac:dyDescent="0.3">
      <c r="A391" s="36" t="s">
        <v>520</v>
      </c>
      <c r="B391" s="36" t="s">
        <v>283</v>
      </c>
      <c r="C391">
        <v>82</v>
      </c>
    </row>
    <row r="392" spans="1:3" x14ac:dyDescent="0.3">
      <c r="A392" s="36" t="s">
        <v>299</v>
      </c>
      <c r="B392" s="36" t="s">
        <v>283</v>
      </c>
      <c r="C392">
        <v>82</v>
      </c>
    </row>
    <row r="393" spans="1:3" x14ac:dyDescent="0.3">
      <c r="A393" s="36" t="s">
        <v>388</v>
      </c>
      <c r="B393" s="36" t="s">
        <v>283</v>
      </c>
      <c r="C393">
        <v>82</v>
      </c>
    </row>
    <row r="394" spans="1:3" x14ac:dyDescent="0.3">
      <c r="A394" s="36" t="s">
        <v>557</v>
      </c>
      <c r="B394" s="36" t="s">
        <v>283</v>
      </c>
      <c r="C394">
        <v>82</v>
      </c>
    </row>
    <row r="395" spans="1:3" x14ac:dyDescent="0.3">
      <c r="A395" s="36" t="s">
        <v>558</v>
      </c>
      <c r="B395" s="36" t="s">
        <v>283</v>
      </c>
      <c r="C395">
        <v>82</v>
      </c>
    </row>
    <row r="396" spans="1:3" x14ac:dyDescent="0.3">
      <c r="A396" s="36" t="s">
        <v>559</v>
      </c>
      <c r="B396" s="36" t="s">
        <v>261</v>
      </c>
      <c r="C396">
        <v>82</v>
      </c>
    </row>
    <row r="397" spans="1:3" x14ac:dyDescent="0.3">
      <c r="A397" s="36" t="s">
        <v>560</v>
      </c>
      <c r="B397" s="36" t="s">
        <v>261</v>
      </c>
      <c r="C397">
        <v>82</v>
      </c>
    </row>
    <row r="398" spans="1:3" x14ac:dyDescent="0.3">
      <c r="A398" s="36" t="s">
        <v>561</v>
      </c>
      <c r="B398" s="36" t="s">
        <v>261</v>
      </c>
      <c r="C398">
        <v>82</v>
      </c>
    </row>
    <row r="399" spans="1:3" x14ac:dyDescent="0.3">
      <c r="A399" s="36" t="s">
        <v>562</v>
      </c>
      <c r="B399" s="36" t="s">
        <v>261</v>
      </c>
      <c r="C399">
        <v>82</v>
      </c>
    </row>
    <row r="400" spans="1:3" x14ac:dyDescent="0.3">
      <c r="A400" s="36" t="s">
        <v>563</v>
      </c>
      <c r="B400" s="36" t="s">
        <v>283</v>
      </c>
      <c r="C400">
        <v>82</v>
      </c>
    </row>
    <row r="401" spans="1:3" x14ac:dyDescent="0.3">
      <c r="A401" s="36" t="s">
        <v>564</v>
      </c>
      <c r="B401" s="36" t="s">
        <v>261</v>
      </c>
      <c r="C401">
        <v>82</v>
      </c>
    </row>
    <row r="402" spans="1:3" x14ac:dyDescent="0.3">
      <c r="A402" s="36" t="s">
        <v>565</v>
      </c>
      <c r="B402" s="36" t="s">
        <v>261</v>
      </c>
      <c r="C402">
        <v>82</v>
      </c>
    </row>
    <row r="403" spans="1:3" x14ac:dyDescent="0.3">
      <c r="A403" s="36" t="s">
        <v>566</v>
      </c>
      <c r="B403" s="36" t="s">
        <v>261</v>
      </c>
      <c r="C403">
        <v>82</v>
      </c>
    </row>
    <row r="404" spans="1:3" x14ac:dyDescent="0.3">
      <c r="A404" s="36" t="s">
        <v>567</v>
      </c>
      <c r="B404" s="36" t="s">
        <v>272</v>
      </c>
      <c r="C404">
        <v>82</v>
      </c>
    </row>
    <row r="405" spans="1:3" x14ac:dyDescent="0.3">
      <c r="A405" s="36" t="s">
        <v>568</v>
      </c>
      <c r="B405" s="36" t="s">
        <v>261</v>
      </c>
      <c r="C405">
        <v>82</v>
      </c>
    </row>
    <row r="406" spans="1:3" x14ac:dyDescent="0.3">
      <c r="A406" s="36" t="s">
        <v>569</v>
      </c>
      <c r="B406" s="36" t="s">
        <v>261</v>
      </c>
      <c r="C406">
        <v>82</v>
      </c>
    </row>
    <row r="407" spans="1:3" x14ac:dyDescent="0.3">
      <c r="A407" s="36" t="s">
        <v>570</v>
      </c>
      <c r="B407" s="36" t="s">
        <v>261</v>
      </c>
      <c r="C407">
        <v>82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0AF7-63C9-4596-835D-339907852BAD}">
  <dimension ref="A1:I767"/>
  <sheetViews>
    <sheetView workbookViewId="0">
      <selection sqref="A1:I767"/>
    </sheetView>
  </sheetViews>
  <sheetFormatPr defaultRowHeight="14.4" x14ac:dyDescent="0.3"/>
  <cols>
    <col min="1" max="1" width="33.109375" bestFit="1" customWidth="1"/>
    <col min="2" max="2" width="7.33203125" bestFit="1" customWidth="1"/>
    <col min="3" max="3" width="10.88671875" bestFit="1" customWidth="1"/>
    <col min="4" max="4" width="14.5546875" bestFit="1" customWidth="1"/>
    <col min="5" max="5" width="13.33203125" bestFit="1" customWidth="1"/>
    <col min="6" max="6" width="9.21875" bestFit="1" customWidth="1"/>
    <col min="7" max="7" width="13.6640625" bestFit="1" customWidth="1"/>
    <col min="8" max="8" width="14.88671875" bestFit="1" customWidth="1"/>
    <col min="9" max="9" width="15.44140625" bestFit="1" customWidth="1"/>
  </cols>
  <sheetData>
    <row r="1" spans="1:9" x14ac:dyDescent="0.3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571</v>
      </c>
      <c r="I1" t="s">
        <v>572</v>
      </c>
    </row>
    <row r="2" spans="1:9" x14ac:dyDescent="0.3">
      <c r="A2" s="36" t="s">
        <v>260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 s="36" t="s">
        <v>261</v>
      </c>
      <c r="I2">
        <v>70</v>
      </c>
    </row>
    <row r="3" spans="1:9" x14ac:dyDescent="0.3">
      <c r="A3" s="36" t="s">
        <v>260</v>
      </c>
      <c r="B3">
        <v>18</v>
      </c>
      <c r="C3">
        <v>8</v>
      </c>
      <c r="D3">
        <v>307</v>
      </c>
      <c r="E3">
        <v>130</v>
      </c>
      <c r="F3">
        <v>3504</v>
      </c>
      <c r="G3">
        <v>12</v>
      </c>
      <c r="H3" s="36" t="s">
        <v>261</v>
      </c>
      <c r="I3">
        <v>71</v>
      </c>
    </row>
    <row r="4" spans="1:9" x14ac:dyDescent="0.3">
      <c r="A4" s="36" t="s">
        <v>260</v>
      </c>
      <c r="B4">
        <v>17</v>
      </c>
      <c r="C4">
        <v>6</v>
      </c>
      <c r="D4">
        <v>250</v>
      </c>
      <c r="E4">
        <v>100</v>
      </c>
      <c r="F4">
        <v>3329</v>
      </c>
      <c r="G4">
        <v>15.5</v>
      </c>
      <c r="H4" s="36" t="s">
        <v>261</v>
      </c>
      <c r="I4">
        <v>70</v>
      </c>
    </row>
    <row r="5" spans="1:9" x14ac:dyDescent="0.3">
      <c r="A5" s="36" t="s">
        <v>260</v>
      </c>
      <c r="B5">
        <v>17</v>
      </c>
      <c r="C5">
        <v>6</v>
      </c>
      <c r="D5">
        <v>250</v>
      </c>
      <c r="E5">
        <v>100</v>
      </c>
      <c r="F5">
        <v>3329</v>
      </c>
      <c r="G5">
        <v>15.5</v>
      </c>
      <c r="H5" s="36" t="s">
        <v>261</v>
      </c>
      <c r="I5">
        <v>71</v>
      </c>
    </row>
    <row r="6" spans="1:9" x14ac:dyDescent="0.3">
      <c r="A6" s="36" t="s">
        <v>262</v>
      </c>
      <c r="B6">
        <v>15</v>
      </c>
      <c r="C6">
        <v>8</v>
      </c>
      <c r="D6">
        <v>350</v>
      </c>
      <c r="E6">
        <v>165</v>
      </c>
      <c r="F6">
        <v>3693</v>
      </c>
      <c r="G6">
        <v>11.5</v>
      </c>
      <c r="H6" s="36" t="s">
        <v>261</v>
      </c>
      <c r="I6">
        <v>70</v>
      </c>
    </row>
    <row r="7" spans="1:9" x14ac:dyDescent="0.3">
      <c r="A7" s="36" t="s">
        <v>263</v>
      </c>
      <c r="B7">
        <v>18</v>
      </c>
      <c r="C7">
        <v>8</v>
      </c>
      <c r="D7">
        <v>318</v>
      </c>
      <c r="E7">
        <v>150</v>
      </c>
      <c r="F7">
        <v>3436</v>
      </c>
      <c r="G7">
        <v>11</v>
      </c>
      <c r="H7" s="36" t="s">
        <v>261</v>
      </c>
      <c r="I7">
        <v>70</v>
      </c>
    </row>
    <row r="8" spans="1:9" x14ac:dyDescent="0.3">
      <c r="A8" s="36" t="s">
        <v>264</v>
      </c>
      <c r="B8">
        <v>16</v>
      </c>
      <c r="C8">
        <v>8</v>
      </c>
      <c r="D8">
        <v>304</v>
      </c>
      <c r="E8">
        <v>150</v>
      </c>
      <c r="F8">
        <v>3433</v>
      </c>
      <c r="G8">
        <v>12</v>
      </c>
      <c r="H8" s="36" t="s">
        <v>261</v>
      </c>
      <c r="I8">
        <v>70</v>
      </c>
    </row>
    <row r="9" spans="1:9" x14ac:dyDescent="0.3">
      <c r="A9" s="36" t="s">
        <v>265</v>
      </c>
      <c r="B9">
        <v>17</v>
      </c>
      <c r="C9">
        <v>8</v>
      </c>
      <c r="D9">
        <v>302</v>
      </c>
      <c r="E9">
        <v>140</v>
      </c>
      <c r="F9">
        <v>3449</v>
      </c>
      <c r="G9">
        <v>10.5</v>
      </c>
      <c r="H9" s="36" t="s">
        <v>261</v>
      </c>
      <c r="I9">
        <v>70</v>
      </c>
    </row>
    <row r="10" spans="1:9" x14ac:dyDescent="0.3">
      <c r="A10" s="36" t="s">
        <v>266</v>
      </c>
      <c r="B10">
        <v>15</v>
      </c>
      <c r="C10">
        <v>8</v>
      </c>
      <c r="D10">
        <v>429</v>
      </c>
      <c r="E10">
        <v>198</v>
      </c>
      <c r="F10">
        <v>4341</v>
      </c>
      <c r="G10">
        <v>10</v>
      </c>
      <c r="H10" s="36" t="s">
        <v>261</v>
      </c>
      <c r="I10">
        <v>70</v>
      </c>
    </row>
    <row r="11" spans="1:9" x14ac:dyDescent="0.3">
      <c r="A11" s="36" t="s">
        <v>266</v>
      </c>
      <c r="B11">
        <v>15</v>
      </c>
      <c r="C11">
        <v>8</v>
      </c>
      <c r="D11">
        <v>429</v>
      </c>
      <c r="E11">
        <v>198</v>
      </c>
      <c r="F11">
        <v>4341</v>
      </c>
      <c r="G11">
        <v>10</v>
      </c>
      <c r="H11" s="36" t="s">
        <v>261</v>
      </c>
      <c r="I11">
        <v>71</v>
      </c>
    </row>
    <row r="12" spans="1:9" x14ac:dyDescent="0.3">
      <c r="A12" s="36" t="s">
        <v>266</v>
      </c>
      <c r="B12">
        <v>15</v>
      </c>
      <c r="C12">
        <v>8</v>
      </c>
      <c r="D12">
        <v>429</v>
      </c>
      <c r="E12">
        <v>198</v>
      </c>
      <c r="F12">
        <v>4341</v>
      </c>
      <c r="G12">
        <v>10</v>
      </c>
      <c r="H12" s="36" t="s">
        <v>261</v>
      </c>
      <c r="I12">
        <v>72</v>
      </c>
    </row>
    <row r="13" spans="1:9" x14ac:dyDescent="0.3">
      <c r="A13" s="36" t="s">
        <v>266</v>
      </c>
      <c r="B13">
        <v>14</v>
      </c>
      <c r="C13">
        <v>8</v>
      </c>
      <c r="D13">
        <v>351</v>
      </c>
      <c r="E13">
        <v>153</v>
      </c>
      <c r="F13">
        <v>4154</v>
      </c>
      <c r="G13">
        <v>13.5</v>
      </c>
      <c r="H13" s="36" t="s">
        <v>261</v>
      </c>
      <c r="I13">
        <v>70</v>
      </c>
    </row>
    <row r="14" spans="1:9" x14ac:dyDescent="0.3">
      <c r="A14" s="36" t="s">
        <v>266</v>
      </c>
      <c r="B14">
        <v>14</v>
      </c>
      <c r="C14">
        <v>8</v>
      </c>
      <c r="D14">
        <v>351</v>
      </c>
      <c r="E14">
        <v>153</v>
      </c>
      <c r="F14">
        <v>4154</v>
      </c>
      <c r="G14">
        <v>13.5</v>
      </c>
      <c r="H14" s="36" t="s">
        <v>261</v>
      </c>
      <c r="I14">
        <v>71</v>
      </c>
    </row>
    <row r="15" spans="1:9" x14ac:dyDescent="0.3">
      <c r="A15" s="36" t="s">
        <v>266</v>
      </c>
      <c r="B15">
        <v>14</v>
      </c>
      <c r="C15">
        <v>8</v>
      </c>
      <c r="D15">
        <v>351</v>
      </c>
      <c r="E15">
        <v>153</v>
      </c>
      <c r="F15">
        <v>4154</v>
      </c>
      <c r="G15">
        <v>13.5</v>
      </c>
      <c r="H15" s="36" t="s">
        <v>261</v>
      </c>
      <c r="I15">
        <v>72</v>
      </c>
    </row>
    <row r="16" spans="1:9" x14ac:dyDescent="0.3">
      <c r="A16" s="36" t="s">
        <v>266</v>
      </c>
      <c r="B16">
        <v>14</v>
      </c>
      <c r="C16">
        <v>8</v>
      </c>
      <c r="D16">
        <v>351</v>
      </c>
      <c r="E16">
        <v>153</v>
      </c>
      <c r="F16">
        <v>4129</v>
      </c>
      <c r="G16">
        <v>13</v>
      </c>
      <c r="H16" s="36" t="s">
        <v>261</v>
      </c>
      <c r="I16">
        <v>70</v>
      </c>
    </row>
    <row r="17" spans="1:9" x14ac:dyDescent="0.3">
      <c r="A17" s="36" t="s">
        <v>266</v>
      </c>
      <c r="B17">
        <v>14</v>
      </c>
      <c r="C17">
        <v>8</v>
      </c>
      <c r="D17">
        <v>351</v>
      </c>
      <c r="E17">
        <v>153</v>
      </c>
      <c r="F17">
        <v>4129</v>
      </c>
      <c r="G17">
        <v>13</v>
      </c>
      <c r="H17" s="36" t="s">
        <v>261</v>
      </c>
      <c r="I17">
        <v>71</v>
      </c>
    </row>
    <row r="18" spans="1:9" x14ac:dyDescent="0.3">
      <c r="A18" s="36" t="s">
        <v>266</v>
      </c>
      <c r="B18">
        <v>14</v>
      </c>
      <c r="C18">
        <v>8</v>
      </c>
      <c r="D18">
        <v>351</v>
      </c>
      <c r="E18">
        <v>153</v>
      </c>
      <c r="F18">
        <v>4129</v>
      </c>
      <c r="G18">
        <v>13</v>
      </c>
      <c r="H18" s="36" t="s">
        <v>261</v>
      </c>
      <c r="I18">
        <v>72</v>
      </c>
    </row>
    <row r="19" spans="1:9" x14ac:dyDescent="0.3">
      <c r="A19" s="36" t="s">
        <v>267</v>
      </c>
      <c r="B19">
        <v>14</v>
      </c>
      <c r="C19">
        <v>8</v>
      </c>
      <c r="D19">
        <v>454</v>
      </c>
      <c r="E19">
        <v>220</v>
      </c>
      <c r="F19">
        <v>4354</v>
      </c>
      <c r="G19">
        <v>9</v>
      </c>
      <c r="H19" s="36" t="s">
        <v>261</v>
      </c>
      <c r="I19">
        <v>70</v>
      </c>
    </row>
    <row r="20" spans="1:9" x14ac:dyDescent="0.3">
      <c r="A20" s="36" t="s">
        <v>267</v>
      </c>
      <c r="B20">
        <v>14</v>
      </c>
      <c r="C20">
        <v>8</v>
      </c>
      <c r="D20">
        <v>454</v>
      </c>
      <c r="E20">
        <v>220</v>
      </c>
      <c r="F20">
        <v>4354</v>
      </c>
      <c r="G20">
        <v>9</v>
      </c>
      <c r="H20" s="36" t="s">
        <v>261</v>
      </c>
      <c r="I20">
        <v>71</v>
      </c>
    </row>
    <row r="21" spans="1:9" x14ac:dyDescent="0.3">
      <c r="A21" s="36" t="s">
        <v>267</v>
      </c>
      <c r="B21">
        <v>14</v>
      </c>
      <c r="C21">
        <v>8</v>
      </c>
      <c r="D21">
        <v>454</v>
      </c>
      <c r="E21">
        <v>220</v>
      </c>
      <c r="F21">
        <v>4354</v>
      </c>
      <c r="G21">
        <v>9</v>
      </c>
      <c r="H21" s="36" t="s">
        <v>261</v>
      </c>
      <c r="I21">
        <v>72</v>
      </c>
    </row>
    <row r="22" spans="1:9" x14ac:dyDescent="0.3">
      <c r="A22" s="36" t="s">
        <v>267</v>
      </c>
      <c r="B22">
        <v>14</v>
      </c>
      <c r="C22">
        <v>8</v>
      </c>
      <c r="D22">
        <v>454</v>
      </c>
      <c r="E22">
        <v>220</v>
      </c>
      <c r="F22">
        <v>4354</v>
      </c>
      <c r="G22">
        <v>9</v>
      </c>
      <c r="H22" s="36" t="s">
        <v>261</v>
      </c>
      <c r="I22">
        <v>73</v>
      </c>
    </row>
    <row r="23" spans="1:9" x14ac:dyDescent="0.3">
      <c r="A23" s="36" t="s">
        <v>267</v>
      </c>
      <c r="B23">
        <v>14</v>
      </c>
      <c r="C23">
        <v>8</v>
      </c>
      <c r="D23">
        <v>350</v>
      </c>
      <c r="E23">
        <v>165</v>
      </c>
      <c r="F23">
        <v>4209</v>
      </c>
      <c r="G23">
        <v>12</v>
      </c>
      <c r="H23" s="36" t="s">
        <v>261</v>
      </c>
      <c r="I23">
        <v>70</v>
      </c>
    </row>
    <row r="24" spans="1:9" x14ac:dyDescent="0.3">
      <c r="A24" s="36" t="s">
        <v>267</v>
      </c>
      <c r="B24">
        <v>14</v>
      </c>
      <c r="C24">
        <v>8</v>
      </c>
      <c r="D24">
        <v>350</v>
      </c>
      <c r="E24">
        <v>165</v>
      </c>
      <c r="F24">
        <v>4209</v>
      </c>
      <c r="G24">
        <v>12</v>
      </c>
      <c r="H24" s="36" t="s">
        <v>261</v>
      </c>
      <c r="I24">
        <v>71</v>
      </c>
    </row>
    <row r="25" spans="1:9" x14ac:dyDescent="0.3">
      <c r="A25" s="36" t="s">
        <v>267</v>
      </c>
      <c r="B25">
        <v>14</v>
      </c>
      <c r="C25">
        <v>8</v>
      </c>
      <c r="D25">
        <v>350</v>
      </c>
      <c r="E25">
        <v>165</v>
      </c>
      <c r="F25">
        <v>4209</v>
      </c>
      <c r="G25">
        <v>12</v>
      </c>
      <c r="H25" s="36" t="s">
        <v>261</v>
      </c>
      <c r="I25">
        <v>72</v>
      </c>
    </row>
    <row r="26" spans="1:9" x14ac:dyDescent="0.3">
      <c r="A26" s="36" t="s">
        <v>267</v>
      </c>
      <c r="B26">
        <v>14</v>
      </c>
      <c r="C26">
        <v>8</v>
      </c>
      <c r="D26">
        <v>350</v>
      </c>
      <c r="E26">
        <v>165</v>
      </c>
      <c r="F26">
        <v>4209</v>
      </c>
      <c r="G26">
        <v>12</v>
      </c>
      <c r="H26" s="36" t="s">
        <v>261</v>
      </c>
      <c r="I26">
        <v>73</v>
      </c>
    </row>
    <row r="27" spans="1:9" x14ac:dyDescent="0.3">
      <c r="A27" s="36" t="s">
        <v>267</v>
      </c>
      <c r="B27">
        <v>13</v>
      </c>
      <c r="C27">
        <v>8</v>
      </c>
      <c r="D27">
        <v>350</v>
      </c>
      <c r="E27">
        <v>165</v>
      </c>
      <c r="F27">
        <v>4274</v>
      </c>
      <c r="G27">
        <v>12</v>
      </c>
      <c r="H27" s="36" t="s">
        <v>261</v>
      </c>
      <c r="I27">
        <v>70</v>
      </c>
    </row>
    <row r="28" spans="1:9" x14ac:dyDescent="0.3">
      <c r="A28" s="36" t="s">
        <v>267</v>
      </c>
      <c r="B28">
        <v>13</v>
      </c>
      <c r="C28">
        <v>8</v>
      </c>
      <c r="D28">
        <v>350</v>
      </c>
      <c r="E28">
        <v>165</v>
      </c>
      <c r="F28">
        <v>4274</v>
      </c>
      <c r="G28">
        <v>12</v>
      </c>
      <c r="H28" s="36" t="s">
        <v>261</v>
      </c>
      <c r="I28">
        <v>71</v>
      </c>
    </row>
    <row r="29" spans="1:9" x14ac:dyDescent="0.3">
      <c r="A29" s="36" t="s">
        <v>267</v>
      </c>
      <c r="B29">
        <v>13</v>
      </c>
      <c r="C29">
        <v>8</v>
      </c>
      <c r="D29">
        <v>350</v>
      </c>
      <c r="E29">
        <v>165</v>
      </c>
      <c r="F29">
        <v>4274</v>
      </c>
      <c r="G29">
        <v>12</v>
      </c>
      <c r="H29" s="36" t="s">
        <v>261</v>
      </c>
      <c r="I29">
        <v>72</v>
      </c>
    </row>
    <row r="30" spans="1:9" x14ac:dyDescent="0.3">
      <c r="A30" s="36" t="s">
        <v>267</v>
      </c>
      <c r="B30">
        <v>13</v>
      </c>
      <c r="C30">
        <v>8</v>
      </c>
      <c r="D30">
        <v>350</v>
      </c>
      <c r="E30">
        <v>165</v>
      </c>
      <c r="F30">
        <v>4274</v>
      </c>
      <c r="G30">
        <v>12</v>
      </c>
      <c r="H30" s="36" t="s">
        <v>261</v>
      </c>
      <c r="I30">
        <v>73</v>
      </c>
    </row>
    <row r="31" spans="1:9" x14ac:dyDescent="0.3">
      <c r="A31" s="36" t="s">
        <v>267</v>
      </c>
      <c r="B31">
        <v>11</v>
      </c>
      <c r="C31">
        <v>8</v>
      </c>
      <c r="D31">
        <v>400</v>
      </c>
      <c r="E31">
        <v>150</v>
      </c>
      <c r="F31">
        <v>4997</v>
      </c>
      <c r="G31">
        <v>14</v>
      </c>
      <c r="H31" s="36" t="s">
        <v>261</v>
      </c>
      <c r="I31">
        <v>70</v>
      </c>
    </row>
    <row r="32" spans="1:9" x14ac:dyDescent="0.3">
      <c r="A32" s="36" t="s">
        <v>267</v>
      </c>
      <c r="B32">
        <v>11</v>
      </c>
      <c r="C32">
        <v>8</v>
      </c>
      <c r="D32">
        <v>400</v>
      </c>
      <c r="E32">
        <v>150</v>
      </c>
      <c r="F32">
        <v>4997</v>
      </c>
      <c r="G32">
        <v>14</v>
      </c>
      <c r="H32" s="36" t="s">
        <v>261</v>
      </c>
      <c r="I32">
        <v>71</v>
      </c>
    </row>
    <row r="33" spans="1:9" x14ac:dyDescent="0.3">
      <c r="A33" s="36" t="s">
        <v>267</v>
      </c>
      <c r="B33">
        <v>11</v>
      </c>
      <c r="C33">
        <v>8</v>
      </c>
      <c r="D33">
        <v>400</v>
      </c>
      <c r="E33">
        <v>150</v>
      </c>
      <c r="F33">
        <v>4997</v>
      </c>
      <c r="G33">
        <v>14</v>
      </c>
      <c r="H33" s="36" t="s">
        <v>261</v>
      </c>
      <c r="I33">
        <v>72</v>
      </c>
    </row>
    <row r="34" spans="1:9" x14ac:dyDescent="0.3">
      <c r="A34" s="36" t="s">
        <v>267</v>
      </c>
      <c r="B34">
        <v>11</v>
      </c>
      <c r="C34">
        <v>8</v>
      </c>
      <c r="D34">
        <v>400</v>
      </c>
      <c r="E34">
        <v>150</v>
      </c>
      <c r="F34">
        <v>4997</v>
      </c>
      <c r="G34">
        <v>14</v>
      </c>
      <c r="H34" s="36" t="s">
        <v>261</v>
      </c>
      <c r="I34">
        <v>73</v>
      </c>
    </row>
    <row r="35" spans="1:9" x14ac:dyDescent="0.3">
      <c r="A35" s="36" t="s">
        <v>268</v>
      </c>
      <c r="B35">
        <v>14</v>
      </c>
      <c r="C35">
        <v>8</v>
      </c>
      <c r="D35">
        <v>440</v>
      </c>
      <c r="E35">
        <v>215</v>
      </c>
      <c r="F35">
        <v>4312</v>
      </c>
      <c r="G35">
        <v>8.5</v>
      </c>
      <c r="H35" s="36" t="s">
        <v>261</v>
      </c>
      <c r="I35">
        <v>70</v>
      </c>
    </row>
    <row r="36" spans="1:9" x14ac:dyDescent="0.3">
      <c r="A36" s="36" t="s">
        <v>268</v>
      </c>
      <c r="B36">
        <v>14</v>
      </c>
      <c r="C36">
        <v>8</v>
      </c>
      <c r="D36">
        <v>440</v>
      </c>
      <c r="E36">
        <v>215</v>
      </c>
      <c r="F36">
        <v>4312</v>
      </c>
      <c r="G36">
        <v>8.5</v>
      </c>
      <c r="H36" s="36" t="s">
        <v>261</v>
      </c>
      <c r="I36">
        <v>71</v>
      </c>
    </row>
    <row r="37" spans="1:9" x14ac:dyDescent="0.3">
      <c r="A37" s="36" t="s">
        <v>268</v>
      </c>
      <c r="B37">
        <v>14</v>
      </c>
      <c r="C37">
        <v>8</v>
      </c>
      <c r="D37">
        <v>318</v>
      </c>
      <c r="E37">
        <v>150</v>
      </c>
      <c r="F37">
        <v>4096</v>
      </c>
      <c r="G37">
        <v>13</v>
      </c>
      <c r="H37" s="36" t="s">
        <v>261</v>
      </c>
      <c r="I37">
        <v>70</v>
      </c>
    </row>
    <row r="38" spans="1:9" x14ac:dyDescent="0.3">
      <c r="A38" s="36" t="s">
        <v>268</v>
      </c>
      <c r="B38">
        <v>14</v>
      </c>
      <c r="C38">
        <v>8</v>
      </c>
      <c r="D38">
        <v>318</v>
      </c>
      <c r="E38">
        <v>150</v>
      </c>
      <c r="F38">
        <v>4096</v>
      </c>
      <c r="G38">
        <v>13</v>
      </c>
      <c r="H38" s="36" t="s">
        <v>261</v>
      </c>
      <c r="I38">
        <v>71</v>
      </c>
    </row>
    <row r="39" spans="1:9" x14ac:dyDescent="0.3">
      <c r="A39" s="36" t="s">
        <v>269</v>
      </c>
      <c r="B39">
        <v>14</v>
      </c>
      <c r="C39">
        <v>8</v>
      </c>
      <c r="D39">
        <v>455</v>
      </c>
      <c r="E39">
        <v>225</v>
      </c>
      <c r="F39">
        <v>4425</v>
      </c>
      <c r="G39">
        <v>10</v>
      </c>
      <c r="H39" s="36" t="s">
        <v>261</v>
      </c>
      <c r="I39">
        <v>70</v>
      </c>
    </row>
    <row r="40" spans="1:9" x14ac:dyDescent="0.3">
      <c r="A40" s="36" t="s">
        <v>269</v>
      </c>
      <c r="B40">
        <v>14</v>
      </c>
      <c r="C40">
        <v>8</v>
      </c>
      <c r="D40">
        <v>455</v>
      </c>
      <c r="E40">
        <v>225</v>
      </c>
      <c r="F40">
        <v>4425</v>
      </c>
      <c r="G40">
        <v>10</v>
      </c>
      <c r="H40" s="36" t="s">
        <v>261</v>
      </c>
      <c r="I40">
        <v>72</v>
      </c>
    </row>
    <row r="41" spans="1:9" x14ac:dyDescent="0.3">
      <c r="A41" s="36" t="s">
        <v>269</v>
      </c>
      <c r="B41">
        <v>14</v>
      </c>
      <c r="C41">
        <v>8</v>
      </c>
      <c r="D41">
        <v>455</v>
      </c>
      <c r="E41">
        <v>225</v>
      </c>
      <c r="F41">
        <v>4425</v>
      </c>
      <c r="G41">
        <v>10</v>
      </c>
      <c r="H41" s="36" t="s">
        <v>261</v>
      </c>
      <c r="I41">
        <v>75</v>
      </c>
    </row>
    <row r="42" spans="1:9" x14ac:dyDescent="0.3">
      <c r="A42" s="36" t="s">
        <v>269</v>
      </c>
      <c r="B42">
        <v>14</v>
      </c>
      <c r="C42">
        <v>8</v>
      </c>
      <c r="D42">
        <v>400</v>
      </c>
      <c r="E42">
        <v>175</v>
      </c>
      <c r="F42">
        <v>4385</v>
      </c>
      <c r="G42">
        <v>12</v>
      </c>
      <c r="H42" s="36" t="s">
        <v>261</v>
      </c>
      <c r="I42">
        <v>70</v>
      </c>
    </row>
    <row r="43" spans="1:9" x14ac:dyDescent="0.3">
      <c r="A43" s="36" t="s">
        <v>269</v>
      </c>
      <c r="B43">
        <v>14</v>
      </c>
      <c r="C43">
        <v>8</v>
      </c>
      <c r="D43">
        <v>400</v>
      </c>
      <c r="E43">
        <v>175</v>
      </c>
      <c r="F43">
        <v>4385</v>
      </c>
      <c r="G43">
        <v>12</v>
      </c>
      <c r="H43" s="36" t="s">
        <v>261</v>
      </c>
      <c r="I43">
        <v>72</v>
      </c>
    </row>
    <row r="44" spans="1:9" x14ac:dyDescent="0.3">
      <c r="A44" s="36" t="s">
        <v>269</v>
      </c>
      <c r="B44">
        <v>14</v>
      </c>
      <c r="C44">
        <v>8</v>
      </c>
      <c r="D44">
        <v>400</v>
      </c>
      <c r="E44">
        <v>175</v>
      </c>
      <c r="F44">
        <v>4385</v>
      </c>
      <c r="G44">
        <v>12</v>
      </c>
      <c r="H44" s="36" t="s">
        <v>261</v>
      </c>
      <c r="I44">
        <v>75</v>
      </c>
    </row>
    <row r="45" spans="1:9" x14ac:dyDescent="0.3">
      <c r="A45" s="36" t="s">
        <v>269</v>
      </c>
      <c r="B45">
        <v>16</v>
      </c>
      <c r="C45">
        <v>8</v>
      </c>
      <c r="D45">
        <v>400</v>
      </c>
      <c r="E45">
        <v>170</v>
      </c>
      <c r="F45">
        <v>4668</v>
      </c>
      <c r="G45">
        <v>11.5</v>
      </c>
      <c r="H45" s="36" t="s">
        <v>261</v>
      </c>
      <c r="I45">
        <v>70</v>
      </c>
    </row>
    <row r="46" spans="1:9" x14ac:dyDescent="0.3">
      <c r="A46" s="36" t="s">
        <v>269</v>
      </c>
      <c r="B46">
        <v>16</v>
      </c>
      <c r="C46">
        <v>8</v>
      </c>
      <c r="D46">
        <v>400</v>
      </c>
      <c r="E46">
        <v>170</v>
      </c>
      <c r="F46">
        <v>4668</v>
      </c>
      <c r="G46">
        <v>11.5</v>
      </c>
      <c r="H46" s="36" t="s">
        <v>261</v>
      </c>
      <c r="I46">
        <v>72</v>
      </c>
    </row>
    <row r="47" spans="1:9" x14ac:dyDescent="0.3">
      <c r="A47" s="36" t="s">
        <v>269</v>
      </c>
      <c r="B47">
        <v>16</v>
      </c>
      <c r="C47">
        <v>8</v>
      </c>
      <c r="D47">
        <v>400</v>
      </c>
      <c r="E47">
        <v>170</v>
      </c>
      <c r="F47">
        <v>4668</v>
      </c>
      <c r="G47">
        <v>11.5</v>
      </c>
      <c r="H47" s="36" t="s">
        <v>261</v>
      </c>
      <c r="I47">
        <v>75</v>
      </c>
    </row>
    <row r="48" spans="1:9" x14ac:dyDescent="0.3">
      <c r="A48" s="36" t="s">
        <v>270</v>
      </c>
      <c r="B48">
        <v>15</v>
      </c>
      <c r="C48">
        <v>8</v>
      </c>
      <c r="D48">
        <v>390</v>
      </c>
      <c r="E48">
        <v>190</v>
      </c>
      <c r="F48">
        <v>3850</v>
      </c>
      <c r="G48">
        <v>8.5</v>
      </c>
      <c r="H48" s="36" t="s">
        <v>261</v>
      </c>
      <c r="I48">
        <v>70</v>
      </c>
    </row>
    <row r="49" spans="1:9" x14ac:dyDescent="0.3">
      <c r="A49" s="36" t="s">
        <v>271</v>
      </c>
      <c r="B49">
        <v>0</v>
      </c>
      <c r="C49">
        <v>4</v>
      </c>
      <c r="D49">
        <v>133</v>
      </c>
      <c r="E49">
        <v>115</v>
      </c>
      <c r="F49">
        <v>3090</v>
      </c>
      <c r="G49">
        <v>17.5</v>
      </c>
      <c r="H49" s="36" t="s">
        <v>272</v>
      </c>
      <c r="I49">
        <v>70</v>
      </c>
    </row>
    <row r="50" spans="1:9" x14ac:dyDescent="0.3">
      <c r="A50" s="36" t="s">
        <v>273</v>
      </c>
      <c r="B50">
        <v>0</v>
      </c>
      <c r="C50">
        <v>8</v>
      </c>
      <c r="D50">
        <v>350</v>
      </c>
      <c r="E50">
        <v>165</v>
      </c>
      <c r="F50">
        <v>4142</v>
      </c>
      <c r="G50">
        <v>11.5</v>
      </c>
      <c r="H50" s="36" t="s">
        <v>261</v>
      </c>
      <c r="I50">
        <v>70</v>
      </c>
    </row>
    <row r="51" spans="1:9" x14ac:dyDescent="0.3">
      <c r="A51" s="36" t="s">
        <v>273</v>
      </c>
      <c r="B51">
        <v>0</v>
      </c>
      <c r="C51">
        <v>8</v>
      </c>
      <c r="D51">
        <v>350</v>
      </c>
      <c r="E51">
        <v>165</v>
      </c>
      <c r="F51">
        <v>4142</v>
      </c>
      <c r="G51">
        <v>11.5</v>
      </c>
      <c r="H51" s="36" t="s">
        <v>261</v>
      </c>
      <c r="I51">
        <v>72</v>
      </c>
    </row>
    <row r="52" spans="1:9" x14ac:dyDescent="0.3">
      <c r="A52" s="36" t="s">
        <v>273</v>
      </c>
      <c r="B52">
        <v>13</v>
      </c>
      <c r="C52">
        <v>8</v>
      </c>
      <c r="D52">
        <v>307</v>
      </c>
      <c r="E52">
        <v>130</v>
      </c>
      <c r="F52">
        <v>4098</v>
      </c>
      <c r="G52">
        <v>14</v>
      </c>
      <c r="H52" s="36" t="s">
        <v>261</v>
      </c>
      <c r="I52">
        <v>70</v>
      </c>
    </row>
    <row r="53" spans="1:9" x14ac:dyDescent="0.3">
      <c r="A53" s="36" t="s">
        <v>273</v>
      </c>
      <c r="B53">
        <v>13</v>
      </c>
      <c r="C53">
        <v>8</v>
      </c>
      <c r="D53">
        <v>307</v>
      </c>
      <c r="E53">
        <v>130</v>
      </c>
      <c r="F53">
        <v>4098</v>
      </c>
      <c r="G53">
        <v>14</v>
      </c>
      <c r="H53" s="36" t="s">
        <v>261</v>
      </c>
      <c r="I53">
        <v>72</v>
      </c>
    </row>
    <row r="54" spans="1:9" x14ac:dyDescent="0.3">
      <c r="A54" s="36" t="s">
        <v>274</v>
      </c>
      <c r="B54">
        <v>0</v>
      </c>
      <c r="C54">
        <v>8</v>
      </c>
      <c r="D54">
        <v>351</v>
      </c>
      <c r="E54">
        <v>153</v>
      </c>
      <c r="F54">
        <v>4034</v>
      </c>
      <c r="G54">
        <v>11</v>
      </c>
      <c r="H54" s="36" t="s">
        <v>261</v>
      </c>
      <c r="I54">
        <v>70</v>
      </c>
    </row>
    <row r="55" spans="1:9" x14ac:dyDescent="0.3">
      <c r="A55" s="36" t="s">
        <v>275</v>
      </c>
      <c r="B55">
        <v>0</v>
      </c>
      <c r="C55">
        <v>8</v>
      </c>
      <c r="D55">
        <v>383</v>
      </c>
      <c r="E55">
        <v>175</v>
      </c>
      <c r="F55">
        <v>4166</v>
      </c>
      <c r="G55">
        <v>10.5</v>
      </c>
      <c r="H55" s="36" t="s">
        <v>261</v>
      </c>
      <c r="I55">
        <v>70</v>
      </c>
    </row>
    <row r="56" spans="1:9" x14ac:dyDescent="0.3">
      <c r="A56" s="36" t="s">
        <v>276</v>
      </c>
      <c r="B56">
        <v>0</v>
      </c>
      <c r="C56">
        <v>8</v>
      </c>
      <c r="D56">
        <v>360</v>
      </c>
      <c r="E56">
        <v>175</v>
      </c>
      <c r="F56">
        <v>3850</v>
      </c>
      <c r="G56">
        <v>11</v>
      </c>
      <c r="H56" s="36" t="s">
        <v>261</v>
      </c>
      <c r="I56">
        <v>70</v>
      </c>
    </row>
    <row r="57" spans="1:9" x14ac:dyDescent="0.3">
      <c r="A57" s="36" t="s">
        <v>277</v>
      </c>
      <c r="B57">
        <v>15</v>
      </c>
      <c r="C57">
        <v>8</v>
      </c>
      <c r="D57">
        <v>383</v>
      </c>
      <c r="E57">
        <v>170</v>
      </c>
      <c r="F57">
        <v>3563</v>
      </c>
      <c r="G57">
        <v>10</v>
      </c>
      <c r="H57" s="36" t="s">
        <v>261</v>
      </c>
      <c r="I57">
        <v>70</v>
      </c>
    </row>
    <row r="58" spans="1:9" x14ac:dyDescent="0.3">
      <c r="A58" s="36" t="s">
        <v>278</v>
      </c>
      <c r="B58">
        <v>14</v>
      </c>
      <c r="C58">
        <v>8</v>
      </c>
      <c r="D58">
        <v>340</v>
      </c>
      <c r="E58">
        <v>160</v>
      </c>
      <c r="F58">
        <v>3609</v>
      </c>
      <c r="G58">
        <v>8</v>
      </c>
      <c r="H58" s="36" t="s">
        <v>261</v>
      </c>
      <c r="I58">
        <v>70</v>
      </c>
    </row>
    <row r="59" spans="1:9" x14ac:dyDescent="0.3">
      <c r="A59" s="36" t="s">
        <v>279</v>
      </c>
      <c r="B59">
        <v>0</v>
      </c>
      <c r="C59">
        <v>8</v>
      </c>
      <c r="D59">
        <v>302</v>
      </c>
      <c r="E59">
        <v>140</v>
      </c>
      <c r="F59">
        <v>3353</v>
      </c>
      <c r="G59">
        <v>8</v>
      </c>
      <c r="H59" s="36" t="s">
        <v>261</v>
      </c>
      <c r="I59">
        <v>70</v>
      </c>
    </row>
    <row r="60" spans="1:9" x14ac:dyDescent="0.3">
      <c r="A60" s="36" t="s">
        <v>280</v>
      </c>
      <c r="B60">
        <v>15</v>
      </c>
      <c r="C60">
        <v>8</v>
      </c>
      <c r="D60">
        <v>400</v>
      </c>
      <c r="E60">
        <v>150</v>
      </c>
      <c r="F60">
        <v>3761</v>
      </c>
      <c r="G60">
        <v>9.5</v>
      </c>
      <c r="H60" s="36" t="s">
        <v>261</v>
      </c>
      <c r="I60">
        <v>70</v>
      </c>
    </row>
    <row r="61" spans="1:9" x14ac:dyDescent="0.3">
      <c r="A61" s="36" t="s">
        <v>281</v>
      </c>
      <c r="B61">
        <v>14</v>
      </c>
      <c r="C61">
        <v>8</v>
      </c>
      <c r="D61">
        <v>455</v>
      </c>
      <c r="E61">
        <v>225</v>
      </c>
      <c r="F61">
        <v>3086</v>
      </c>
      <c r="G61">
        <v>10</v>
      </c>
      <c r="H61" s="36" t="s">
        <v>261</v>
      </c>
      <c r="I61">
        <v>70</v>
      </c>
    </row>
    <row r="62" spans="1:9" x14ac:dyDescent="0.3">
      <c r="A62" s="36" t="s">
        <v>281</v>
      </c>
      <c r="B62">
        <v>14</v>
      </c>
      <c r="C62">
        <v>8</v>
      </c>
      <c r="D62">
        <v>455</v>
      </c>
      <c r="E62">
        <v>225</v>
      </c>
      <c r="F62">
        <v>3086</v>
      </c>
      <c r="G62">
        <v>10</v>
      </c>
      <c r="H62" s="36" t="s">
        <v>261</v>
      </c>
      <c r="I62">
        <v>79</v>
      </c>
    </row>
    <row r="63" spans="1:9" x14ac:dyDescent="0.3">
      <c r="A63" s="36" t="s">
        <v>281</v>
      </c>
      <c r="B63">
        <v>17</v>
      </c>
      <c r="C63">
        <v>8</v>
      </c>
      <c r="D63">
        <v>350</v>
      </c>
      <c r="E63">
        <v>155</v>
      </c>
      <c r="F63">
        <v>4360</v>
      </c>
      <c r="G63">
        <v>14.9</v>
      </c>
      <c r="H63" s="36" t="s">
        <v>261</v>
      </c>
      <c r="I63">
        <v>70</v>
      </c>
    </row>
    <row r="64" spans="1:9" x14ac:dyDescent="0.3">
      <c r="A64" s="36" t="s">
        <v>281</v>
      </c>
      <c r="B64">
        <v>17</v>
      </c>
      <c r="C64">
        <v>8</v>
      </c>
      <c r="D64">
        <v>350</v>
      </c>
      <c r="E64">
        <v>155</v>
      </c>
      <c r="F64">
        <v>4360</v>
      </c>
      <c r="G64">
        <v>14.9</v>
      </c>
      <c r="H64" s="36" t="s">
        <v>261</v>
      </c>
      <c r="I64">
        <v>79</v>
      </c>
    </row>
    <row r="65" spans="1:9" x14ac:dyDescent="0.3">
      <c r="A65" s="36" t="s">
        <v>282</v>
      </c>
      <c r="B65">
        <v>24</v>
      </c>
      <c r="C65">
        <v>4</v>
      </c>
      <c r="D65">
        <v>113</v>
      </c>
      <c r="E65">
        <v>95</v>
      </c>
      <c r="F65">
        <v>2372</v>
      </c>
      <c r="G65">
        <v>15</v>
      </c>
      <c r="H65" s="36" t="s">
        <v>283</v>
      </c>
      <c r="I65">
        <v>70</v>
      </c>
    </row>
    <row r="66" spans="1:9" x14ac:dyDescent="0.3">
      <c r="A66" s="36" t="s">
        <v>284</v>
      </c>
      <c r="B66">
        <v>22</v>
      </c>
      <c r="C66">
        <v>6</v>
      </c>
      <c r="D66">
        <v>198</v>
      </c>
      <c r="E66">
        <v>95</v>
      </c>
      <c r="F66">
        <v>2833</v>
      </c>
      <c r="G66">
        <v>15.5</v>
      </c>
      <c r="H66" s="36" t="s">
        <v>261</v>
      </c>
      <c r="I66">
        <v>70</v>
      </c>
    </row>
    <row r="67" spans="1:9" x14ac:dyDescent="0.3">
      <c r="A67" s="36" t="s">
        <v>284</v>
      </c>
      <c r="B67">
        <v>22</v>
      </c>
      <c r="C67">
        <v>6</v>
      </c>
      <c r="D67">
        <v>198</v>
      </c>
      <c r="E67">
        <v>95</v>
      </c>
      <c r="F67">
        <v>2833</v>
      </c>
      <c r="G67">
        <v>15.5</v>
      </c>
      <c r="H67" s="36" t="s">
        <v>261</v>
      </c>
      <c r="I67">
        <v>73</v>
      </c>
    </row>
    <row r="68" spans="1:9" x14ac:dyDescent="0.3">
      <c r="A68" s="36" t="s">
        <v>284</v>
      </c>
      <c r="B68">
        <v>22</v>
      </c>
      <c r="C68">
        <v>6</v>
      </c>
      <c r="D68">
        <v>198</v>
      </c>
      <c r="E68">
        <v>95</v>
      </c>
      <c r="F68">
        <v>2833</v>
      </c>
      <c r="G68">
        <v>15.5</v>
      </c>
      <c r="H68" s="36" t="s">
        <v>261</v>
      </c>
      <c r="I68">
        <v>74</v>
      </c>
    </row>
    <row r="69" spans="1:9" x14ac:dyDescent="0.3">
      <c r="A69" s="36" t="s">
        <v>284</v>
      </c>
      <c r="B69">
        <v>23</v>
      </c>
      <c r="C69">
        <v>6</v>
      </c>
      <c r="D69">
        <v>198</v>
      </c>
      <c r="E69">
        <v>95</v>
      </c>
      <c r="F69">
        <v>2904</v>
      </c>
      <c r="G69">
        <v>16</v>
      </c>
      <c r="H69" s="36" t="s">
        <v>261</v>
      </c>
      <c r="I69">
        <v>70</v>
      </c>
    </row>
    <row r="70" spans="1:9" x14ac:dyDescent="0.3">
      <c r="A70" s="36" t="s">
        <v>284</v>
      </c>
      <c r="B70">
        <v>23</v>
      </c>
      <c r="C70">
        <v>6</v>
      </c>
      <c r="D70">
        <v>198</v>
      </c>
      <c r="E70">
        <v>95</v>
      </c>
      <c r="F70">
        <v>2904</v>
      </c>
      <c r="G70">
        <v>16</v>
      </c>
      <c r="H70" s="36" t="s">
        <v>261</v>
      </c>
      <c r="I70">
        <v>73</v>
      </c>
    </row>
    <row r="71" spans="1:9" x14ac:dyDescent="0.3">
      <c r="A71" s="36" t="s">
        <v>284</v>
      </c>
      <c r="B71">
        <v>23</v>
      </c>
      <c r="C71">
        <v>6</v>
      </c>
      <c r="D71">
        <v>198</v>
      </c>
      <c r="E71">
        <v>95</v>
      </c>
      <c r="F71">
        <v>2904</v>
      </c>
      <c r="G71">
        <v>16</v>
      </c>
      <c r="H71" s="36" t="s">
        <v>261</v>
      </c>
      <c r="I71">
        <v>74</v>
      </c>
    </row>
    <row r="72" spans="1:9" x14ac:dyDescent="0.3">
      <c r="A72" s="36" t="s">
        <v>284</v>
      </c>
      <c r="B72">
        <v>20</v>
      </c>
      <c r="C72">
        <v>6</v>
      </c>
      <c r="D72">
        <v>198</v>
      </c>
      <c r="E72">
        <v>95</v>
      </c>
      <c r="F72">
        <v>3102</v>
      </c>
      <c r="G72">
        <v>16.5</v>
      </c>
      <c r="H72" s="36" t="s">
        <v>261</v>
      </c>
      <c r="I72">
        <v>70</v>
      </c>
    </row>
    <row r="73" spans="1:9" x14ac:dyDescent="0.3">
      <c r="A73" s="36" t="s">
        <v>284</v>
      </c>
      <c r="B73">
        <v>20</v>
      </c>
      <c r="C73">
        <v>6</v>
      </c>
      <c r="D73">
        <v>198</v>
      </c>
      <c r="E73">
        <v>95</v>
      </c>
      <c r="F73">
        <v>3102</v>
      </c>
      <c r="G73">
        <v>16.5</v>
      </c>
      <c r="H73" s="36" t="s">
        <v>261</v>
      </c>
      <c r="I73">
        <v>73</v>
      </c>
    </row>
    <row r="74" spans="1:9" x14ac:dyDescent="0.3">
      <c r="A74" s="36" t="s">
        <v>284</v>
      </c>
      <c r="B74">
        <v>20</v>
      </c>
      <c r="C74">
        <v>6</v>
      </c>
      <c r="D74">
        <v>198</v>
      </c>
      <c r="E74">
        <v>95</v>
      </c>
      <c r="F74">
        <v>3102</v>
      </c>
      <c r="G74">
        <v>16.5</v>
      </c>
      <c r="H74" s="36" t="s">
        <v>261</v>
      </c>
      <c r="I74">
        <v>74</v>
      </c>
    </row>
    <row r="75" spans="1:9" x14ac:dyDescent="0.3">
      <c r="A75" s="36" t="s">
        <v>285</v>
      </c>
      <c r="B75">
        <v>18</v>
      </c>
      <c r="C75">
        <v>6</v>
      </c>
      <c r="D75">
        <v>199</v>
      </c>
      <c r="E75">
        <v>97</v>
      </c>
      <c r="F75">
        <v>2774</v>
      </c>
      <c r="G75">
        <v>15.5</v>
      </c>
      <c r="H75" s="36" t="s">
        <v>261</v>
      </c>
      <c r="I75">
        <v>70</v>
      </c>
    </row>
    <row r="76" spans="1:9" x14ac:dyDescent="0.3">
      <c r="A76" s="36" t="s">
        <v>285</v>
      </c>
      <c r="B76">
        <v>18</v>
      </c>
      <c r="C76">
        <v>6</v>
      </c>
      <c r="D76">
        <v>199</v>
      </c>
      <c r="E76">
        <v>97</v>
      </c>
      <c r="F76">
        <v>2774</v>
      </c>
      <c r="G76">
        <v>15.5</v>
      </c>
      <c r="H76" s="36" t="s">
        <v>261</v>
      </c>
      <c r="I76">
        <v>73</v>
      </c>
    </row>
    <row r="77" spans="1:9" x14ac:dyDescent="0.3">
      <c r="A77" s="36" t="s">
        <v>285</v>
      </c>
      <c r="B77">
        <v>18</v>
      </c>
      <c r="C77">
        <v>6</v>
      </c>
      <c r="D77">
        <v>199</v>
      </c>
      <c r="E77">
        <v>97</v>
      </c>
      <c r="F77">
        <v>2774</v>
      </c>
      <c r="G77">
        <v>15.5</v>
      </c>
      <c r="H77" s="36" t="s">
        <v>261</v>
      </c>
      <c r="I77">
        <v>74</v>
      </c>
    </row>
    <row r="78" spans="1:9" x14ac:dyDescent="0.3">
      <c r="A78" s="36" t="s">
        <v>285</v>
      </c>
      <c r="B78">
        <v>18</v>
      </c>
      <c r="C78">
        <v>6</v>
      </c>
      <c r="D78">
        <v>199</v>
      </c>
      <c r="E78">
        <v>97</v>
      </c>
      <c r="F78">
        <v>2774</v>
      </c>
      <c r="G78">
        <v>15.5</v>
      </c>
      <c r="H78" s="36" t="s">
        <v>261</v>
      </c>
      <c r="I78">
        <v>76</v>
      </c>
    </row>
    <row r="79" spans="1:9" x14ac:dyDescent="0.3">
      <c r="A79" s="36" t="s">
        <v>285</v>
      </c>
      <c r="B79">
        <v>18</v>
      </c>
      <c r="C79">
        <v>6</v>
      </c>
      <c r="D79">
        <v>232</v>
      </c>
      <c r="E79">
        <v>100</v>
      </c>
      <c r="F79">
        <v>2945</v>
      </c>
      <c r="G79">
        <v>16</v>
      </c>
      <c r="H79" s="36" t="s">
        <v>261</v>
      </c>
      <c r="I79">
        <v>70</v>
      </c>
    </row>
    <row r="80" spans="1:9" x14ac:dyDescent="0.3">
      <c r="A80" s="36" t="s">
        <v>285</v>
      </c>
      <c r="B80">
        <v>18</v>
      </c>
      <c r="C80">
        <v>6</v>
      </c>
      <c r="D80">
        <v>232</v>
      </c>
      <c r="E80">
        <v>100</v>
      </c>
      <c r="F80">
        <v>2945</v>
      </c>
      <c r="G80">
        <v>16</v>
      </c>
      <c r="H80" s="36" t="s">
        <v>261</v>
      </c>
      <c r="I80">
        <v>73</v>
      </c>
    </row>
    <row r="81" spans="1:9" x14ac:dyDescent="0.3">
      <c r="A81" s="36" t="s">
        <v>285</v>
      </c>
      <c r="B81">
        <v>18</v>
      </c>
      <c r="C81">
        <v>6</v>
      </c>
      <c r="D81">
        <v>232</v>
      </c>
      <c r="E81">
        <v>100</v>
      </c>
      <c r="F81">
        <v>2945</v>
      </c>
      <c r="G81">
        <v>16</v>
      </c>
      <c r="H81" s="36" t="s">
        <v>261</v>
      </c>
      <c r="I81">
        <v>74</v>
      </c>
    </row>
    <row r="82" spans="1:9" x14ac:dyDescent="0.3">
      <c r="A82" s="36" t="s">
        <v>285</v>
      </c>
      <c r="B82">
        <v>18</v>
      </c>
      <c r="C82">
        <v>6</v>
      </c>
      <c r="D82">
        <v>232</v>
      </c>
      <c r="E82">
        <v>100</v>
      </c>
      <c r="F82">
        <v>2945</v>
      </c>
      <c r="G82">
        <v>16</v>
      </c>
      <c r="H82" s="36" t="s">
        <v>261</v>
      </c>
      <c r="I82">
        <v>76</v>
      </c>
    </row>
    <row r="83" spans="1:9" x14ac:dyDescent="0.3">
      <c r="A83" s="36" t="s">
        <v>285</v>
      </c>
      <c r="B83">
        <v>19</v>
      </c>
      <c r="C83">
        <v>6</v>
      </c>
      <c r="D83">
        <v>232</v>
      </c>
      <c r="E83">
        <v>100</v>
      </c>
      <c r="F83">
        <v>2901</v>
      </c>
      <c r="G83">
        <v>16</v>
      </c>
      <c r="H83" s="36" t="s">
        <v>261</v>
      </c>
      <c r="I83">
        <v>70</v>
      </c>
    </row>
    <row r="84" spans="1:9" x14ac:dyDescent="0.3">
      <c r="A84" s="36" t="s">
        <v>285</v>
      </c>
      <c r="B84">
        <v>19</v>
      </c>
      <c r="C84">
        <v>6</v>
      </c>
      <c r="D84">
        <v>232</v>
      </c>
      <c r="E84">
        <v>100</v>
      </c>
      <c r="F84">
        <v>2901</v>
      </c>
      <c r="G84">
        <v>16</v>
      </c>
      <c r="H84" s="36" t="s">
        <v>261</v>
      </c>
      <c r="I84">
        <v>73</v>
      </c>
    </row>
    <row r="85" spans="1:9" x14ac:dyDescent="0.3">
      <c r="A85" s="36" t="s">
        <v>285</v>
      </c>
      <c r="B85">
        <v>19</v>
      </c>
      <c r="C85">
        <v>6</v>
      </c>
      <c r="D85">
        <v>232</v>
      </c>
      <c r="E85">
        <v>100</v>
      </c>
      <c r="F85">
        <v>2901</v>
      </c>
      <c r="G85">
        <v>16</v>
      </c>
      <c r="H85" s="36" t="s">
        <v>261</v>
      </c>
      <c r="I85">
        <v>74</v>
      </c>
    </row>
    <row r="86" spans="1:9" x14ac:dyDescent="0.3">
      <c r="A86" s="36" t="s">
        <v>285</v>
      </c>
      <c r="B86">
        <v>19</v>
      </c>
      <c r="C86">
        <v>6</v>
      </c>
      <c r="D86">
        <v>232</v>
      </c>
      <c r="E86">
        <v>100</v>
      </c>
      <c r="F86">
        <v>2901</v>
      </c>
      <c r="G86">
        <v>16</v>
      </c>
      <c r="H86" s="36" t="s">
        <v>261</v>
      </c>
      <c r="I86">
        <v>76</v>
      </c>
    </row>
    <row r="87" spans="1:9" x14ac:dyDescent="0.3">
      <c r="A87" s="36" t="s">
        <v>285</v>
      </c>
      <c r="B87">
        <v>22</v>
      </c>
      <c r="C87">
        <v>6</v>
      </c>
      <c r="D87">
        <v>232</v>
      </c>
      <c r="E87">
        <v>90</v>
      </c>
      <c r="F87">
        <v>3085</v>
      </c>
      <c r="G87">
        <v>17.600000000000001</v>
      </c>
      <c r="H87" s="36" t="s">
        <v>261</v>
      </c>
      <c r="I87">
        <v>70</v>
      </c>
    </row>
    <row r="88" spans="1:9" x14ac:dyDescent="0.3">
      <c r="A88" s="36" t="s">
        <v>285</v>
      </c>
      <c r="B88">
        <v>22</v>
      </c>
      <c r="C88">
        <v>6</v>
      </c>
      <c r="D88">
        <v>232</v>
      </c>
      <c r="E88">
        <v>90</v>
      </c>
      <c r="F88">
        <v>3085</v>
      </c>
      <c r="G88">
        <v>17.600000000000001</v>
      </c>
      <c r="H88" s="36" t="s">
        <v>261</v>
      </c>
      <c r="I88">
        <v>73</v>
      </c>
    </row>
    <row r="89" spans="1:9" x14ac:dyDescent="0.3">
      <c r="A89" s="36" t="s">
        <v>285</v>
      </c>
      <c r="B89">
        <v>22</v>
      </c>
      <c r="C89">
        <v>6</v>
      </c>
      <c r="D89">
        <v>232</v>
      </c>
      <c r="E89">
        <v>90</v>
      </c>
      <c r="F89">
        <v>3085</v>
      </c>
      <c r="G89">
        <v>17.600000000000001</v>
      </c>
      <c r="H89" s="36" t="s">
        <v>261</v>
      </c>
      <c r="I89">
        <v>74</v>
      </c>
    </row>
    <row r="90" spans="1:9" x14ac:dyDescent="0.3">
      <c r="A90" s="36" t="s">
        <v>285</v>
      </c>
      <c r="B90">
        <v>22</v>
      </c>
      <c r="C90">
        <v>6</v>
      </c>
      <c r="D90">
        <v>232</v>
      </c>
      <c r="E90">
        <v>90</v>
      </c>
      <c r="F90">
        <v>3085</v>
      </c>
      <c r="G90">
        <v>17.600000000000001</v>
      </c>
      <c r="H90" s="36" t="s">
        <v>261</v>
      </c>
      <c r="I90">
        <v>76</v>
      </c>
    </row>
    <row r="91" spans="1:9" x14ac:dyDescent="0.3">
      <c r="A91" s="36" t="s">
        <v>286</v>
      </c>
      <c r="B91">
        <v>21</v>
      </c>
      <c r="C91">
        <v>6</v>
      </c>
      <c r="D91">
        <v>200</v>
      </c>
      <c r="E91">
        <v>85</v>
      </c>
      <c r="F91">
        <v>2587</v>
      </c>
      <c r="G91">
        <v>16</v>
      </c>
      <c r="H91" s="36" t="s">
        <v>261</v>
      </c>
      <c r="I91">
        <v>70</v>
      </c>
    </row>
    <row r="92" spans="1:9" x14ac:dyDescent="0.3">
      <c r="A92" s="36" t="s">
        <v>286</v>
      </c>
      <c r="B92">
        <v>21</v>
      </c>
      <c r="C92">
        <v>6</v>
      </c>
      <c r="D92">
        <v>200</v>
      </c>
      <c r="E92">
        <v>85</v>
      </c>
      <c r="F92">
        <v>2587</v>
      </c>
      <c r="G92">
        <v>16</v>
      </c>
      <c r="H92" s="36" t="s">
        <v>261</v>
      </c>
      <c r="I92">
        <v>73</v>
      </c>
    </row>
    <row r="93" spans="1:9" x14ac:dyDescent="0.3">
      <c r="A93" s="36" t="s">
        <v>286</v>
      </c>
      <c r="B93">
        <v>21</v>
      </c>
      <c r="C93">
        <v>6</v>
      </c>
      <c r="D93">
        <v>200</v>
      </c>
      <c r="E93">
        <v>85</v>
      </c>
      <c r="F93">
        <v>2587</v>
      </c>
      <c r="G93">
        <v>16</v>
      </c>
      <c r="H93" s="36" t="s">
        <v>261</v>
      </c>
      <c r="I93">
        <v>74</v>
      </c>
    </row>
    <row r="94" spans="1:9" x14ac:dyDescent="0.3">
      <c r="A94" s="36" t="s">
        <v>286</v>
      </c>
      <c r="B94">
        <v>21</v>
      </c>
      <c r="C94">
        <v>6</v>
      </c>
      <c r="D94">
        <v>200</v>
      </c>
      <c r="E94">
        <v>85</v>
      </c>
      <c r="F94">
        <v>2587</v>
      </c>
      <c r="G94">
        <v>16</v>
      </c>
      <c r="H94" s="36" t="s">
        <v>261</v>
      </c>
      <c r="I94">
        <v>75</v>
      </c>
    </row>
    <row r="95" spans="1:9" x14ac:dyDescent="0.3">
      <c r="A95" s="36" t="s">
        <v>286</v>
      </c>
      <c r="B95">
        <v>21</v>
      </c>
      <c r="C95">
        <v>6</v>
      </c>
      <c r="D95">
        <v>200</v>
      </c>
      <c r="E95">
        <v>85</v>
      </c>
      <c r="F95">
        <v>2587</v>
      </c>
      <c r="G95">
        <v>16</v>
      </c>
      <c r="H95" s="36" t="s">
        <v>261</v>
      </c>
      <c r="I95">
        <v>76</v>
      </c>
    </row>
    <row r="96" spans="1:9" x14ac:dyDescent="0.3">
      <c r="A96" s="36" t="s">
        <v>286</v>
      </c>
      <c r="B96">
        <v>18</v>
      </c>
      <c r="C96">
        <v>6</v>
      </c>
      <c r="D96">
        <v>250</v>
      </c>
      <c r="E96">
        <v>88</v>
      </c>
      <c r="F96">
        <v>3021</v>
      </c>
      <c r="G96">
        <v>16.5</v>
      </c>
      <c r="H96" s="36" t="s">
        <v>261</v>
      </c>
      <c r="I96">
        <v>70</v>
      </c>
    </row>
    <row r="97" spans="1:9" x14ac:dyDescent="0.3">
      <c r="A97" s="36" t="s">
        <v>286</v>
      </c>
      <c r="B97">
        <v>18</v>
      </c>
      <c r="C97">
        <v>6</v>
      </c>
      <c r="D97">
        <v>250</v>
      </c>
      <c r="E97">
        <v>88</v>
      </c>
      <c r="F97">
        <v>3021</v>
      </c>
      <c r="G97">
        <v>16.5</v>
      </c>
      <c r="H97" s="36" t="s">
        <v>261</v>
      </c>
      <c r="I97">
        <v>73</v>
      </c>
    </row>
    <row r="98" spans="1:9" x14ac:dyDescent="0.3">
      <c r="A98" s="36" t="s">
        <v>286</v>
      </c>
      <c r="B98">
        <v>18</v>
      </c>
      <c r="C98">
        <v>6</v>
      </c>
      <c r="D98">
        <v>250</v>
      </c>
      <c r="E98">
        <v>88</v>
      </c>
      <c r="F98">
        <v>3021</v>
      </c>
      <c r="G98">
        <v>16.5</v>
      </c>
      <c r="H98" s="36" t="s">
        <v>261</v>
      </c>
      <c r="I98">
        <v>74</v>
      </c>
    </row>
    <row r="99" spans="1:9" x14ac:dyDescent="0.3">
      <c r="A99" s="36" t="s">
        <v>286</v>
      </c>
      <c r="B99">
        <v>18</v>
      </c>
      <c r="C99">
        <v>6</v>
      </c>
      <c r="D99">
        <v>250</v>
      </c>
      <c r="E99">
        <v>88</v>
      </c>
      <c r="F99">
        <v>3021</v>
      </c>
      <c r="G99">
        <v>16.5</v>
      </c>
      <c r="H99" s="36" t="s">
        <v>261</v>
      </c>
      <c r="I99">
        <v>75</v>
      </c>
    </row>
    <row r="100" spans="1:9" x14ac:dyDescent="0.3">
      <c r="A100" s="36" t="s">
        <v>286</v>
      </c>
      <c r="B100">
        <v>18</v>
      </c>
      <c r="C100">
        <v>6</v>
      </c>
      <c r="D100">
        <v>250</v>
      </c>
      <c r="E100">
        <v>88</v>
      </c>
      <c r="F100">
        <v>3021</v>
      </c>
      <c r="G100">
        <v>16.5</v>
      </c>
      <c r="H100" s="36" t="s">
        <v>261</v>
      </c>
      <c r="I100">
        <v>76</v>
      </c>
    </row>
    <row r="101" spans="1:9" x14ac:dyDescent="0.3">
      <c r="A101" s="36" t="s">
        <v>286</v>
      </c>
      <c r="B101">
        <v>21</v>
      </c>
      <c r="C101">
        <v>6</v>
      </c>
      <c r="D101">
        <v>200</v>
      </c>
      <c r="E101">
        <v>0</v>
      </c>
      <c r="F101">
        <v>2875</v>
      </c>
      <c r="G101">
        <v>17</v>
      </c>
      <c r="H101" s="36" t="s">
        <v>261</v>
      </c>
      <c r="I101">
        <v>70</v>
      </c>
    </row>
    <row r="102" spans="1:9" x14ac:dyDescent="0.3">
      <c r="A102" s="36" t="s">
        <v>286</v>
      </c>
      <c r="B102">
        <v>21</v>
      </c>
      <c r="C102">
        <v>6</v>
      </c>
      <c r="D102">
        <v>200</v>
      </c>
      <c r="E102">
        <v>0</v>
      </c>
      <c r="F102">
        <v>2875</v>
      </c>
      <c r="G102">
        <v>17</v>
      </c>
      <c r="H102" s="36" t="s">
        <v>261</v>
      </c>
      <c r="I102">
        <v>73</v>
      </c>
    </row>
    <row r="103" spans="1:9" x14ac:dyDescent="0.3">
      <c r="A103" s="36" t="s">
        <v>286</v>
      </c>
      <c r="B103">
        <v>21</v>
      </c>
      <c r="C103">
        <v>6</v>
      </c>
      <c r="D103">
        <v>200</v>
      </c>
      <c r="E103">
        <v>0</v>
      </c>
      <c r="F103">
        <v>2875</v>
      </c>
      <c r="G103">
        <v>17</v>
      </c>
      <c r="H103" s="36" t="s">
        <v>261</v>
      </c>
      <c r="I103">
        <v>74</v>
      </c>
    </row>
    <row r="104" spans="1:9" x14ac:dyDescent="0.3">
      <c r="A104" s="36" t="s">
        <v>286</v>
      </c>
      <c r="B104">
        <v>21</v>
      </c>
      <c r="C104">
        <v>6</v>
      </c>
      <c r="D104">
        <v>200</v>
      </c>
      <c r="E104">
        <v>0</v>
      </c>
      <c r="F104">
        <v>2875</v>
      </c>
      <c r="G104">
        <v>17</v>
      </c>
      <c r="H104" s="36" t="s">
        <v>261</v>
      </c>
      <c r="I104">
        <v>75</v>
      </c>
    </row>
    <row r="105" spans="1:9" x14ac:dyDescent="0.3">
      <c r="A105" s="36" t="s">
        <v>286</v>
      </c>
      <c r="B105">
        <v>21</v>
      </c>
      <c r="C105">
        <v>6</v>
      </c>
      <c r="D105">
        <v>200</v>
      </c>
      <c r="E105">
        <v>0</v>
      </c>
      <c r="F105">
        <v>2875</v>
      </c>
      <c r="G105">
        <v>17</v>
      </c>
      <c r="H105" s="36" t="s">
        <v>261</v>
      </c>
      <c r="I105">
        <v>76</v>
      </c>
    </row>
    <row r="106" spans="1:9" x14ac:dyDescent="0.3">
      <c r="A106" s="36" t="s">
        <v>286</v>
      </c>
      <c r="B106">
        <v>15</v>
      </c>
      <c r="C106">
        <v>6</v>
      </c>
      <c r="D106">
        <v>250</v>
      </c>
      <c r="E106">
        <v>72</v>
      </c>
      <c r="F106">
        <v>3158</v>
      </c>
      <c r="G106">
        <v>19.5</v>
      </c>
      <c r="H106" s="36" t="s">
        <v>261</v>
      </c>
      <c r="I106">
        <v>70</v>
      </c>
    </row>
    <row r="107" spans="1:9" x14ac:dyDescent="0.3">
      <c r="A107" s="36" t="s">
        <v>286</v>
      </c>
      <c r="B107">
        <v>15</v>
      </c>
      <c r="C107">
        <v>6</v>
      </c>
      <c r="D107">
        <v>250</v>
      </c>
      <c r="E107">
        <v>72</v>
      </c>
      <c r="F107">
        <v>3158</v>
      </c>
      <c r="G107">
        <v>19.5</v>
      </c>
      <c r="H107" s="36" t="s">
        <v>261</v>
      </c>
      <c r="I107">
        <v>73</v>
      </c>
    </row>
    <row r="108" spans="1:9" x14ac:dyDescent="0.3">
      <c r="A108" s="36" t="s">
        <v>286</v>
      </c>
      <c r="B108">
        <v>15</v>
      </c>
      <c r="C108">
        <v>6</v>
      </c>
      <c r="D108">
        <v>250</v>
      </c>
      <c r="E108">
        <v>72</v>
      </c>
      <c r="F108">
        <v>3158</v>
      </c>
      <c r="G108">
        <v>19.5</v>
      </c>
      <c r="H108" s="36" t="s">
        <v>261</v>
      </c>
      <c r="I108">
        <v>74</v>
      </c>
    </row>
    <row r="109" spans="1:9" x14ac:dyDescent="0.3">
      <c r="A109" s="36" t="s">
        <v>286</v>
      </c>
      <c r="B109">
        <v>15</v>
      </c>
      <c r="C109">
        <v>6</v>
      </c>
      <c r="D109">
        <v>250</v>
      </c>
      <c r="E109">
        <v>72</v>
      </c>
      <c r="F109">
        <v>3158</v>
      </c>
      <c r="G109">
        <v>19.5</v>
      </c>
      <c r="H109" s="36" t="s">
        <v>261</v>
      </c>
      <c r="I109">
        <v>75</v>
      </c>
    </row>
    <row r="110" spans="1:9" x14ac:dyDescent="0.3">
      <c r="A110" s="36" t="s">
        <v>286</v>
      </c>
      <c r="B110">
        <v>15</v>
      </c>
      <c r="C110">
        <v>6</v>
      </c>
      <c r="D110">
        <v>250</v>
      </c>
      <c r="E110">
        <v>72</v>
      </c>
      <c r="F110">
        <v>3158</v>
      </c>
      <c r="G110">
        <v>19.5</v>
      </c>
      <c r="H110" s="36" t="s">
        <v>261</v>
      </c>
      <c r="I110">
        <v>76</v>
      </c>
    </row>
    <row r="111" spans="1:9" x14ac:dyDescent="0.3">
      <c r="A111" s="36" t="s">
        <v>286</v>
      </c>
      <c r="B111">
        <v>24</v>
      </c>
      <c r="C111">
        <v>6</v>
      </c>
      <c r="D111">
        <v>200</v>
      </c>
      <c r="E111">
        <v>81</v>
      </c>
      <c r="F111">
        <v>3012</v>
      </c>
      <c r="G111">
        <v>17.600000000000001</v>
      </c>
      <c r="H111" s="36" t="s">
        <v>261</v>
      </c>
      <c r="I111">
        <v>70</v>
      </c>
    </row>
    <row r="112" spans="1:9" x14ac:dyDescent="0.3">
      <c r="A112" s="36" t="s">
        <v>286</v>
      </c>
      <c r="B112">
        <v>24</v>
      </c>
      <c r="C112">
        <v>6</v>
      </c>
      <c r="D112">
        <v>200</v>
      </c>
      <c r="E112">
        <v>81</v>
      </c>
      <c r="F112">
        <v>3012</v>
      </c>
      <c r="G112">
        <v>17.600000000000001</v>
      </c>
      <c r="H112" s="36" t="s">
        <v>261</v>
      </c>
      <c r="I112">
        <v>73</v>
      </c>
    </row>
    <row r="113" spans="1:9" x14ac:dyDescent="0.3">
      <c r="A113" s="36" t="s">
        <v>286</v>
      </c>
      <c r="B113">
        <v>24</v>
      </c>
      <c r="C113">
        <v>6</v>
      </c>
      <c r="D113">
        <v>200</v>
      </c>
      <c r="E113">
        <v>81</v>
      </c>
      <c r="F113">
        <v>3012</v>
      </c>
      <c r="G113">
        <v>17.600000000000001</v>
      </c>
      <c r="H113" s="36" t="s">
        <v>261</v>
      </c>
      <c r="I113">
        <v>74</v>
      </c>
    </row>
    <row r="114" spans="1:9" x14ac:dyDescent="0.3">
      <c r="A114" s="36" t="s">
        <v>286</v>
      </c>
      <c r="B114">
        <v>24</v>
      </c>
      <c r="C114">
        <v>6</v>
      </c>
      <c r="D114">
        <v>200</v>
      </c>
      <c r="E114">
        <v>81</v>
      </c>
      <c r="F114">
        <v>3012</v>
      </c>
      <c r="G114">
        <v>17.600000000000001</v>
      </c>
      <c r="H114" s="36" t="s">
        <v>261</v>
      </c>
      <c r="I114">
        <v>75</v>
      </c>
    </row>
    <row r="115" spans="1:9" x14ac:dyDescent="0.3">
      <c r="A115" s="36" t="s">
        <v>286</v>
      </c>
      <c r="B115">
        <v>24</v>
      </c>
      <c r="C115">
        <v>6</v>
      </c>
      <c r="D115">
        <v>200</v>
      </c>
      <c r="E115">
        <v>81</v>
      </c>
      <c r="F115">
        <v>3012</v>
      </c>
      <c r="G115">
        <v>17.600000000000001</v>
      </c>
      <c r="H115" s="36" t="s">
        <v>261</v>
      </c>
      <c r="I115">
        <v>76</v>
      </c>
    </row>
    <row r="116" spans="1:9" x14ac:dyDescent="0.3">
      <c r="A116" s="36" t="s">
        <v>287</v>
      </c>
      <c r="B116">
        <v>27</v>
      </c>
      <c r="C116">
        <v>4</v>
      </c>
      <c r="D116">
        <v>97</v>
      </c>
      <c r="E116">
        <v>88</v>
      </c>
      <c r="F116">
        <v>2130</v>
      </c>
      <c r="G116">
        <v>14.5</v>
      </c>
      <c r="H116" s="36" t="s">
        <v>283</v>
      </c>
      <c r="I116">
        <v>70</v>
      </c>
    </row>
    <row r="117" spans="1:9" x14ac:dyDescent="0.3">
      <c r="A117" s="36" t="s">
        <v>287</v>
      </c>
      <c r="B117">
        <v>27</v>
      </c>
      <c r="C117">
        <v>4</v>
      </c>
      <c r="D117">
        <v>97</v>
      </c>
      <c r="E117">
        <v>88</v>
      </c>
      <c r="F117">
        <v>2130</v>
      </c>
      <c r="G117">
        <v>14.5</v>
      </c>
      <c r="H117" s="36" t="s">
        <v>283</v>
      </c>
      <c r="I117">
        <v>71</v>
      </c>
    </row>
    <row r="118" spans="1:9" x14ac:dyDescent="0.3">
      <c r="A118" s="36" t="s">
        <v>287</v>
      </c>
      <c r="B118">
        <v>27</v>
      </c>
      <c r="C118">
        <v>4</v>
      </c>
      <c r="D118">
        <v>97</v>
      </c>
      <c r="E118">
        <v>88</v>
      </c>
      <c r="F118">
        <v>2130</v>
      </c>
      <c r="G118">
        <v>14.5</v>
      </c>
      <c r="H118" s="36" t="s">
        <v>283</v>
      </c>
      <c r="I118">
        <v>70</v>
      </c>
    </row>
    <row r="119" spans="1:9" x14ac:dyDescent="0.3">
      <c r="A119" s="36" t="s">
        <v>287</v>
      </c>
      <c r="B119">
        <v>27</v>
      </c>
      <c r="C119">
        <v>4</v>
      </c>
      <c r="D119">
        <v>97</v>
      </c>
      <c r="E119">
        <v>88</v>
      </c>
      <c r="F119">
        <v>2130</v>
      </c>
      <c r="G119">
        <v>14.5</v>
      </c>
      <c r="H119" s="36" t="s">
        <v>283</v>
      </c>
      <c r="I119">
        <v>71</v>
      </c>
    </row>
    <row r="120" spans="1:9" x14ac:dyDescent="0.3">
      <c r="A120" s="36" t="s">
        <v>288</v>
      </c>
      <c r="B120">
        <v>26</v>
      </c>
      <c r="C120">
        <v>4</v>
      </c>
      <c r="D120">
        <v>97</v>
      </c>
      <c r="E120">
        <v>46</v>
      </c>
      <c r="F120">
        <v>1835</v>
      </c>
      <c r="G120">
        <v>20.5</v>
      </c>
      <c r="H120" s="36" t="s">
        <v>272</v>
      </c>
      <c r="I120">
        <v>70</v>
      </c>
    </row>
    <row r="121" spans="1:9" x14ac:dyDescent="0.3">
      <c r="A121" s="36" t="s">
        <v>289</v>
      </c>
      <c r="B121">
        <v>25</v>
      </c>
      <c r="C121">
        <v>4</v>
      </c>
      <c r="D121">
        <v>110</v>
      </c>
      <c r="E121">
        <v>87</v>
      </c>
      <c r="F121">
        <v>2672</v>
      </c>
      <c r="G121">
        <v>17.5</v>
      </c>
      <c r="H121" s="36" t="s">
        <v>272</v>
      </c>
      <c r="I121">
        <v>70</v>
      </c>
    </row>
    <row r="122" spans="1:9" x14ac:dyDescent="0.3">
      <c r="A122" s="36" t="s">
        <v>289</v>
      </c>
      <c r="B122">
        <v>25</v>
      </c>
      <c r="C122">
        <v>4</v>
      </c>
      <c r="D122">
        <v>110</v>
      </c>
      <c r="E122">
        <v>87</v>
      </c>
      <c r="F122">
        <v>2672</v>
      </c>
      <c r="G122">
        <v>17.5</v>
      </c>
      <c r="H122" s="36" t="s">
        <v>272</v>
      </c>
      <c r="I122">
        <v>75</v>
      </c>
    </row>
    <row r="123" spans="1:9" x14ac:dyDescent="0.3">
      <c r="A123" s="36" t="s">
        <v>289</v>
      </c>
      <c r="B123">
        <v>25</v>
      </c>
      <c r="C123">
        <v>4</v>
      </c>
      <c r="D123">
        <v>110</v>
      </c>
      <c r="E123">
        <v>87</v>
      </c>
      <c r="F123">
        <v>2672</v>
      </c>
      <c r="G123">
        <v>17.5</v>
      </c>
      <c r="H123" s="36" t="s">
        <v>272</v>
      </c>
      <c r="I123">
        <v>76</v>
      </c>
    </row>
    <row r="124" spans="1:9" x14ac:dyDescent="0.3">
      <c r="A124" s="36" t="s">
        <v>289</v>
      </c>
      <c r="B124">
        <v>25</v>
      </c>
      <c r="C124">
        <v>4</v>
      </c>
      <c r="D124">
        <v>110</v>
      </c>
      <c r="E124">
        <v>87</v>
      </c>
      <c r="F124">
        <v>2672</v>
      </c>
      <c r="G124">
        <v>17.5</v>
      </c>
      <c r="H124" s="36" t="s">
        <v>272</v>
      </c>
      <c r="I124">
        <v>79</v>
      </c>
    </row>
    <row r="125" spans="1:9" x14ac:dyDescent="0.3">
      <c r="A125" s="36" t="s">
        <v>289</v>
      </c>
      <c r="B125">
        <v>23</v>
      </c>
      <c r="C125">
        <v>4</v>
      </c>
      <c r="D125">
        <v>120</v>
      </c>
      <c r="E125">
        <v>88</v>
      </c>
      <c r="F125">
        <v>2957</v>
      </c>
      <c r="G125">
        <v>17</v>
      </c>
      <c r="H125" s="36" t="s">
        <v>272</v>
      </c>
      <c r="I125">
        <v>70</v>
      </c>
    </row>
    <row r="126" spans="1:9" x14ac:dyDescent="0.3">
      <c r="A126" s="36" t="s">
        <v>289</v>
      </c>
      <c r="B126">
        <v>23</v>
      </c>
      <c r="C126">
        <v>4</v>
      </c>
      <c r="D126">
        <v>120</v>
      </c>
      <c r="E126">
        <v>88</v>
      </c>
      <c r="F126">
        <v>2957</v>
      </c>
      <c r="G126">
        <v>17</v>
      </c>
      <c r="H126" s="36" t="s">
        <v>272</v>
      </c>
      <c r="I126">
        <v>75</v>
      </c>
    </row>
    <row r="127" spans="1:9" x14ac:dyDescent="0.3">
      <c r="A127" s="36" t="s">
        <v>289</v>
      </c>
      <c r="B127">
        <v>23</v>
      </c>
      <c r="C127">
        <v>4</v>
      </c>
      <c r="D127">
        <v>120</v>
      </c>
      <c r="E127">
        <v>88</v>
      </c>
      <c r="F127">
        <v>2957</v>
      </c>
      <c r="G127">
        <v>17</v>
      </c>
      <c r="H127" s="36" t="s">
        <v>272</v>
      </c>
      <c r="I127">
        <v>76</v>
      </c>
    </row>
    <row r="128" spans="1:9" x14ac:dyDescent="0.3">
      <c r="A128" s="36" t="s">
        <v>289</v>
      </c>
      <c r="B128">
        <v>23</v>
      </c>
      <c r="C128">
        <v>4</v>
      </c>
      <c r="D128">
        <v>120</v>
      </c>
      <c r="E128">
        <v>88</v>
      </c>
      <c r="F128">
        <v>2957</v>
      </c>
      <c r="G128">
        <v>17</v>
      </c>
      <c r="H128" s="36" t="s">
        <v>272</v>
      </c>
      <c r="I128">
        <v>79</v>
      </c>
    </row>
    <row r="129" spans="1:9" x14ac:dyDescent="0.3">
      <c r="A129" s="36" t="s">
        <v>289</v>
      </c>
      <c r="B129">
        <v>19</v>
      </c>
      <c r="C129">
        <v>4</v>
      </c>
      <c r="D129">
        <v>120</v>
      </c>
      <c r="E129">
        <v>88</v>
      </c>
      <c r="F129">
        <v>3270</v>
      </c>
      <c r="G129">
        <v>21.9</v>
      </c>
      <c r="H129" s="36" t="s">
        <v>272</v>
      </c>
      <c r="I129">
        <v>70</v>
      </c>
    </row>
    <row r="130" spans="1:9" x14ac:dyDescent="0.3">
      <c r="A130" s="36" t="s">
        <v>289</v>
      </c>
      <c r="B130">
        <v>19</v>
      </c>
      <c r="C130">
        <v>4</v>
      </c>
      <c r="D130">
        <v>120</v>
      </c>
      <c r="E130">
        <v>88</v>
      </c>
      <c r="F130">
        <v>3270</v>
      </c>
      <c r="G130">
        <v>21.9</v>
      </c>
      <c r="H130" s="36" t="s">
        <v>272</v>
      </c>
      <c r="I130">
        <v>75</v>
      </c>
    </row>
    <row r="131" spans="1:9" x14ac:dyDescent="0.3">
      <c r="A131" s="36" t="s">
        <v>289</v>
      </c>
      <c r="B131">
        <v>19</v>
      </c>
      <c r="C131">
        <v>4</v>
      </c>
      <c r="D131">
        <v>120</v>
      </c>
      <c r="E131">
        <v>88</v>
      </c>
      <c r="F131">
        <v>3270</v>
      </c>
      <c r="G131">
        <v>21.9</v>
      </c>
      <c r="H131" s="36" t="s">
        <v>272</v>
      </c>
      <c r="I131">
        <v>76</v>
      </c>
    </row>
    <row r="132" spans="1:9" x14ac:dyDescent="0.3">
      <c r="A132" s="36" t="s">
        <v>289</v>
      </c>
      <c r="B132">
        <v>19</v>
      </c>
      <c r="C132">
        <v>4</v>
      </c>
      <c r="D132">
        <v>120</v>
      </c>
      <c r="E132">
        <v>88</v>
      </c>
      <c r="F132">
        <v>3270</v>
      </c>
      <c r="G132">
        <v>21.9</v>
      </c>
      <c r="H132" s="36" t="s">
        <v>272</v>
      </c>
      <c r="I132">
        <v>79</v>
      </c>
    </row>
    <row r="133" spans="1:9" x14ac:dyDescent="0.3">
      <c r="A133" s="36" t="s">
        <v>289</v>
      </c>
      <c r="B133">
        <v>27</v>
      </c>
      <c r="C133">
        <v>4</v>
      </c>
      <c r="D133">
        <v>141</v>
      </c>
      <c r="E133">
        <v>71</v>
      </c>
      <c r="F133">
        <v>3190</v>
      </c>
      <c r="G133">
        <v>24.8</v>
      </c>
      <c r="H133" s="36" t="s">
        <v>272</v>
      </c>
      <c r="I133">
        <v>70</v>
      </c>
    </row>
    <row r="134" spans="1:9" x14ac:dyDescent="0.3">
      <c r="A134" s="36" t="s">
        <v>289</v>
      </c>
      <c r="B134">
        <v>27</v>
      </c>
      <c r="C134">
        <v>4</v>
      </c>
      <c r="D134">
        <v>141</v>
      </c>
      <c r="E134">
        <v>71</v>
      </c>
      <c r="F134">
        <v>3190</v>
      </c>
      <c r="G134">
        <v>24.8</v>
      </c>
      <c r="H134" s="36" t="s">
        <v>272</v>
      </c>
      <c r="I134">
        <v>75</v>
      </c>
    </row>
    <row r="135" spans="1:9" x14ac:dyDescent="0.3">
      <c r="A135" s="36" t="s">
        <v>289</v>
      </c>
      <c r="B135">
        <v>27</v>
      </c>
      <c r="C135">
        <v>4</v>
      </c>
      <c r="D135">
        <v>141</v>
      </c>
      <c r="E135">
        <v>71</v>
      </c>
      <c r="F135">
        <v>3190</v>
      </c>
      <c r="G135">
        <v>24.8</v>
      </c>
      <c r="H135" s="36" t="s">
        <v>272</v>
      </c>
      <c r="I135">
        <v>76</v>
      </c>
    </row>
    <row r="136" spans="1:9" x14ac:dyDescent="0.3">
      <c r="A136" s="36" t="s">
        <v>289</v>
      </c>
      <c r="B136">
        <v>27</v>
      </c>
      <c r="C136">
        <v>4</v>
      </c>
      <c r="D136">
        <v>141</v>
      </c>
      <c r="E136">
        <v>71</v>
      </c>
      <c r="F136">
        <v>3190</v>
      </c>
      <c r="G136">
        <v>24.8</v>
      </c>
      <c r="H136" s="36" t="s">
        <v>272</v>
      </c>
      <c r="I136">
        <v>79</v>
      </c>
    </row>
    <row r="137" spans="1:9" x14ac:dyDescent="0.3">
      <c r="A137" s="36" t="s">
        <v>290</v>
      </c>
      <c r="B137">
        <v>24</v>
      </c>
      <c r="C137">
        <v>4</v>
      </c>
      <c r="D137">
        <v>107</v>
      </c>
      <c r="E137">
        <v>90</v>
      </c>
      <c r="F137">
        <v>2430</v>
      </c>
      <c r="G137">
        <v>14.5</v>
      </c>
      <c r="H137" s="36" t="s">
        <v>272</v>
      </c>
      <c r="I137">
        <v>70</v>
      </c>
    </row>
    <row r="138" spans="1:9" x14ac:dyDescent="0.3">
      <c r="A138" s="36" t="s">
        <v>291</v>
      </c>
      <c r="B138">
        <v>25</v>
      </c>
      <c r="C138">
        <v>4</v>
      </c>
      <c r="D138">
        <v>104</v>
      </c>
      <c r="E138">
        <v>95</v>
      </c>
      <c r="F138">
        <v>2375</v>
      </c>
      <c r="G138">
        <v>17.5</v>
      </c>
      <c r="H138" s="36" t="s">
        <v>272</v>
      </c>
      <c r="I138">
        <v>70</v>
      </c>
    </row>
    <row r="139" spans="1:9" x14ac:dyDescent="0.3">
      <c r="A139" s="36" t="s">
        <v>292</v>
      </c>
      <c r="B139">
        <v>26</v>
      </c>
      <c r="C139">
        <v>4</v>
      </c>
      <c r="D139">
        <v>121</v>
      </c>
      <c r="E139">
        <v>113</v>
      </c>
      <c r="F139">
        <v>2234</v>
      </c>
      <c r="G139">
        <v>12.5</v>
      </c>
      <c r="H139" s="36" t="s">
        <v>272</v>
      </c>
      <c r="I139">
        <v>70</v>
      </c>
    </row>
    <row r="140" spans="1:9" x14ac:dyDescent="0.3">
      <c r="A140" s="36" t="s">
        <v>293</v>
      </c>
      <c r="B140">
        <v>21</v>
      </c>
      <c r="C140">
        <v>6</v>
      </c>
      <c r="D140">
        <v>199</v>
      </c>
      <c r="E140">
        <v>90</v>
      </c>
      <c r="F140">
        <v>2648</v>
      </c>
      <c r="G140">
        <v>15</v>
      </c>
      <c r="H140" s="36" t="s">
        <v>261</v>
      </c>
      <c r="I140">
        <v>70</v>
      </c>
    </row>
    <row r="141" spans="1:9" x14ac:dyDescent="0.3">
      <c r="A141" s="36" t="s">
        <v>293</v>
      </c>
      <c r="B141">
        <v>21</v>
      </c>
      <c r="C141">
        <v>6</v>
      </c>
      <c r="D141">
        <v>199</v>
      </c>
      <c r="E141">
        <v>90</v>
      </c>
      <c r="F141">
        <v>2648</v>
      </c>
      <c r="G141">
        <v>15</v>
      </c>
      <c r="H141" s="36" t="s">
        <v>261</v>
      </c>
      <c r="I141">
        <v>71</v>
      </c>
    </row>
    <row r="142" spans="1:9" x14ac:dyDescent="0.3">
      <c r="A142" s="36" t="s">
        <v>293</v>
      </c>
      <c r="B142">
        <v>21</v>
      </c>
      <c r="C142">
        <v>6</v>
      </c>
      <c r="D142">
        <v>199</v>
      </c>
      <c r="E142">
        <v>90</v>
      </c>
      <c r="F142">
        <v>2648</v>
      </c>
      <c r="G142">
        <v>15</v>
      </c>
      <c r="H142" s="36" t="s">
        <v>261</v>
      </c>
      <c r="I142">
        <v>73</v>
      </c>
    </row>
    <row r="143" spans="1:9" x14ac:dyDescent="0.3">
      <c r="A143" s="36" t="s">
        <v>293</v>
      </c>
      <c r="B143">
        <v>21</v>
      </c>
      <c r="C143">
        <v>6</v>
      </c>
      <c r="D143">
        <v>199</v>
      </c>
      <c r="E143">
        <v>90</v>
      </c>
      <c r="F143">
        <v>2648</v>
      </c>
      <c r="G143">
        <v>15</v>
      </c>
      <c r="H143" s="36" t="s">
        <v>261</v>
      </c>
      <c r="I143">
        <v>75</v>
      </c>
    </row>
    <row r="144" spans="1:9" x14ac:dyDescent="0.3">
      <c r="A144" s="36" t="s">
        <v>293</v>
      </c>
      <c r="B144">
        <v>19</v>
      </c>
      <c r="C144">
        <v>6</v>
      </c>
      <c r="D144">
        <v>232</v>
      </c>
      <c r="E144">
        <v>100</v>
      </c>
      <c r="F144">
        <v>2634</v>
      </c>
      <c r="G144">
        <v>13</v>
      </c>
      <c r="H144" s="36" t="s">
        <v>261</v>
      </c>
      <c r="I144">
        <v>70</v>
      </c>
    </row>
    <row r="145" spans="1:9" x14ac:dyDescent="0.3">
      <c r="A145" s="36" t="s">
        <v>293</v>
      </c>
      <c r="B145">
        <v>19</v>
      </c>
      <c r="C145">
        <v>6</v>
      </c>
      <c r="D145">
        <v>232</v>
      </c>
      <c r="E145">
        <v>100</v>
      </c>
      <c r="F145">
        <v>2634</v>
      </c>
      <c r="G145">
        <v>13</v>
      </c>
      <c r="H145" s="36" t="s">
        <v>261</v>
      </c>
      <c r="I145">
        <v>71</v>
      </c>
    </row>
    <row r="146" spans="1:9" x14ac:dyDescent="0.3">
      <c r="A146" s="36" t="s">
        <v>293</v>
      </c>
      <c r="B146">
        <v>19</v>
      </c>
      <c r="C146">
        <v>6</v>
      </c>
      <c r="D146">
        <v>232</v>
      </c>
      <c r="E146">
        <v>100</v>
      </c>
      <c r="F146">
        <v>2634</v>
      </c>
      <c r="G146">
        <v>13</v>
      </c>
      <c r="H146" s="36" t="s">
        <v>261</v>
      </c>
      <c r="I146">
        <v>73</v>
      </c>
    </row>
    <row r="147" spans="1:9" x14ac:dyDescent="0.3">
      <c r="A147" s="36" t="s">
        <v>293</v>
      </c>
      <c r="B147">
        <v>19</v>
      </c>
      <c r="C147">
        <v>6</v>
      </c>
      <c r="D147">
        <v>232</v>
      </c>
      <c r="E147">
        <v>100</v>
      </c>
      <c r="F147">
        <v>2634</v>
      </c>
      <c r="G147">
        <v>13</v>
      </c>
      <c r="H147" s="36" t="s">
        <v>261</v>
      </c>
      <c r="I147">
        <v>75</v>
      </c>
    </row>
    <row r="148" spans="1:9" x14ac:dyDescent="0.3">
      <c r="A148" s="36" t="s">
        <v>293</v>
      </c>
      <c r="B148">
        <v>18</v>
      </c>
      <c r="C148">
        <v>6</v>
      </c>
      <c r="D148">
        <v>232</v>
      </c>
      <c r="E148">
        <v>100</v>
      </c>
      <c r="F148">
        <v>2789</v>
      </c>
      <c r="G148">
        <v>15</v>
      </c>
      <c r="H148" s="36" t="s">
        <v>261</v>
      </c>
      <c r="I148">
        <v>70</v>
      </c>
    </row>
    <row r="149" spans="1:9" x14ac:dyDescent="0.3">
      <c r="A149" s="36" t="s">
        <v>293</v>
      </c>
      <c r="B149">
        <v>18</v>
      </c>
      <c r="C149">
        <v>6</v>
      </c>
      <c r="D149">
        <v>232</v>
      </c>
      <c r="E149">
        <v>100</v>
      </c>
      <c r="F149">
        <v>2789</v>
      </c>
      <c r="G149">
        <v>15</v>
      </c>
      <c r="H149" s="36" t="s">
        <v>261</v>
      </c>
      <c r="I149">
        <v>71</v>
      </c>
    </row>
    <row r="150" spans="1:9" x14ac:dyDescent="0.3">
      <c r="A150" s="36" t="s">
        <v>293</v>
      </c>
      <c r="B150">
        <v>18</v>
      </c>
      <c r="C150">
        <v>6</v>
      </c>
      <c r="D150">
        <v>232</v>
      </c>
      <c r="E150">
        <v>100</v>
      </c>
      <c r="F150">
        <v>2789</v>
      </c>
      <c r="G150">
        <v>15</v>
      </c>
      <c r="H150" s="36" t="s">
        <v>261</v>
      </c>
      <c r="I150">
        <v>73</v>
      </c>
    </row>
    <row r="151" spans="1:9" x14ac:dyDescent="0.3">
      <c r="A151" s="36" t="s">
        <v>293</v>
      </c>
      <c r="B151">
        <v>18</v>
      </c>
      <c r="C151">
        <v>6</v>
      </c>
      <c r="D151">
        <v>232</v>
      </c>
      <c r="E151">
        <v>100</v>
      </c>
      <c r="F151">
        <v>2789</v>
      </c>
      <c r="G151">
        <v>15</v>
      </c>
      <c r="H151" s="36" t="s">
        <v>261</v>
      </c>
      <c r="I151">
        <v>75</v>
      </c>
    </row>
    <row r="152" spans="1:9" x14ac:dyDescent="0.3">
      <c r="A152" s="36" t="s">
        <v>293</v>
      </c>
      <c r="B152">
        <v>20</v>
      </c>
      <c r="C152">
        <v>6</v>
      </c>
      <c r="D152">
        <v>232</v>
      </c>
      <c r="E152">
        <v>100</v>
      </c>
      <c r="F152">
        <v>2914</v>
      </c>
      <c r="G152">
        <v>16</v>
      </c>
      <c r="H152" s="36" t="s">
        <v>261</v>
      </c>
      <c r="I152">
        <v>70</v>
      </c>
    </row>
    <row r="153" spans="1:9" x14ac:dyDescent="0.3">
      <c r="A153" s="36" t="s">
        <v>293</v>
      </c>
      <c r="B153">
        <v>20</v>
      </c>
      <c r="C153">
        <v>6</v>
      </c>
      <c r="D153">
        <v>232</v>
      </c>
      <c r="E153">
        <v>100</v>
      </c>
      <c r="F153">
        <v>2914</v>
      </c>
      <c r="G153">
        <v>16</v>
      </c>
      <c r="H153" s="36" t="s">
        <v>261</v>
      </c>
      <c r="I153">
        <v>71</v>
      </c>
    </row>
    <row r="154" spans="1:9" x14ac:dyDescent="0.3">
      <c r="A154" s="36" t="s">
        <v>293</v>
      </c>
      <c r="B154">
        <v>20</v>
      </c>
      <c r="C154">
        <v>6</v>
      </c>
      <c r="D154">
        <v>232</v>
      </c>
      <c r="E154">
        <v>100</v>
      </c>
      <c r="F154">
        <v>2914</v>
      </c>
      <c r="G154">
        <v>16</v>
      </c>
      <c r="H154" s="36" t="s">
        <v>261</v>
      </c>
      <c r="I154">
        <v>73</v>
      </c>
    </row>
    <row r="155" spans="1:9" x14ac:dyDescent="0.3">
      <c r="A155" s="36" t="s">
        <v>293</v>
      </c>
      <c r="B155">
        <v>20</v>
      </c>
      <c r="C155">
        <v>6</v>
      </c>
      <c r="D155">
        <v>232</v>
      </c>
      <c r="E155">
        <v>100</v>
      </c>
      <c r="F155">
        <v>2914</v>
      </c>
      <c r="G155">
        <v>16</v>
      </c>
      <c r="H155" s="36" t="s">
        <v>261</v>
      </c>
      <c r="I155">
        <v>75</v>
      </c>
    </row>
    <row r="156" spans="1:9" x14ac:dyDescent="0.3">
      <c r="A156" s="36" t="s">
        <v>294</v>
      </c>
      <c r="B156">
        <v>10</v>
      </c>
      <c r="C156">
        <v>8</v>
      </c>
      <c r="D156">
        <v>360</v>
      </c>
      <c r="E156">
        <v>215</v>
      </c>
      <c r="F156">
        <v>4615</v>
      </c>
      <c r="G156">
        <v>14</v>
      </c>
      <c r="H156" s="36" t="s">
        <v>261</v>
      </c>
      <c r="I156">
        <v>70</v>
      </c>
    </row>
    <row r="157" spans="1:9" x14ac:dyDescent="0.3">
      <c r="A157" s="36" t="s">
        <v>295</v>
      </c>
      <c r="B157">
        <v>10</v>
      </c>
      <c r="C157">
        <v>8</v>
      </c>
      <c r="D157">
        <v>307</v>
      </c>
      <c r="E157">
        <v>200</v>
      </c>
      <c r="F157">
        <v>4376</v>
      </c>
      <c r="G157">
        <v>15</v>
      </c>
      <c r="H157" s="36" t="s">
        <v>261</v>
      </c>
      <c r="I157">
        <v>70</v>
      </c>
    </row>
    <row r="158" spans="1:9" x14ac:dyDescent="0.3">
      <c r="A158" s="36" t="s">
        <v>296</v>
      </c>
      <c r="B158">
        <v>11</v>
      </c>
      <c r="C158">
        <v>8</v>
      </c>
      <c r="D158">
        <v>318</v>
      </c>
      <c r="E158">
        <v>210</v>
      </c>
      <c r="F158">
        <v>4382</v>
      </c>
      <c r="G158">
        <v>13.5</v>
      </c>
      <c r="H158" s="36" t="s">
        <v>261</v>
      </c>
      <c r="I158">
        <v>70</v>
      </c>
    </row>
    <row r="159" spans="1:9" x14ac:dyDescent="0.3">
      <c r="A159" s="36" t="s">
        <v>297</v>
      </c>
      <c r="B159">
        <v>9</v>
      </c>
      <c r="C159">
        <v>8</v>
      </c>
      <c r="D159">
        <v>304</v>
      </c>
      <c r="E159">
        <v>193</v>
      </c>
      <c r="F159">
        <v>4732</v>
      </c>
      <c r="G159">
        <v>18.5</v>
      </c>
      <c r="H159" s="36" t="s">
        <v>261</v>
      </c>
      <c r="I159">
        <v>70</v>
      </c>
    </row>
    <row r="160" spans="1:9" x14ac:dyDescent="0.3">
      <c r="A160" s="36" t="s">
        <v>298</v>
      </c>
      <c r="B160">
        <v>28</v>
      </c>
      <c r="C160">
        <v>4</v>
      </c>
      <c r="D160">
        <v>140</v>
      </c>
      <c r="E160">
        <v>90</v>
      </c>
      <c r="F160">
        <v>2264</v>
      </c>
      <c r="G160">
        <v>15.5</v>
      </c>
      <c r="H160" s="36" t="s">
        <v>261</v>
      </c>
      <c r="I160">
        <v>71</v>
      </c>
    </row>
    <row r="161" spans="1:9" x14ac:dyDescent="0.3">
      <c r="A161" s="36" t="s">
        <v>299</v>
      </c>
      <c r="B161">
        <v>25</v>
      </c>
      <c r="C161">
        <v>4</v>
      </c>
      <c r="D161">
        <v>113</v>
      </c>
      <c r="E161">
        <v>95</v>
      </c>
      <c r="F161">
        <v>2228</v>
      </c>
      <c r="G161">
        <v>14</v>
      </c>
      <c r="H161" s="36" t="s">
        <v>283</v>
      </c>
      <c r="I161">
        <v>71</v>
      </c>
    </row>
    <row r="162" spans="1:9" x14ac:dyDescent="0.3">
      <c r="A162" s="36" t="s">
        <v>299</v>
      </c>
      <c r="B162">
        <v>25</v>
      </c>
      <c r="C162">
        <v>4</v>
      </c>
      <c r="D162">
        <v>113</v>
      </c>
      <c r="E162">
        <v>95</v>
      </c>
      <c r="F162">
        <v>2228</v>
      </c>
      <c r="G162">
        <v>14</v>
      </c>
      <c r="H162" s="36" t="s">
        <v>283</v>
      </c>
      <c r="I162">
        <v>74</v>
      </c>
    </row>
    <row r="163" spans="1:9" x14ac:dyDescent="0.3">
      <c r="A163" s="36" t="s">
        <v>299</v>
      </c>
      <c r="B163">
        <v>25</v>
      </c>
      <c r="C163">
        <v>4</v>
      </c>
      <c r="D163">
        <v>113</v>
      </c>
      <c r="E163">
        <v>95</v>
      </c>
      <c r="F163">
        <v>2228</v>
      </c>
      <c r="G163">
        <v>14</v>
      </c>
      <c r="H163" s="36" t="s">
        <v>283</v>
      </c>
      <c r="I163">
        <v>75</v>
      </c>
    </row>
    <row r="164" spans="1:9" x14ac:dyDescent="0.3">
      <c r="A164" s="36" t="s">
        <v>299</v>
      </c>
      <c r="B164">
        <v>25</v>
      </c>
      <c r="C164">
        <v>4</v>
      </c>
      <c r="D164">
        <v>113</v>
      </c>
      <c r="E164">
        <v>95</v>
      </c>
      <c r="F164">
        <v>2228</v>
      </c>
      <c r="G164">
        <v>14</v>
      </c>
      <c r="H164" s="36" t="s">
        <v>283</v>
      </c>
      <c r="I164">
        <v>75</v>
      </c>
    </row>
    <row r="165" spans="1:9" x14ac:dyDescent="0.3">
      <c r="A165" s="36" t="s">
        <v>299</v>
      </c>
      <c r="B165">
        <v>25</v>
      </c>
      <c r="C165">
        <v>4</v>
      </c>
      <c r="D165">
        <v>113</v>
      </c>
      <c r="E165">
        <v>95</v>
      </c>
      <c r="F165">
        <v>2228</v>
      </c>
      <c r="G165">
        <v>14</v>
      </c>
      <c r="H165" s="36" t="s">
        <v>283</v>
      </c>
      <c r="I165">
        <v>76</v>
      </c>
    </row>
    <row r="166" spans="1:9" x14ac:dyDescent="0.3">
      <c r="A166" s="36" t="s">
        <v>299</v>
      </c>
      <c r="B166">
        <v>25</v>
      </c>
      <c r="C166">
        <v>4</v>
      </c>
      <c r="D166">
        <v>113</v>
      </c>
      <c r="E166">
        <v>95</v>
      </c>
      <c r="F166">
        <v>2228</v>
      </c>
      <c r="G166">
        <v>14</v>
      </c>
      <c r="H166" s="36" t="s">
        <v>283</v>
      </c>
      <c r="I166">
        <v>78</v>
      </c>
    </row>
    <row r="167" spans="1:9" x14ac:dyDescent="0.3">
      <c r="A167" s="36" t="s">
        <v>299</v>
      </c>
      <c r="B167">
        <v>25</v>
      </c>
      <c r="C167">
        <v>4</v>
      </c>
      <c r="D167">
        <v>113</v>
      </c>
      <c r="E167">
        <v>95</v>
      </c>
      <c r="F167">
        <v>2228</v>
      </c>
      <c r="G167">
        <v>14</v>
      </c>
      <c r="H167" s="36" t="s">
        <v>283</v>
      </c>
      <c r="I167">
        <v>80</v>
      </c>
    </row>
    <row r="168" spans="1:9" x14ac:dyDescent="0.3">
      <c r="A168" s="36" t="s">
        <v>299</v>
      </c>
      <c r="B168">
        <v>25</v>
      </c>
      <c r="C168">
        <v>4</v>
      </c>
      <c r="D168">
        <v>113</v>
      </c>
      <c r="E168">
        <v>95</v>
      </c>
      <c r="F168">
        <v>2228</v>
      </c>
      <c r="G168">
        <v>14</v>
      </c>
      <c r="H168" s="36" t="s">
        <v>283</v>
      </c>
      <c r="I168">
        <v>81</v>
      </c>
    </row>
    <row r="169" spans="1:9" x14ac:dyDescent="0.3">
      <c r="A169" s="36" t="s">
        <v>299</v>
      </c>
      <c r="B169">
        <v>25</v>
      </c>
      <c r="C169">
        <v>4</v>
      </c>
      <c r="D169">
        <v>113</v>
      </c>
      <c r="E169">
        <v>95</v>
      </c>
      <c r="F169">
        <v>2228</v>
      </c>
      <c r="G169">
        <v>14</v>
      </c>
      <c r="H169" s="36" t="s">
        <v>283</v>
      </c>
      <c r="I169">
        <v>82</v>
      </c>
    </row>
    <row r="170" spans="1:9" x14ac:dyDescent="0.3">
      <c r="A170" s="36" t="s">
        <v>299</v>
      </c>
      <c r="B170">
        <v>31</v>
      </c>
      <c r="C170">
        <v>4</v>
      </c>
      <c r="D170">
        <v>76</v>
      </c>
      <c r="E170">
        <v>52</v>
      </c>
      <c r="F170">
        <v>1649</v>
      </c>
      <c r="G170">
        <v>16.5</v>
      </c>
      <c r="H170" s="36" t="s">
        <v>283</v>
      </c>
      <c r="I170">
        <v>71</v>
      </c>
    </row>
    <row r="171" spans="1:9" x14ac:dyDescent="0.3">
      <c r="A171" s="36" t="s">
        <v>299</v>
      </c>
      <c r="B171">
        <v>31</v>
      </c>
      <c r="C171">
        <v>4</v>
      </c>
      <c r="D171">
        <v>76</v>
      </c>
      <c r="E171">
        <v>52</v>
      </c>
      <c r="F171">
        <v>1649</v>
      </c>
      <c r="G171">
        <v>16.5</v>
      </c>
      <c r="H171" s="36" t="s">
        <v>283</v>
      </c>
      <c r="I171">
        <v>74</v>
      </c>
    </row>
    <row r="172" spans="1:9" x14ac:dyDescent="0.3">
      <c r="A172" s="36" t="s">
        <v>299</v>
      </c>
      <c r="B172">
        <v>31</v>
      </c>
      <c r="C172">
        <v>4</v>
      </c>
      <c r="D172">
        <v>76</v>
      </c>
      <c r="E172">
        <v>52</v>
      </c>
      <c r="F172">
        <v>1649</v>
      </c>
      <c r="G172">
        <v>16.5</v>
      </c>
      <c r="H172" s="36" t="s">
        <v>283</v>
      </c>
      <c r="I172">
        <v>75</v>
      </c>
    </row>
    <row r="173" spans="1:9" x14ac:dyDescent="0.3">
      <c r="A173" s="36" t="s">
        <v>299</v>
      </c>
      <c r="B173">
        <v>31</v>
      </c>
      <c r="C173">
        <v>4</v>
      </c>
      <c r="D173">
        <v>76</v>
      </c>
      <c r="E173">
        <v>52</v>
      </c>
      <c r="F173">
        <v>1649</v>
      </c>
      <c r="G173">
        <v>16.5</v>
      </c>
      <c r="H173" s="36" t="s">
        <v>283</v>
      </c>
      <c r="I173">
        <v>75</v>
      </c>
    </row>
    <row r="174" spans="1:9" x14ac:dyDescent="0.3">
      <c r="A174" s="36" t="s">
        <v>299</v>
      </c>
      <c r="B174">
        <v>31</v>
      </c>
      <c r="C174">
        <v>4</v>
      </c>
      <c r="D174">
        <v>76</v>
      </c>
      <c r="E174">
        <v>52</v>
      </c>
      <c r="F174">
        <v>1649</v>
      </c>
      <c r="G174">
        <v>16.5</v>
      </c>
      <c r="H174" s="36" t="s">
        <v>283</v>
      </c>
      <c r="I174">
        <v>76</v>
      </c>
    </row>
    <row r="175" spans="1:9" x14ac:dyDescent="0.3">
      <c r="A175" s="36" t="s">
        <v>299</v>
      </c>
      <c r="B175">
        <v>31</v>
      </c>
      <c r="C175">
        <v>4</v>
      </c>
      <c r="D175">
        <v>76</v>
      </c>
      <c r="E175">
        <v>52</v>
      </c>
      <c r="F175">
        <v>1649</v>
      </c>
      <c r="G175">
        <v>16.5</v>
      </c>
      <c r="H175" s="36" t="s">
        <v>283</v>
      </c>
      <c r="I175">
        <v>78</v>
      </c>
    </row>
    <row r="176" spans="1:9" x14ac:dyDescent="0.3">
      <c r="A176" s="36" t="s">
        <v>299</v>
      </c>
      <c r="B176">
        <v>31</v>
      </c>
      <c r="C176">
        <v>4</v>
      </c>
      <c r="D176">
        <v>76</v>
      </c>
      <c r="E176">
        <v>52</v>
      </c>
      <c r="F176">
        <v>1649</v>
      </c>
      <c r="G176">
        <v>16.5</v>
      </c>
      <c r="H176" s="36" t="s">
        <v>283</v>
      </c>
      <c r="I176">
        <v>80</v>
      </c>
    </row>
    <row r="177" spans="1:9" x14ac:dyDescent="0.3">
      <c r="A177" s="36" t="s">
        <v>299</v>
      </c>
      <c r="B177">
        <v>31</v>
      </c>
      <c r="C177">
        <v>4</v>
      </c>
      <c r="D177">
        <v>76</v>
      </c>
      <c r="E177">
        <v>52</v>
      </c>
      <c r="F177">
        <v>1649</v>
      </c>
      <c r="G177">
        <v>16.5</v>
      </c>
      <c r="H177" s="36" t="s">
        <v>283</v>
      </c>
      <c r="I177">
        <v>81</v>
      </c>
    </row>
    <row r="178" spans="1:9" x14ac:dyDescent="0.3">
      <c r="A178" s="36" t="s">
        <v>299</v>
      </c>
      <c r="B178">
        <v>31</v>
      </c>
      <c r="C178">
        <v>4</v>
      </c>
      <c r="D178">
        <v>76</v>
      </c>
      <c r="E178">
        <v>52</v>
      </c>
      <c r="F178">
        <v>1649</v>
      </c>
      <c r="G178">
        <v>16.5</v>
      </c>
      <c r="H178" s="36" t="s">
        <v>283</v>
      </c>
      <c r="I178">
        <v>82</v>
      </c>
    </row>
    <row r="179" spans="1:9" x14ac:dyDescent="0.3">
      <c r="A179" s="36" t="s">
        <v>299</v>
      </c>
      <c r="B179">
        <v>29</v>
      </c>
      <c r="C179">
        <v>4</v>
      </c>
      <c r="D179">
        <v>97</v>
      </c>
      <c r="E179">
        <v>75</v>
      </c>
      <c r="F179">
        <v>2171</v>
      </c>
      <c r="G179">
        <v>16</v>
      </c>
      <c r="H179" s="36" t="s">
        <v>283</v>
      </c>
      <c r="I179">
        <v>71</v>
      </c>
    </row>
    <row r="180" spans="1:9" x14ac:dyDescent="0.3">
      <c r="A180" s="36" t="s">
        <v>299</v>
      </c>
      <c r="B180">
        <v>29</v>
      </c>
      <c r="C180">
        <v>4</v>
      </c>
      <c r="D180">
        <v>97</v>
      </c>
      <c r="E180">
        <v>75</v>
      </c>
      <c r="F180">
        <v>2171</v>
      </c>
      <c r="G180">
        <v>16</v>
      </c>
      <c r="H180" s="36" t="s">
        <v>283</v>
      </c>
      <c r="I180">
        <v>74</v>
      </c>
    </row>
    <row r="181" spans="1:9" x14ac:dyDescent="0.3">
      <c r="A181" s="36" t="s">
        <v>299</v>
      </c>
      <c r="B181">
        <v>29</v>
      </c>
      <c r="C181">
        <v>4</v>
      </c>
      <c r="D181">
        <v>97</v>
      </c>
      <c r="E181">
        <v>75</v>
      </c>
      <c r="F181">
        <v>2171</v>
      </c>
      <c r="G181">
        <v>16</v>
      </c>
      <c r="H181" s="36" t="s">
        <v>283</v>
      </c>
      <c r="I181">
        <v>75</v>
      </c>
    </row>
    <row r="182" spans="1:9" x14ac:dyDescent="0.3">
      <c r="A182" s="36" t="s">
        <v>299</v>
      </c>
      <c r="B182">
        <v>29</v>
      </c>
      <c r="C182">
        <v>4</v>
      </c>
      <c r="D182">
        <v>97</v>
      </c>
      <c r="E182">
        <v>75</v>
      </c>
      <c r="F182">
        <v>2171</v>
      </c>
      <c r="G182">
        <v>16</v>
      </c>
      <c r="H182" s="36" t="s">
        <v>283</v>
      </c>
      <c r="I182">
        <v>75</v>
      </c>
    </row>
    <row r="183" spans="1:9" x14ac:dyDescent="0.3">
      <c r="A183" s="36" t="s">
        <v>299</v>
      </c>
      <c r="B183">
        <v>29</v>
      </c>
      <c r="C183">
        <v>4</v>
      </c>
      <c r="D183">
        <v>97</v>
      </c>
      <c r="E183">
        <v>75</v>
      </c>
      <c r="F183">
        <v>2171</v>
      </c>
      <c r="G183">
        <v>16</v>
      </c>
      <c r="H183" s="36" t="s">
        <v>283</v>
      </c>
      <c r="I183">
        <v>76</v>
      </c>
    </row>
    <row r="184" spans="1:9" x14ac:dyDescent="0.3">
      <c r="A184" s="36" t="s">
        <v>299</v>
      </c>
      <c r="B184">
        <v>29</v>
      </c>
      <c r="C184">
        <v>4</v>
      </c>
      <c r="D184">
        <v>97</v>
      </c>
      <c r="E184">
        <v>75</v>
      </c>
      <c r="F184">
        <v>2171</v>
      </c>
      <c r="G184">
        <v>16</v>
      </c>
      <c r="H184" s="36" t="s">
        <v>283</v>
      </c>
      <c r="I184">
        <v>78</v>
      </c>
    </row>
    <row r="185" spans="1:9" x14ac:dyDescent="0.3">
      <c r="A185" s="36" t="s">
        <v>299</v>
      </c>
      <c r="B185">
        <v>29</v>
      </c>
      <c r="C185">
        <v>4</v>
      </c>
      <c r="D185">
        <v>97</v>
      </c>
      <c r="E185">
        <v>75</v>
      </c>
      <c r="F185">
        <v>2171</v>
      </c>
      <c r="G185">
        <v>16</v>
      </c>
      <c r="H185" s="36" t="s">
        <v>283</v>
      </c>
      <c r="I185">
        <v>80</v>
      </c>
    </row>
    <row r="186" spans="1:9" x14ac:dyDescent="0.3">
      <c r="A186" s="36" t="s">
        <v>299</v>
      </c>
      <c r="B186">
        <v>29</v>
      </c>
      <c r="C186">
        <v>4</v>
      </c>
      <c r="D186">
        <v>97</v>
      </c>
      <c r="E186">
        <v>75</v>
      </c>
      <c r="F186">
        <v>2171</v>
      </c>
      <c r="G186">
        <v>16</v>
      </c>
      <c r="H186" s="36" t="s">
        <v>283</v>
      </c>
      <c r="I186">
        <v>81</v>
      </c>
    </row>
    <row r="187" spans="1:9" x14ac:dyDescent="0.3">
      <c r="A187" s="36" t="s">
        <v>299</v>
      </c>
      <c r="B187">
        <v>29</v>
      </c>
      <c r="C187">
        <v>4</v>
      </c>
      <c r="D187">
        <v>97</v>
      </c>
      <c r="E187">
        <v>75</v>
      </c>
      <c r="F187">
        <v>2171</v>
      </c>
      <c r="G187">
        <v>16</v>
      </c>
      <c r="H187" s="36" t="s">
        <v>283</v>
      </c>
      <c r="I187">
        <v>82</v>
      </c>
    </row>
    <row r="188" spans="1:9" x14ac:dyDescent="0.3">
      <c r="A188" s="36" t="s">
        <v>299</v>
      </c>
      <c r="B188">
        <v>24</v>
      </c>
      <c r="C188">
        <v>4</v>
      </c>
      <c r="D188">
        <v>134</v>
      </c>
      <c r="E188">
        <v>96</v>
      </c>
      <c r="F188">
        <v>2702</v>
      </c>
      <c r="G188">
        <v>13.5</v>
      </c>
      <c r="H188" s="36" t="s">
        <v>283</v>
      </c>
      <c r="I188">
        <v>71</v>
      </c>
    </row>
    <row r="189" spans="1:9" x14ac:dyDescent="0.3">
      <c r="A189" s="36" t="s">
        <v>299</v>
      </c>
      <c r="B189">
        <v>24</v>
      </c>
      <c r="C189">
        <v>4</v>
      </c>
      <c r="D189">
        <v>134</v>
      </c>
      <c r="E189">
        <v>96</v>
      </c>
      <c r="F189">
        <v>2702</v>
      </c>
      <c r="G189">
        <v>13.5</v>
      </c>
      <c r="H189" s="36" t="s">
        <v>283</v>
      </c>
      <c r="I189">
        <v>74</v>
      </c>
    </row>
    <row r="190" spans="1:9" x14ac:dyDescent="0.3">
      <c r="A190" s="36" t="s">
        <v>299</v>
      </c>
      <c r="B190">
        <v>24</v>
      </c>
      <c r="C190">
        <v>4</v>
      </c>
      <c r="D190">
        <v>134</v>
      </c>
      <c r="E190">
        <v>96</v>
      </c>
      <c r="F190">
        <v>2702</v>
      </c>
      <c r="G190">
        <v>13.5</v>
      </c>
      <c r="H190" s="36" t="s">
        <v>283</v>
      </c>
      <c r="I190">
        <v>75</v>
      </c>
    </row>
    <row r="191" spans="1:9" x14ac:dyDescent="0.3">
      <c r="A191" s="36" t="s">
        <v>299</v>
      </c>
      <c r="B191">
        <v>24</v>
      </c>
      <c r="C191">
        <v>4</v>
      </c>
      <c r="D191">
        <v>134</v>
      </c>
      <c r="E191">
        <v>96</v>
      </c>
      <c r="F191">
        <v>2702</v>
      </c>
      <c r="G191">
        <v>13.5</v>
      </c>
      <c r="H191" s="36" t="s">
        <v>283</v>
      </c>
      <c r="I191">
        <v>75</v>
      </c>
    </row>
    <row r="192" spans="1:9" x14ac:dyDescent="0.3">
      <c r="A192" s="36" t="s">
        <v>299</v>
      </c>
      <c r="B192">
        <v>24</v>
      </c>
      <c r="C192">
        <v>4</v>
      </c>
      <c r="D192">
        <v>134</v>
      </c>
      <c r="E192">
        <v>96</v>
      </c>
      <c r="F192">
        <v>2702</v>
      </c>
      <c r="G192">
        <v>13.5</v>
      </c>
      <c r="H192" s="36" t="s">
        <v>283</v>
      </c>
      <c r="I192">
        <v>76</v>
      </c>
    </row>
    <row r="193" spans="1:9" x14ac:dyDescent="0.3">
      <c r="A193" s="36" t="s">
        <v>299</v>
      </c>
      <c r="B193">
        <v>24</v>
      </c>
      <c r="C193">
        <v>4</v>
      </c>
      <c r="D193">
        <v>134</v>
      </c>
      <c r="E193">
        <v>96</v>
      </c>
      <c r="F193">
        <v>2702</v>
      </c>
      <c r="G193">
        <v>13.5</v>
      </c>
      <c r="H193" s="36" t="s">
        <v>283</v>
      </c>
      <c r="I193">
        <v>78</v>
      </c>
    </row>
    <row r="194" spans="1:9" x14ac:dyDescent="0.3">
      <c r="A194" s="36" t="s">
        <v>299</v>
      </c>
      <c r="B194">
        <v>24</v>
      </c>
      <c r="C194">
        <v>4</v>
      </c>
      <c r="D194">
        <v>134</v>
      </c>
      <c r="E194">
        <v>96</v>
      </c>
      <c r="F194">
        <v>2702</v>
      </c>
      <c r="G194">
        <v>13.5</v>
      </c>
      <c r="H194" s="36" t="s">
        <v>283</v>
      </c>
      <c r="I194">
        <v>80</v>
      </c>
    </row>
    <row r="195" spans="1:9" x14ac:dyDescent="0.3">
      <c r="A195" s="36" t="s">
        <v>299</v>
      </c>
      <c r="B195">
        <v>24</v>
      </c>
      <c r="C195">
        <v>4</v>
      </c>
      <c r="D195">
        <v>134</v>
      </c>
      <c r="E195">
        <v>96</v>
      </c>
      <c r="F195">
        <v>2702</v>
      </c>
      <c r="G195">
        <v>13.5</v>
      </c>
      <c r="H195" s="36" t="s">
        <v>283</v>
      </c>
      <c r="I195">
        <v>81</v>
      </c>
    </row>
    <row r="196" spans="1:9" x14ac:dyDescent="0.3">
      <c r="A196" s="36" t="s">
        <v>299</v>
      </c>
      <c r="B196">
        <v>24</v>
      </c>
      <c r="C196">
        <v>4</v>
      </c>
      <c r="D196">
        <v>134</v>
      </c>
      <c r="E196">
        <v>96</v>
      </c>
      <c r="F196">
        <v>2702</v>
      </c>
      <c r="G196">
        <v>13.5</v>
      </c>
      <c r="H196" s="36" t="s">
        <v>283</v>
      </c>
      <c r="I196">
        <v>82</v>
      </c>
    </row>
    <row r="197" spans="1:9" x14ac:dyDescent="0.3">
      <c r="A197" s="36" t="s">
        <v>299</v>
      </c>
      <c r="B197">
        <v>28</v>
      </c>
      <c r="C197">
        <v>4</v>
      </c>
      <c r="D197">
        <v>97</v>
      </c>
      <c r="E197">
        <v>75</v>
      </c>
      <c r="F197">
        <v>2155</v>
      </c>
      <c r="G197">
        <v>16.399999999999999</v>
      </c>
      <c r="H197" s="36" t="s">
        <v>283</v>
      </c>
      <c r="I197">
        <v>71</v>
      </c>
    </row>
    <row r="198" spans="1:9" x14ac:dyDescent="0.3">
      <c r="A198" s="36" t="s">
        <v>299</v>
      </c>
      <c r="B198">
        <v>28</v>
      </c>
      <c r="C198">
        <v>4</v>
      </c>
      <c r="D198">
        <v>97</v>
      </c>
      <c r="E198">
        <v>75</v>
      </c>
      <c r="F198">
        <v>2155</v>
      </c>
      <c r="G198">
        <v>16.399999999999999</v>
      </c>
      <c r="H198" s="36" t="s">
        <v>283</v>
      </c>
      <c r="I198">
        <v>74</v>
      </c>
    </row>
    <row r="199" spans="1:9" x14ac:dyDescent="0.3">
      <c r="A199" s="36" t="s">
        <v>299</v>
      </c>
      <c r="B199">
        <v>28</v>
      </c>
      <c r="C199">
        <v>4</v>
      </c>
      <c r="D199">
        <v>97</v>
      </c>
      <c r="E199">
        <v>75</v>
      </c>
      <c r="F199">
        <v>2155</v>
      </c>
      <c r="G199">
        <v>16.399999999999999</v>
      </c>
      <c r="H199" s="36" t="s">
        <v>283</v>
      </c>
      <c r="I199">
        <v>75</v>
      </c>
    </row>
    <row r="200" spans="1:9" x14ac:dyDescent="0.3">
      <c r="A200" s="36" t="s">
        <v>299</v>
      </c>
      <c r="B200">
        <v>28</v>
      </c>
      <c r="C200">
        <v>4</v>
      </c>
      <c r="D200">
        <v>97</v>
      </c>
      <c r="E200">
        <v>75</v>
      </c>
      <c r="F200">
        <v>2155</v>
      </c>
      <c r="G200">
        <v>16.399999999999999</v>
      </c>
      <c r="H200" s="36" t="s">
        <v>283</v>
      </c>
      <c r="I200">
        <v>75</v>
      </c>
    </row>
    <row r="201" spans="1:9" x14ac:dyDescent="0.3">
      <c r="A201" s="36" t="s">
        <v>299</v>
      </c>
      <c r="B201">
        <v>28</v>
      </c>
      <c r="C201">
        <v>4</v>
      </c>
      <c r="D201">
        <v>97</v>
      </c>
      <c r="E201">
        <v>75</v>
      </c>
      <c r="F201">
        <v>2155</v>
      </c>
      <c r="G201">
        <v>16.399999999999999</v>
      </c>
      <c r="H201" s="36" t="s">
        <v>283</v>
      </c>
      <c r="I201">
        <v>76</v>
      </c>
    </row>
    <row r="202" spans="1:9" x14ac:dyDescent="0.3">
      <c r="A202" s="36" t="s">
        <v>299</v>
      </c>
      <c r="B202">
        <v>28</v>
      </c>
      <c r="C202">
        <v>4</v>
      </c>
      <c r="D202">
        <v>97</v>
      </c>
      <c r="E202">
        <v>75</v>
      </c>
      <c r="F202">
        <v>2155</v>
      </c>
      <c r="G202">
        <v>16.399999999999999</v>
      </c>
      <c r="H202" s="36" t="s">
        <v>283</v>
      </c>
      <c r="I202">
        <v>78</v>
      </c>
    </row>
    <row r="203" spans="1:9" x14ac:dyDescent="0.3">
      <c r="A203" s="36" t="s">
        <v>299</v>
      </c>
      <c r="B203">
        <v>28</v>
      </c>
      <c r="C203">
        <v>4</v>
      </c>
      <c r="D203">
        <v>97</v>
      </c>
      <c r="E203">
        <v>75</v>
      </c>
      <c r="F203">
        <v>2155</v>
      </c>
      <c r="G203">
        <v>16.399999999999999</v>
      </c>
      <c r="H203" s="36" t="s">
        <v>283</v>
      </c>
      <c r="I203">
        <v>80</v>
      </c>
    </row>
    <row r="204" spans="1:9" x14ac:dyDescent="0.3">
      <c r="A204" s="36" t="s">
        <v>299</v>
      </c>
      <c r="B204">
        <v>28</v>
      </c>
      <c r="C204">
        <v>4</v>
      </c>
      <c r="D204">
        <v>97</v>
      </c>
      <c r="E204">
        <v>75</v>
      </c>
      <c r="F204">
        <v>2155</v>
      </c>
      <c r="G204">
        <v>16.399999999999999</v>
      </c>
      <c r="H204" s="36" t="s">
        <v>283</v>
      </c>
      <c r="I204">
        <v>81</v>
      </c>
    </row>
    <row r="205" spans="1:9" x14ac:dyDescent="0.3">
      <c r="A205" s="36" t="s">
        <v>299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 s="36" t="s">
        <v>283</v>
      </c>
      <c r="I205">
        <v>82</v>
      </c>
    </row>
    <row r="206" spans="1:9" x14ac:dyDescent="0.3">
      <c r="A206" s="36" t="s">
        <v>299</v>
      </c>
      <c r="B206">
        <v>28</v>
      </c>
      <c r="C206">
        <v>4</v>
      </c>
      <c r="D206">
        <v>134</v>
      </c>
      <c r="E206">
        <v>95</v>
      </c>
      <c r="F206">
        <v>2560</v>
      </c>
      <c r="G206">
        <v>14.2</v>
      </c>
      <c r="H206" s="36" t="s">
        <v>283</v>
      </c>
      <c r="I206">
        <v>71</v>
      </c>
    </row>
    <row r="207" spans="1:9" x14ac:dyDescent="0.3">
      <c r="A207" s="36" t="s">
        <v>299</v>
      </c>
      <c r="B207">
        <v>28</v>
      </c>
      <c r="C207">
        <v>4</v>
      </c>
      <c r="D207">
        <v>134</v>
      </c>
      <c r="E207">
        <v>95</v>
      </c>
      <c r="F207">
        <v>2560</v>
      </c>
      <c r="G207">
        <v>14.2</v>
      </c>
      <c r="H207" s="36" t="s">
        <v>283</v>
      </c>
      <c r="I207">
        <v>74</v>
      </c>
    </row>
    <row r="208" spans="1:9" x14ac:dyDescent="0.3">
      <c r="A208" s="36" t="s">
        <v>299</v>
      </c>
      <c r="B208">
        <v>28</v>
      </c>
      <c r="C208">
        <v>4</v>
      </c>
      <c r="D208">
        <v>134</v>
      </c>
      <c r="E208">
        <v>95</v>
      </c>
      <c r="F208">
        <v>2560</v>
      </c>
      <c r="G208">
        <v>14.2</v>
      </c>
      <c r="H208" s="36" t="s">
        <v>283</v>
      </c>
      <c r="I208">
        <v>75</v>
      </c>
    </row>
    <row r="209" spans="1:9" x14ac:dyDescent="0.3">
      <c r="A209" s="36" t="s">
        <v>299</v>
      </c>
      <c r="B209">
        <v>28</v>
      </c>
      <c r="C209">
        <v>4</v>
      </c>
      <c r="D209">
        <v>134</v>
      </c>
      <c r="E209">
        <v>95</v>
      </c>
      <c r="F209">
        <v>2560</v>
      </c>
      <c r="G209">
        <v>14.2</v>
      </c>
      <c r="H209" s="36" t="s">
        <v>283</v>
      </c>
      <c r="I209">
        <v>75</v>
      </c>
    </row>
    <row r="210" spans="1:9" x14ac:dyDescent="0.3">
      <c r="A210" s="36" t="s">
        <v>299</v>
      </c>
      <c r="B210">
        <v>28</v>
      </c>
      <c r="C210">
        <v>4</v>
      </c>
      <c r="D210">
        <v>134</v>
      </c>
      <c r="E210">
        <v>95</v>
      </c>
      <c r="F210">
        <v>2560</v>
      </c>
      <c r="G210">
        <v>14.2</v>
      </c>
      <c r="H210" s="36" t="s">
        <v>283</v>
      </c>
      <c r="I210">
        <v>76</v>
      </c>
    </row>
    <row r="211" spans="1:9" x14ac:dyDescent="0.3">
      <c r="A211" s="36" t="s">
        <v>299</v>
      </c>
      <c r="B211">
        <v>28</v>
      </c>
      <c r="C211">
        <v>4</v>
      </c>
      <c r="D211">
        <v>134</v>
      </c>
      <c r="E211">
        <v>95</v>
      </c>
      <c r="F211">
        <v>2560</v>
      </c>
      <c r="G211">
        <v>14.2</v>
      </c>
      <c r="H211" s="36" t="s">
        <v>283</v>
      </c>
      <c r="I211">
        <v>78</v>
      </c>
    </row>
    <row r="212" spans="1:9" x14ac:dyDescent="0.3">
      <c r="A212" s="36" t="s">
        <v>299</v>
      </c>
      <c r="B212">
        <v>28</v>
      </c>
      <c r="C212">
        <v>4</v>
      </c>
      <c r="D212">
        <v>134</v>
      </c>
      <c r="E212">
        <v>95</v>
      </c>
      <c r="F212">
        <v>2560</v>
      </c>
      <c r="G212">
        <v>14.2</v>
      </c>
      <c r="H212" s="36" t="s">
        <v>283</v>
      </c>
      <c r="I212">
        <v>80</v>
      </c>
    </row>
    <row r="213" spans="1:9" x14ac:dyDescent="0.3">
      <c r="A213" s="36" t="s">
        <v>299</v>
      </c>
      <c r="B213">
        <v>28</v>
      </c>
      <c r="C213">
        <v>4</v>
      </c>
      <c r="D213">
        <v>134</v>
      </c>
      <c r="E213">
        <v>95</v>
      </c>
      <c r="F213">
        <v>2560</v>
      </c>
      <c r="G213">
        <v>14.2</v>
      </c>
      <c r="H213" s="36" t="s">
        <v>283</v>
      </c>
      <c r="I213">
        <v>81</v>
      </c>
    </row>
    <row r="214" spans="1:9" x14ac:dyDescent="0.3">
      <c r="A214" s="36" t="s">
        <v>299</v>
      </c>
      <c r="B214">
        <v>28</v>
      </c>
      <c r="C214">
        <v>4</v>
      </c>
      <c r="D214">
        <v>134</v>
      </c>
      <c r="E214">
        <v>95</v>
      </c>
      <c r="F214">
        <v>2560</v>
      </c>
      <c r="G214">
        <v>14.2</v>
      </c>
      <c r="H214" s="36" t="s">
        <v>283</v>
      </c>
      <c r="I214">
        <v>82</v>
      </c>
    </row>
    <row r="215" spans="1:9" x14ac:dyDescent="0.3">
      <c r="A215" s="36" t="s">
        <v>299</v>
      </c>
      <c r="B215">
        <v>32</v>
      </c>
      <c r="C215">
        <v>4</v>
      </c>
      <c r="D215">
        <v>108</v>
      </c>
      <c r="E215">
        <v>75</v>
      </c>
      <c r="F215">
        <v>2265</v>
      </c>
      <c r="G215">
        <v>15.2</v>
      </c>
      <c r="H215" s="36" t="s">
        <v>283</v>
      </c>
      <c r="I215">
        <v>71</v>
      </c>
    </row>
    <row r="216" spans="1:9" x14ac:dyDescent="0.3">
      <c r="A216" s="36" t="s">
        <v>299</v>
      </c>
      <c r="B216">
        <v>32</v>
      </c>
      <c r="C216">
        <v>4</v>
      </c>
      <c r="D216">
        <v>108</v>
      </c>
      <c r="E216">
        <v>75</v>
      </c>
      <c r="F216">
        <v>2265</v>
      </c>
      <c r="G216">
        <v>15.2</v>
      </c>
      <c r="H216" s="36" t="s">
        <v>283</v>
      </c>
      <c r="I216">
        <v>74</v>
      </c>
    </row>
    <row r="217" spans="1:9" x14ac:dyDescent="0.3">
      <c r="A217" s="36" t="s">
        <v>299</v>
      </c>
      <c r="B217">
        <v>32</v>
      </c>
      <c r="C217">
        <v>4</v>
      </c>
      <c r="D217">
        <v>108</v>
      </c>
      <c r="E217">
        <v>75</v>
      </c>
      <c r="F217">
        <v>2265</v>
      </c>
      <c r="G217">
        <v>15.2</v>
      </c>
      <c r="H217" s="36" t="s">
        <v>283</v>
      </c>
      <c r="I217">
        <v>75</v>
      </c>
    </row>
    <row r="218" spans="1:9" x14ac:dyDescent="0.3">
      <c r="A218" s="36" t="s">
        <v>299</v>
      </c>
      <c r="B218">
        <v>32</v>
      </c>
      <c r="C218">
        <v>4</v>
      </c>
      <c r="D218">
        <v>108</v>
      </c>
      <c r="E218">
        <v>75</v>
      </c>
      <c r="F218">
        <v>2265</v>
      </c>
      <c r="G218">
        <v>15.2</v>
      </c>
      <c r="H218" s="36" t="s">
        <v>283</v>
      </c>
      <c r="I218">
        <v>75</v>
      </c>
    </row>
    <row r="219" spans="1:9" x14ac:dyDescent="0.3">
      <c r="A219" s="36" t="s">
        <v>299</v>
      </c>
      <c r="B219">
        <v>32</v>
      </c>
      <c r="C219">
        <v>4</v>
      </c>
      <c r="D219">
        <v>108</v>
      </c>
      <c r="E219">
        <v>75</v>
      </c>
      <c r="F219">
        <v>2265</v>
      </c>
      <c r="G219">
        <v>15.2</v>
      </c>
      <c r="H219" s="36" t="s">
        <v>283</v>
      </c>
      <c r="I219">
        <v>76</v>
      </c>
    </row>
    <row r="220" spans="1:9" x14ac:dyDescent="0.3">
      <c r="A220" s="36" t="s">
        <v>299</v>
      </c>
      <c r="B220">
        <v>32</v>
      </c>
      <c r="C220">
        <v>4</v>
      </c>
      <c r="D220">
        <v>108</v>
      </c>
      <c r="E220">
        <v>75</v>
      </c>
      <c r="F220">
        <v>2265</v>
      </c>
      <c r="G220">
        <v>15.2</v>
      </c>
      <c r="H220" s="36" t="s">
        <v>283</v>
      </c>
      <c r="I220">
        <v>78</v>
      </c>
    </row>
    <row r="221" spans="1:9" x14ac:dyDescent="0.3">
      <c r="A221" s="36" t="s">
        <v>299</v>
      </c>
      <c r="B221">
        <v>32</v>
      </c>
      <c r="C221">
        <v>4</v>
      </c>
      <c r="D221">
        <v>108</v>
      </c>
      <c r="E221">
        <v>75</v>
      </c>
      <c r="F221">
        <v>2265</v>
      </c>
      <c r="G221">
        <v>15.2</v>
      </c>
      <c r="H221" s="36" t="s">
        <v>283</v>
      </c>
      <c r="I221">
        <v>80</v>
      </c>
    </row>
    <row r="222" spans="1:9" x14ac:dyDescent="0.3">
      <c r="A222" s="36" t="s">
        <v>299</v>
      </c>
      <c r="B222">
        <v>32</v>
      </c>
      <c r="C222">
        <v>4</v>
      </c>
      <c r="D222">
        <v>108</v>
      </c>
      <c r="E222">
        <v>75</v>
      </c>
      <c r="F222">
        <v>2265</v>
      </c>
      <c r="G222">
        <v>15.2</v>
      </c>
      <c r="H222" s="36" t="s">
        <v>283</v>
      </c>
      <c r="I222">
        <v>81</v>
      </c>
    </row>
    <row r="223" spans="1:9" x14ac:dyDescent="0.3">
      <c r="A223" s="36" t="s">
        <v>299</v>
      </c>
      <c r="B223">
        <v>32</v>
      </c>
      <c r="C223">
        <v>4</v>
      </c>
      <c r="D223">
        <v>108</v>
      </c>
      <c r="E223">
        <v>75</v>
      </c>
      <c r="F223">
        <v>2265</v>
      </c>
      <c r="G223">
        <v>15.2</v>
      </c>
      <c r="H223" s="36" t="s">
        <v>283</v>
      </c>
      <c r="I223">
        <v>82</v>
      </c>
    </row>
    <row r="224" spans="1:9" x14ac:dyDescent="0.3">
      <c r="A224" s="36" t="s">
        <v>299</v>
      </c>
      <c r="B224">
        <v>32</v>
      </c>
      <c r="C224">
        <v>4</v>
      </c>
      <c r="D224">
        <v>108</v>
      </c>
      <c r="E224">
        <v>75</v>
      </c>
      <c r="F224">
        <v>2350</v>
      </c>
      <c r="G224">
        <v>16.8</v>
      </c>
      <c r="H224" s="36" t="s">
        <v>283</v>
      </c>
      <c r="I224">
        <v>71</v>
      </c>
    </row>
    <row r="225" spans="1:9" x14ac:dyDescent="0.3">
      <c r="A225" s="36" t="s">
        <v>299</v>
      </c>
      <c r="B225">
        <v>32</v>
      </c>
      <c r="C225">
        <v>4</v>
      </c>
      <c r="D225">
        <v>108</v>
      </c>
      <c r="E225">
        <v>75</v>
      </c>
      <c r="F225">
        <v>2350</v>
      </c>
      <c r="G225">
        <v>16.8</v>
      </c>
      <c r="H225" s="36" t="s">
        <v>283</v>
      </c>
      <c r="I225">
        <v>74</v>
      </c>
    </row>
    <row r="226" spans="1:9" x14ac:dyDescent="0.3">
      <c r="A226" s="36" t="s">
        <v>299</v>
      </c>
      <c r="B226">
        <v>32</v>
      </c>
      <c r="C226">
        <v>4</v>
      </c>
      <c r="D226">
        <v>108</v>
      </c>
      <c r="E226">
        <v>75</v>
      </c>
      <c r="F226">
        <v>2350</v>
      </c>
      <c r="G226">
        <v>16.8</v>
      </c>
      <c r="H226" s="36" t="s">
        <v>283</v>
      </c>
      <c r="I226">
        <v>75</v>
      </c>
    </row>
    <row r="227" spans="1:9" x14ac:dyDescent="0.3">
      <c r="A227" s="36" t="s">
        <v>299</v>
      </c>
      <c r="B227">
        <v>32</v>
      </c>
      <c r="C227">
        <v>4</v>
      </c>
      <c r="D227">
        <v>108</v>
      </c>
      <c r="E227">
        <v>75</v>
      </c>
      <c r="F227">
        <v>2350</v>
      </c>
      <c r="G227">
        <v>16.8</v>
      </c>
      <c r="H227" s="36" t="s">
        <v>283</v>
      </c>
      <c r="I227">
        <v>75</v>
      </c>
    </row>
    <row r="228" spans="1:9" x14ac:dyDescent="0.3">
      <c r="A228" s="36" t="s">
        <v>299</v>
      </c>
      <c r="B228">
        <v>32</v>
      </c>
      <c r="C228">
        <v>4</v>
      </c>
      <c r="D228">
        <v>108</v>
      </c>
      <c r="E228">
        <v>75</v>
      </c>
      <c r="F228">
        <v>2350</v>
      </c>
      <c r="G228">
        <v>16.8</v>
      </c>
      <c r="H228" s="36" t="s">
        <v>283</v>
      </c>
      <c r="I228">
        <v>76</v>
      </c>
    </row>
    <row r="229" spans="1:9" x14ac:dyDescent="0.3">
      <c r="A229" s="36" t="s">
        <v>299</v>
      </c>
      <c r="B229">
        <v>32</v>
      </c>
      <c r="C229">
        <v>4</v>
      </c>
      <c r="D229">
        <v>108</v>
      </c>
      <c r="E229">
        <v>75</v>
      </c>
      <c r="F229">
        <v>2350</v>
      </c>
      <c r="G229">
        <v>16.8</v>
      </c>
      <c r="H229" s="36" t="s">
        <v>283</v>
      </c>
      <c r="I229">
        <v>78</v>
      </c>
    </row>
    <row r="230" spans="1:9" x14ac:dyDescent="0.3">
      <c r="A230" s="36" t="s">
        <v>299</v>
      </c>
      <c r="B230">
        <v>32</v>
      </c>
      <c r="C230">
        <v>4</v>
      </c>
      <c r="D230">
        <v>108</v>
      </c>
      <c r="E230">
        <v>75</v>
      </c>
      <c r="F230">
        <v>2350</v>
      </c>
      <c r="G230">
        <v>16.8</v>
      </c>
      <c r="H230" s="36" t="s">
        <v>283</v>
      </c>
      <c r="I230">
        <v>80</v>
      </c>
    </row>
    <row r="231" spans="1:9" x14ac:dyDescent="0.3">
      <c r="A231" s="36" t="s">
        <v>299</v>
      </c>
      <c r="B231">
        <v>32</v>
      </c>
      <c r="C231">
        <v>4</v>
      </c>
      <c r="D231">
        <v>108</v>
      </c>
      <c r="E231">
        <v>75</v>
      </c>
      <c r="F231">
        <v>2350</v>
      </c>
      <c r="G231">
        <v>16.8</v>
      </c>
      <c r="H231" s="36" t="s">
        <v>283</v>
      </c>
      <c r="I231">
        <v>81</v>
      </c>
    </row>
    <row r="232" spans="1:9" x14ac:dyDescent="0.3">
      <c r="A232" s="36" t="s">
        <v>299</v>
      </c>
      <c r="B232">
        <v>32</v>
      </c>
      <c r="C232">
        <v>4</v>
      </c>
      <c r="D232">
        <v>108</v>
      </c>
      <c r="E232">
        <v>75</v>
      </c>
      <c r="F232">
        <v>2350</v>
      </c>
      <c r="G232">
        <v>16.8</v>
      </c>
      <c r="H232" s="36" t="s">
        <v>283</v>
      </c>
      <c r="I232">
        <v>82</v>
      </c>
    </row>
    <row r="233" spans="1:9" x14ac:dyDescent="0.3">
      <c r="A233" s="36" t="s">
        <v>299</v>
      </c>
      <c r="B233">
        <v>34</v>
      </c>
      <c r="C233">
        <v>4</v>
      </c>
      <c r="D233">
        <v>108</v>
      </c>
      <c r="E233">
        <v>70</v>
      </c>
      <c r="F233">
        <v>2245</v>
      </c>
      <c r="G233">
        <v>16.899999999999999</v>
      </c>
      <c r="H233" s="36" t="s">
        <v>283</v>
      </c>
      <c r="I233">
        <v>71</v>
      </c>
    </row>
    <row r="234" spans="1:9" x14ac:dyDescent="0.3">
      <c r="A234" s="36" t="s">
        <v>299</v>
      </c>
      <c r="B234">
        <v>34</v>
      </c>
      <c r="C234">
        <v>4</v>
      </c>
      <c r="D234">
        <v>108</v>
      </c>
      <c r="E234">
        <v>70</v>
      </c>
      <c r="F234">
        <v>2245</v>
      </c>
      <c r="G234">
        <v>16.899999999999999</v>
      </c>
      <c r="H234" s="36" t="s">
        <v>283</v>
      </c>
      <c r="I234">
        <v>74</v>
      </c>
    </row>
    <row r="235" spans="1:9" x14ac:dyDescent="0.3">
      <c r="A235" s="36" t="s">
        <v>299</v>
      </c>
      <c r="B235">
        <v>34</v>
      </c>
      <c r="C235">
        <v>4</v>
      </c>
      <c r="D235">
        <v>108</v>
      </c>
      <c r="E235">
        <v>70</v>
      </c>
      <c r="F235">
        <v>2245</v>
      </c>
      <c r="G235">
        <v>16.899999999999999</v>
      </c>
      <c r="H235" s="36" t="s">
        <v>283</v>
      </c>
      <c r="I235">
        <v>75</v>
      </c>
    </row>
    <row r="236" spans="1:9" x14ac:dyDescent="0.3">
      <c r="A236" s="36" t="s">
        <v>299</v>
      </c>
      <c r="B236">
        <v>34</v>
      </c>
      <c r="C236">
        <v>4</v>
      </c>
      <c r="D236">
        <v>108</v>
      </c>
      <c r="E236">
        <v>70</v>
      </c>
      <c r="F236">
        <v>2245</v>
      </c>
      <c r="G236">
        <v>16.899999999999999</v>
      </c>
      <c r="H236" s="36" t="s">
        <v>283</v>
      </c>
      <c r="I236">
        <v>75</v>
      </c>
    </row>
    <row r="237" spans="1:9" x14ac:dyDescent="0.3">
      <c r="A237" s="36" t="s">
        <v>299</v>
      </c>
      <c r="B237">
        <v>34</v>
      </c>
      <c r="C237">
        <v>4</v>
      </c>
      <c r="D237">
        <v>108</v>
      </c>
      <c r="E237">
        <v>70</v>
      </c>
      <c r="F237">
        <v>2245</v>
      </c>
      <c r="G237">
        <v>16.899999999999999</v>
      </c>
      <c r="H237" s="36" t="s">
        <v>283</v>
      </c>
      <c r="I237">
        <v>76</v>
      </c>
    </row>
    <row r="238" spans="1:9" x14ac:dyDescent="0.3">
      <c r="A238" s="36" t="s">
        <v>299</v>
      </c>
      <c r="B238">
        <v>34</v>
      </c>
      <c r="C238">
        <v>4</v>
      </c>
      <c r="D238">
        <v>108</v>
      </c>
      <c r="E238">
        <v>70</v>
      </c>
      <c r="F238">
        <v>2245</v>
      </c>
      <c r="G238">
        <v>16.899999999999999</v>
      </c>
      <c r="H238" s="36" t="s">
        <v>283</v>
      </c>
      <c r="I238">
        <v>78</v>
      </c>
    </row>
    <row r="239" spans="1:9" x14ac:dyDescent="0.3">
      <c r="A239" s="36" t="s">
        <v>299</v>
      </c>
      <c r="B239">
        <v>34</v>
      </c>
      <c r="C239">
        <v>4</v>
      </c>
      <c r="D239">
        <v>108</v>
      </c>
      <c r="E239">
        <v>70</v>
      </c>
      <c r="F239">
        <v>2245</v>
      </c>
      <c r="G239">
        <v>16.899999999999999</v>
      </c>
      <c r="H239" s="36" t="s">
        <v>283</v>
      </c>
      <c r="I239">
        <v>80</v>
      </c>
    </row>
    <row r="240" spans="1:9" x14ac:dyDescent="0.3">
      <c r="A240" s="36" t="s">
        <v>299</v>
      </c>
      <c r="B240">
        <v>34</v>
      </c>
      <c r="C240">
        <v>4</v>
      </c>
      <c r="D240">
        <v>108</v>
      </c>
      <c r="E240">
        <v>70</v>
      </c>
      <c r="F240">
        <v>2245</v>
      </c>
      <c r="G240">
        <v>16.899999999999999</v>
      </c>
      <c r="H240" s="36" t="s">
        <v>283</v>
      </c>
      <c r="I240">
        <v>81</v>
      </c>
    </row>
    <row r="241" spans="1:9" x14ac:dyDescent="0.3">
      <c r="A241" s="36" t="s">
        <v>299</v>
      </c>
      <c r="B241">
        <v>34</v>
      </c>
      <c r="C241">
        <v>4</v>
      </c>
      <c r="D241">
        <v>108</v>
      </c>
      <c r="E241">
        <v>70</v>
      </c>
      <c r="F241">
        <v>2245</v>
      </c>
      <c r="G241">
        <v>16.899999999999999</v>
      </c>
      <c r="H241" s="36" t="s">
        <v>283</v>
      </c>
      <c r="I241">
        <v>82</v>
      </c>
    </row>
    <row r="242" spans="1:9" x14ac:dyDescent="0.3">
      <c r="A242" s="36" t="s">
        <v>300</v>
      </c>
      <c r="B242">
        <v>25</v>
      </c>
      <c r="C242">
        <v>4</v>
      </c>
      <c r="D242">
        <v>98</v>
      </c>
      <c r="E242">
        <v>0</v>
      </c>
      <c r="F242">
        <v>2046</v>
      </c>
      <c r="G242">
        <v>19</v>
      </c>
      <c r="H242" s="36" t="s">
        <v>261</v>
      </c>
      <c r="I242">
        <v>71</v>
      </c>
    </row>
    <row r="243" spans="1:9" x14ac:dyDescent="0.3">
      <c r="A243" s="36" t="s">
        <v>300</v>
      </c>
      <c r="B243">
        <v>25</v>
      </c>
      <c r="C243">
        <v>4</v>
      </c>
      <c r="D243">
        <v>98</v>
      </c>
      <c r="E243">
        <v>0</v>
      </c>
      <c r="F243">
        <v>2046</v>
      </c>
      <c r="G243">
        <v>19</v>
      </c>
      <c r="H243" s="36" t="s">
        <v>261</v>
      </c>
      <c r="I243">
        <v>73</v>
      </c>
    </row>
    <row r="244" spans="1:9" x14ac:dyDescent="0.3">
      <c r="A244" s="36" t="s">
        <v>300</v>
      </c>
      <c r="B244">
        <v>25</v>
      </c>
      <c r="C244">
        <v>4</v>
      </c>
      <c r="D244">
        <v>98</v>
      </c>
      <c r="E244">
        <v>0</v>
      </c>
      <c r="F244">
        <v>2046</v>
      </c>
      <c r="G244">
        <v>19</v>
      </c>
      <c r="H244" s="36" t="s">
        <v>261</v>
      </c>
      <c r="I244">
        <v>74</v>
      </c>
    </row>
    <row r="245" spans="1:9" x14ac:dyDescent="0.3">
      <c r="A245" s="36" t="s">
        <v>300</v>
      </c>
      <c r="B245">
        <v>25</v>
      </c>
      <c r="C245">
        <v>4</v>
      </c>
      <c r="D245">
        <v>98</v>
      </c>
      <c r="E245">
        <v>0</v>
      </c>
      <c r="F245">
        <v>2046</v>
      </c>
      <c r="G245">
        <v>19</v>
      </c>
      <c r="H245" s="36" t="s">
        <v>261</v>
      </c>
      <c r="I245">
        <v>75</v>
      </c>
    </row>
    <row r="246" spans="1:9" x14ac:dyDescent="0.3">
      <c r="A246" s="36" t="s">
        <v>300</v>
      </c>
      <c r="B246">
        <v>25</v>
      </c>
      <c r="C246">
        <v>4</v>
      </c>
      <c r="D246">
        <v>98</v>
      </c>
      <c r="E246">
        <v>0</v>
      </c>
      <c r="F246">
        <v>2046</v>
      </c>
      <c r="G246">
        <v>19</v>
      </c>
      <c r="H246" s="36" t="s">
        <v>261</v>
      </c>
      <c r="I246">
        <v>75</v>
      </c>
    </row>
    <row r="247" spans="1:9" x14ac:dyDescent="0.3">
      <c r="A247" s="36" t="s">
        <v>300</v>
      </c>
      <c r="B247">
        <v>25</v>
      </c>
      <c r="C247">
        <v>4</v>
      </c>
      <c r="D247">
        <v>98</v>
      </c>
      <c r="E247">
        <v>0</v>
      </c>
      <c r="F247">
        <v>2046</v>
      </c>
      <c r="G247">
        <v>19</v>
      </c>
      <c r="H247" s="36" t="s">
        <v>261</v>
      </c>
      <c r="I247">
        <v>76</v>
      </c>
    </row>
    <row r="248" spans="1:9" x14ac:dyDescent="0.3">
      <c r="A248" s="36" t="s">
        <v>300</v>
      </c>
      <c r="B248">
        <v>19</v>
      </c>
      <c r="C248">
        <v>4</v>
      </c>
      <c r="D248">
        <v>122</v>
      </c>
      <c r="E248">
        <v>85</v>
      </c>
      <c r="F248">
        <v>2310</v>
      </c>
      <c r="G248">
        <v>18.5</v>
      </c>
      <c r="H248" s="36" t="s">
        <v>261</v>
      </c>
      <c r="I248">
        <v>71</v>
      </c>
    </row>
    <row r="249" spans="1:9" x14ac:dyDescent="0.3">
      <c r="A249" s="36" t="s">
        <v>300</v>
      </c>
      <c r="B249">
        <v>19</v>
      </c>
      <c r="C249">
        <v>4</v>
      </c>
      <c r="D249">
        <v>122</v>
      </c>
      <c r="E249">
        <v>85</v>
      </c>
      <c r="F249">
        <v>2310</v>
      </c>
      <c r="G249">
        <v>18.5</v>
      </c>
      <c r="H249" s="36" t="s">
        <v>261</v>
      </c>
      <c r="I249">
        <v>73</v>
      </c>
    </row>
    <row r="250" spans="1:9" x14ac:dyDescent="0.3">
      <c r="A250" s="36" t="s">
        <v>300</v>
      </c>
      <c r="B250">
        <v>19</v>
      </c>
      <c r="C250">
        <v>4</v>
      </c>
      <c r="D250">
        <v>122</v>
      </c>
      <c r="E250">
        <v>85</v>
      </c>
      <c r="F250">
        <v>2310</v>
      </c>
      <c r="G250">
        <v>18.5</v>
      </c>
      <c r="H250" s="36" t="s">
        <v>261</v>
      </c>
      <c r="I250">
        <v>74</v>
      </c>
    </row>
    <row r="251" spans="1:9" x14ac:dyDescent="0.3">
      <c r="A251" s="36" t="s">
        <v>300</v>
      </c>
      <c r="B251">
        <v>19</v>
      </c>
      <c r="C251">
        <v>4</v>
      </c>
      <c r="D251">
        <v>122</v>
      </c>
      <c r="E251">
        <v>85</v>
      </c>
      <c r="F251">
        <v>2310</v>
      </c>
      <c r="G251">
        <v>18.5</v>
      </c>
      <c r="H251" s="36" t="s">
        <v>261</v>
      </c>
      <c r="I251">
        <v>75</v>
      </c>
    </row>
    <row r="252" spans="1:9" x14ac:dyDescent="0.3">
      <c r="A252" s="36" t="s">
        <v>300</v>
      </c>
      <c r="B252">
        <v>19</v>
      </c>
      <c r="C252">
        <v>4</v>
      </c>
      <c r="D252">
        <v>122</v>
      </c>
      <c r="E252">
        <v>85</v>
      </c>
      <c r="F252">
        <v>2310</v>
      </c>
      <c r="G252">
        <v>18.5</v>
      </c>
      <c r="H252" s="36" t="s">
        <v>261</v>
      </c>
      <c r="I252">
        <v>75</v>
      </c>
    </row>
    <row r="253" spans="1:9" x14ac:dyDescent="0.3">
      <c r="A253" s="36" t="s">
        <v>300</v>
      </c>
      <c r="B253">
        <v>19</v>
      </c>
      <c r="C253">
        <v>4</v>
      </c>
      <c r="D253">
        <v>122</v>
      </c>
      <c r="E253">
        <v>85</v>
      </c>
      <c r="F253">
        <v>2310</v>
      </c>
      <c r="G253">
        <v>18.5</v>
      </c>
      <c r="H253" s="36" t="s">
        <v>261</v>
      </c>
      <c r="I253">
        <v>76</v>
      </c>
    </row>
    <row r="254" spans="1:9" x14ac:dyDescent="0.3">
      <c r="A254" s="36" t="s">
        <v>300</v>
      </c>
      <c r="B254">
        <v>26</v>
      </c>
      <c r="C254">
        <v>4</v>
      </c>
      <c r="D254">
        <v>122</v>
      </c>
      <c r="E254">
        <v>80</v>
      </c>
      <c r="F254">
        <v>2451</v>
      </c>
      <c r="G254">
        <v>16.5</v>
      </c>
      <c r="H254" s="36" t="s">
        <v>261</v>
      </c>
      <c r="I254">
        <v>71</v>
      </c>
    </row>
    <row r="255" spans="1:9" x14ac:dyDescent="0.3">
      <c r="A255" s="36" t="s">
        <v>300</v>
      </c>
      <c r="B255">
        <v>26</v>
      </c>
      <c r="C255">
        <v>4</v>
      </c>
      <c r="D255">
        <v>122</v>
      </c>
      <c r="E255">
        <v>80</v>
      </c>
      <c r="F255">
        <v>2451</v>
      </c>
      <c r="G255">
        <v>16.5</v>
      </c>
      <c r="H255" s="36" t="s">
        <v>261</v>
      </c>
      <c r="I255">
        <v>73</v>
      </c>
    </row>
    <row r="256" spans="1:9" x14ac:dyDescent="0.3">
      <c r="A256" s="36" t="s">
        <v>300</v>
      </c>
      <c r="B256">
        <v>26</v>
      </c>
      <c r="C256">
        <v>4</v>
      </c>
      <c r="D256">
        <v>122</v>
      </c>
      <c r="E256">
        <v>80</v>
      </c>
      <c r="F256">
        <v>2451</v>
      </c>
      <c r="G256">
        <v>16.5</v>
      </c>
      <c r="H256" s="36" t="s">
        <v>261</v>
      </c>
      <c r="I256">
        <v>74</v>
      </c>
    </row>
    <row r="257" spans="1:9" x14ac:dyDescent="0.3">
      <c r="A257" s="36" t="s">
        <v>300</v>
      </c>
      <c r="B257">
        <v>26</v>
      </c>
      <c r="C257">
        <v>4</v>
      </c>
      <c r="D257">
        <v>122</v>
      </c>
      <c r="E257">
        <v>80</v>
      </c>
      <c r="F257">
        <v>2451</v>
      </c>
      <c r="G257">
        <v>16.5</v>
      </c>
      <c r="H257" s="36" t="s">
        <v>261</v>
      </c>
      <c r="I257">
        <v>75</v>
      </c>
    </row>
    <row r="258" spans="1:9" x14ac:dyDescent="0.3">
      <c r="A258" s="36" t="s">
        <v>300</v>
      </c>
      <c r="B258">
        <v>26</v>
      </c>
      <c r="C258">
        <v>4</v>
      </c>
      <c r="D258">
        <v>122</v>
      </c>
      <c r="E258">
        <v>80</v>
      </c>
      <c r="F258">
        <v>2451</v>
      </c>
      <c r="G258">
        <v>16.5</v>
      </c>
      <c r="H258" s="36" t="s">
        <v>261</v>
      </c>
      <c r="I258">
        <v>75</v>
      </c>
    </row>
    <row r="259" spans="1:9" x14ac:dyDescent="0.3">
      <c r="A259" s="36" t="s">
        <v>300</v>
      </c>
      <c r="B259">
        <v>26</v>
      </c>
      <c r="C259">
        <v>4</v>
      </c>
      <c r="D259">
        <v>122</v>
      </c>
      <c r="E259">
        <v>80</v>
      </c>
      <c r="F259">
        <v>2451</v>
      </c>
      <c r="G259">
        <v>16.5</v>
      </c>
      <c r="H259" s="36" t="s">
        <v>261</v>
      </c>
      <c r="I259">
        <v>76</v>
      </c>
    </row>
    <row r="260" spans="1:9" x14ac:dyDescent="0.3">
      <c r="A260" s="36" t="s">
        <v>300</v>
      </c>
      <c r="B260">
        <v>23</v>
      </c>
      <c r="C260">
        <v>4</v>
      </c>
      <c r="D260">
        <v>140</v>
      </c>
      <c r="E260">
        <v>83</v>
      </c>
      <c r="F260">
        <v>2639</v>
      </c>
      <c r="G260">
        <v>17</v>
      </c>
      <c r="H260" s="36" t="s">
        <v>261</v>
      </c>
      <c r="I260">
        <v>71</v>
      </c>
    </row>
    <row r="261" spans="1:9" x14ac:dyDescent="0.3">
      <c r="A261" s="36" t="s">
        <v>300</v>
      </c>
      <c r="B261">
        <v>23</v>
      </c>
      <c r="C261">
        <v>4</v>
      </c>
      <c r="D261">
        <v>140</v>
      </c>
      <c r="E261">
        <v>83</v>
      </c>
      <c r="F261">
        <v>2639</v>
      </c>
      <c r="G261">
        <v>17</v>
      </c>
      <c r="H261" s="36" t="s">
        <v>261</v>
      </c>
      <c r="I261">
        <v>73</v>
      </c>
    </row>
    <row r="262" spans="1:9" x14ac:dyDescent="0.3">
      <c r="A262" s="36" t="s">
        <v>300</v>
      </c>
      <c r="B262">
        <v>23</v>
      </c>
      <c r="C262">
        <v>4</v>
      </c>
      <c r="D262">
        <v>140</v>
      </c>
      <c r="E262">
        <v>83</v>
      </c>
      <c r="F262">
        <v>2639</v>
      </c>
      <c r="G262">
        <v>17</v>
      </c>
      <c r="H262" s="36" t="s">
        <v>261</v>
      </c>
      <c r="I262">
        <v>74</v>
      </c>
    </row>
    <row r="263" spans="1:9" x14ac:dyDescent="0.3">
      <c r="A263" s="36" t="s">
        <v>300</v>
      </c>
      <c r="B263">
        <v>23</v>
      </c>
      <c r="C263">
        <v>4</v>
      </c>
      <c r="D263">
        <v>140</v>
      </c>
      <c r="E263">
        <v>83</v>
      </c>
      <c r="F263">
        <v>2639</v>
      </c>
      <c r="G263">
        <v>17</v>
      </c>
      <c r="H263" s="36" t="s">
        <v>261</v>
      </c>
      <c r="I263">
        <v>75</v>
      </c>
    </row>
    <row r="264" spans="1:9" x14ac:dyDescent="0.3">
      <c r="A264" s="36" t="s">
        <v>300</v>
      </c>
      <c r="B264">
        <v>23</v>
      </c>
      <c r="C264">
        <v>4</v>
      </c>
      <c r="D264">
        <v>140</v>
      </c>
      <c r="E264">
        <v>83</v>
      </c>
      <c r="F264">
        <v>2639</v>
      </c>
      <c r="G264">
        <v>17</v>
      </c>
      <c r="H264" s="36" t="s">
        <v>261</v>
      </c>
      <c r="I264">
        <v>75</v>
      </c>
    </row>
    <row r="265" spans="1:9" x14ac:dyDescent="0.3">
      <c r="A265" s="36" t="s">
        <v>300</v>
      </c>
      <c r="B265">
        <v>23</v>
      </c>
      <c r="C265">
        <v>4</v>
      </c>
      <c r="D265">
        <v>140</v>
      </c>
      <c r="E265">
        <v>83</v>
      </c>
      <c r="F265">
        <v>2639</v>
      </c>
      <c r="G265">
        <v>17</v>
      </c>
      <c r="H265" s="36" t="s">
        <v>261</v>
      </c>
      <c r="I265">
        <v>76</v>
      </c>
    </row>
    <row r="266" spans="1:9" x14ac:dyDescent="0.3">
      <c r="A266" s="36" t="s">
        <v>300</v>
      </c>
      <c r="B266">
        <v>18</v>
      </c>
      <c r="C266">
        <v>6</v>
      </c>
      <c r="D266">
        <v>171</v>
      </c>
      <c r="E266">
        <v>97</v>
      </c>
      <c r="F266">
        <v>2984</v>
      </c>
      <c r="G266">
        <v>14.5</v>
      </c>
      <c r="H266" s="36" t="s">
        <v>261</v>
      </c>
      <c r="I266">
        <v>71</v>
      </c>
    </row>
    <row r="267" spans="1:9" x14ac:dyDescent="0.3">
      <c r="A267" s="36" t="s">
        <v>300</v>
      </c>
      <c r="B267">
        <v>18</v>
      </c>
      <c r="C267">
        <v>6</v>
      </c>
      <c r="D267">
        <v>171</v>
      </c>
      <c r="E267">
        <v>97</v>
      </c>
      <c r="F267">
        <v>2984</v>
      </c>
      <c r="G267">
        <v>14.5</v>
      </c>
      <c r="H267" s="36" t="s">
        <v>261</v>
      </c>
      <c r="I267">
        <v>73</v>
      </c>
    </row>
    <row r="268" spans="1:9" x14ac:dyDescent="0.3">
      <c r="A268" s="36" t="s">
        <v>300</v>
      </c>
      <c r="B268">
        <v>18</v>
      </c>
      <c r="C268">
        <v>6</v>
      </c>
      <c r="D268">
        <v>171</v>
      </c>
      <c r="E268">
        <v>97</v>
      </c>
      <c r="F268">
        <v>2984</v>
      </c>
      <c r="G268">
        <v>14.5</v>
      </c>
      <c r="H268" s="36" t="s">
        <v>261</v>
      </c>
      <c r="I268">
        <v>74</v>
      </c>
    </row>
    <row r="269" spans="1:9" x14ac:dyDescent="0.3">
      <c r="A269" s="36" t="s">
        <v>300</v>
      </c>
      <c r="B269">
        <v>18</v>
      </c>
      <c r="C269">
        <v>6</v>
      </c>
      <c r="D269">
        <v>171</v>
      </c>
      <c r="E269">
        <v>97</v>
      </c>
      <c r="F269">
        <v>2984</v>
      </c>
      <c r="G269">
        <v>14.5</v>
      </c>
      <c r="H269" s="36" t="s">
        <v>261</v>
      </c>
      <c r="I269">
        <v>75</v>
      </c>
    </row>
    <row r="270" spans="1:9" x14ac:dyDescent="0.3">
      <c r="A270" s="36" t="s">
        <v>300</v>
      </c>
      <c r="B270">
        <v>18</v>
      </c>
      <c r="C270">
        <v>6</v>
      </c>
      <c r="D270">
        <v>171</v>
      </c>
      <c r="E270">
        <v>97</v>
      </c>
      <c r="F270">
        <v>2984</v>
      </c>
      <c r="G270">
        <v>14.5</v>
      </c>
      <c r="H270" s="36" t="s">
        <v>261</v>
      </c>
      <c r="I270">
        <v>75</v>
      </c>
    </row>
    <row r="271" spans="1:9" x14ac:dyDescent="0.3">
      <c r="A271" s="36" t="s">
        <v>300</v>
      </c>
      <c r="B271">
        <v>18</v>
      </c>
      <c r="C271">
        <v>6</v>
      </c>
      <c r="D271">
        <v>171</v>
      </c>
      <c r="E271">
        <v>97</v>
      </c>
      <c r="F271">
        <v>2984</v>
      </c>
      <c r="G271">
        <v>14.5</v>
      </c>
      <c r="H271" s="36" t="s">
        <v>261</v>
      </c>
      <c r="I271">
        <v>76</v>
      </c>
    </row>
    <row r="272" spans="1:9" x14ac:dyDescent="0.3">
      <c r="A272" s="36" t="s">
        <v>300</v>
      </c>
      <c r="B272">
        <v>26</v>
      </c>
      <c r="C272">
        <v>4</v>
      </c>
      <c r="D272">
        <v>140</v>
      </c>
      <c r="E272">
        <v>72</v>
      </c>
      <c r="F272">
        <v>2565</v>
      </c>
      <c r="G272">
        <v>13.6</v>
      </c>
      <c r="H272" s="36" t="s">
        <v>261</v>
      </c>
      <c r="I272">
        <v>71</v>
      </c>
    </row>
    <row r="273" spans="1:9" x14ac:dyDescent="0.3">
      <c r="A273" s="36" t="s">
        <v>300</v>
      </c>
      <c r="B273">
        <v>26</v>
      </c>
      <c r="C273">
        <v>4</v>
      </c>
      <c r="D273">
        <v>140</v>
      </c>
      <c r="E273">
        <v>72</v>
      </c>
      <c r="F273">
        <v>2565</v>
      </c>
      <c r="G273">
        <v>13.6</v>
      </c>
      <c r="H273" s="36" t="s">
        <v>261</v>
      </c>
      <c r="I273">
        <v>73</v>
      </c>
    </row>
    <row r="274" spans="1:9" x14ac:dyDescent="0.3">
      <c r="A274" s="36" t="s">
        <v>300</v>
      </c>
      <c r="B274">
        <v>26</v>
      </c>
      <c r="C274">
        <v>4</v>
      </c>
      <c r="D274">
        <v>140</v>
      </c>
      <c r="E274">
        <v>72</v>
      </c>
      <c r="F274">
        <v>2565</v>
      </c>
      <c r="G274">
        <v>13.6</v>
      </c>
      <c r="H274" s="36" t="s">
        <v>261</v>
      </c>
      <c r="I274">
        <v>74</v>
      </c>
    </row>
    <row r="275" spans="1:9" x14ac:dyDescent="0.3">
      <c r="A275" s="36" t="s">
        <v>300</v>
      </c>
      <c r="B275">
        <v>26</v>
      </c>
      <c r="C275">
        <v>4</v>
      </c>
      <c r="D275">
        <v>140</v>
      </c>
      <c r="E275">
        <v>72</v>
      </c>
      <c r="F275">
        <v>2565</v>
      </c>
      <c r="G275">
        <v>13.6</v>
      </c>
      <c r="H275" s="36" t="s">
        <v>261</v>
      </c>
      <c r="I275">
        <v>75</v>
      </c>
    </row>
    <row r="276" spans="1:9" x14ac:dyDescent="0.3">
      <c r="A276" s="36" t="s">
        <v>300</v>
      </c>
      <c r="B276">
        <v>26</v>
      </c>
      <c r="C276">
        <v>4</v>
      </c>
      <c r="D276">
        <v>140</v>
      </c>
      <c r="E276">
        <v>72</v>
      </c>
      <c r="F276">
        <v>2565</v>
      </c>
      <c r="G276">
        <v>13.6</v>
      </c>
      <c r="H276" s="36" t="s">
        <v>261</v>
      </c>
      <c r="I276">
        <v>75</v>
      </c>
    </row>
    <row r="277" spans="1:9" x14ac:dyDescent="0.3">
      <c r="A277" s="36" t="s">
        <v>300</v>
      </c>
      <c r="B277">
        <v>26</v>
      </c>
      <c r="C277">
        <v>4</v>
      </c>
      <c r="D277">
        <v>140</v>
      </c>
      <c r="E277">
        <v>72</v>
      </c>
      <c r="F277">
        <v>2565</v>
      </c>
      <c r="G277">
        <v>13.6</v>
      </c>
      <c r="H277" s="36" t="s">
        <v>261</v>
      </c>
      <c r="I277">
        <v>76</v>
      </c>
    </row>
    <row r="278" spans="1:9" x14ac:dyDescent="0.3">
      <c r="A278" s="36" t="s">
        <v>301</v>
      </c>
      <c r="B278">
        <v>0</v>
      </c>
      <c r="C278">
        <v>4</v>
      </c>
      <c r="D278">
        <v>97</v>
      </c>
      <c r="E278">
        <v>48</v>
      </c>
      <c r="F278">
        <v>1978</v>
      </c>
      <c r="G278">
        <v>20</v>
      </c>
      <c r="H278" s="36" t="s">
        <v>272</v>
      </c>
      <c r="I278">
        <v>71</v>
      </c>
    </row>
    <row r="279" spans="1:9" x14ac:dyDescent="0.3">
      <c r="A279" s="36" t="s">
        <v>302</v>
      </c>
      <c r="B279">
        <v>16</v>
      </c>
      <c r="C279">
        <v>6</v>
      </c>
      <c r="D279">
        <v>225</v>
      </c>
      <c r="E279">
        <v>105</v>
      </c>
      <c r="F279">
        <v>3439</v>
      </c>
      <c r="G279">
        <v>15.5</v>
      </c>
      <c r="H279" s="36" t="s">
        <v>261</v>
      </c>
      <c r="I279">
        <v>71</v>
      </c>
    </row>
    <row r="280" spans="1:9" x14ac:dyDescent="0.3">
      <c r="A280" s="36" t="s">
        <v>303</v>
      </c>
      <c r="B280">
        <v>19</v>
      </c>
      <c r="C280">
        <v>6</v>
      </c>
      <c r="D280">
        <v>250</v>
      </c>
      <c r="E280">
        <v>88</v>
      </c>
      <c r="F280">
        <v>3302</v>
      </c>
      <c r="G280">
        <v>15.5</v>
      </c>
      <c r="H280" s="36" t="s">
        <v>261</v>
      </c>
      <c r="I280">
        <v>71</v>
      </c>
    </row>
    <row r="281" spans="1:9" x14ac:dyDescent="0.3">
      <c r="A281" s="36" t="s">
        <v>304</v>
      </c>
      <c r="B281">
        <v>18</v>
      </c>
      <c r="C281">
        <v>6</v>
      </c>
      <c r="D281">
        <v>232</v>
      </c>
      <c r="E281">
        <v>100</v>
      </c>
      <c r="F281">
        <v>3288</v>
      </c>
      <c r="G281">
        <v>15.5</v>
      </c>
      <c r="H281" s="36" t="s">
        <v>261</v>
      </c>
      <c r="I281">
        <v>71</v>
      </c>
    </row>
    <row r="282" spans="1:9" x14ac:dyDescent="0.3">
      <c r="A282" s="36" t="s">
        <v>304</v>
      </c>
      <c r="B282">
        <v>18</v>
      </c>
      <c r="C282">
        <v>6</v>
      </c>
      <c r="D282">
        <v>232</v>
      </c>
      <c r="E282">
        <v>100</v>
      </c>
      <c r="F282">
        <v>3288</v>
      </c>
      <c r="G282">
        <v>15.5</v>
      </c>
      <c r="H282" s="36" t="s">
        <v>261</v>
      </c>
      <c r="I282">
        <v>73</v>
      </c>
    </row>
    <row r="283" spans="1:9" x14ac:dyDescent="0.3">
      <c r="A283" s="36" t="s">
        <v>304</v>
      </c>
      <c r="B283">
        <v>18</v>
      </c>
      <c r="C283">
        <v>6</v>
      </c>
      <c r="D283">
        <v>232</v>
      </c>
      <c r="E283">
        <v>100</v>
      </c>
      <c r="F283">
        <v>3288</v>
      </c>
      <c r="G283">
        <v>15.5</v>
      </c>
      <c r="H283" s="36" t="s">
        <v>261</v>
      </c>
      <c r="I283">
        <v>74</v>
      </c>
    </row>
    <row r="284" spans="1:9" x14ac:dyDescent="0.3">
      <c r="A284" s="36" t="s">
        <v>304</v>
      </c>
      <c r="B284">
        <v>18</v>
      </c>
      <c r="C284">
        <v>6</v>
      </c>
      <c r="D284">
        <v>232</v>
      </c>
      <c r="E284">
        <v>100</v>
      </c>
      <c r="F284">
        <v>3288</v>
      </c>
      <c r="G284">
        <v>15.5</v>
      </c>
      <c r="H284" s="36" t="s">
        <v>261</v>
      </c>
      <c r="I284">
        <v>75</v>
      </c>
    </row>
    <row r="285" spans="1:9" x14ac:dyDescent="0.3">
      <c r="A285" s="36" t="s">
        <v>304</v>
      </c>
      <c r="B285">
        <v>18</v>
      </c>
      <c r="C285">
        <v>6</v>
      </c>
      <c r="D285">
        <v>232</v>
      </c>
      <c r="E285">
        <v>100</v>
      </c>
      <c r="F285">
        <v>3288</v>
      </c>
      <c r="G285">
        <v>15.5</v>
      </c>
      <c r="H285" s="36" t="s">
        <v>261</v>
      </c>
      <c r="I285">
        <v>76</v>
      </c>
    </row>
    <row r="286" spans="1:9" x14ac:dyDescent="0.3">
      <c r="A286" s="36" t="s">
        <v>304</v>
      </c>
      <c r="B286">
        <v>14</v>
      </c>
      <c r="C286">
        <v>8</v>
      </c>
      <c r="D286">
        <v>304</v>
      </c>
      <c r="E286">
        <v>150</v>
      </c>
      <c r="F286">
        <v>3672</v>
      </c>
      <c r="G286">
        <v>11.5</v>
      </c>
      <c r="H286" s="36" t="s">
        <v>261</v>
      </c>
      <c r="I286">
        <v>71</v>
      </c>
    </row>
    <row r="287" spans="1:9" x14ac:dyDescent="0.3">
      <c r="A287" s="36" t="s">
        <v>304</v>
      </c>
      <c r="B287">
        <v>14</v>
      </c>
      <c r="C287">
        <v>8</v>
      </c>
      <c r="D287">
        <v>304</v>
      </c>
      <c r="E287">
        <v>150</v>
      </c>
      <c r="F287">
        <v>3672</v>
      </c>
      <c r="G287">
        <v>11.5</v>
      </c>
      <c r="H287" s="36" t="s">
        <v>261</v>
      </c>
      <c r="I287">
        <v>73</v>
      </c>
    </row>
    <row r="288" spans="1:9" x14ac:dyDescent="0.3">
      <c r="A288" s="36" t="s">
        <v>304</v>
      </c>
      <c r="B288">
        <v>14</v>
      </c>
      <c r="C288">
        <v>8</v>
      </c>
      <c r="D288">
        <v>304</v>
      </c>
      <c r="E288">
        <v>150</v>
      </c>
      <c r="F288">
        <v>3672</v>
      </c>
      <c r="G288">
        <v>11.5</v>
      </c>
      <c r="H288" s="36" t="s">
        <v>261</v>
      </c>
      <c r="I288">
        <v>74</v>
      </c>
    </row>
    <row r="289" spans="1:9" x14ac:dyDescent="0.3">
      <c r="A289" s="36" t="s">
        <v>304</v>
      </c>
      <c r="B289">
        <v>14</v>
      </c>
      <c r="C289">
        <v>8</v>
      </c>
      <c r="D289">
        <v>304</v>
      </c>
      <c r="E289">
        <v>150</v>
      </c>
      <c r="F289">
        <v>3672</v>
      </c>
      <c r="G289">
        <v>11.5</v>
      </c>
      <c r="H289" s="36" t="s">
        <v>261</v>
      </c>
      <c r="I289">
        <v>75</v>
      </c>
    </row>
    <row r="290" spans="1:9" x14ac:dyDescent="0.3">
      <c r="A290" s="36" t="s">
        <v>304</v>
      </c>
      <c r="B290">
        <v>14</v>
      </c>
      <c r="C290">
        <v>8</v>
      </c>
      <c r="D290">
        <v>304</v>
      </c>
      <c r="E290">
        <v>150</v>
      </c>
      <c r="F290">
        <v>3672</v>
      </c>
      <c r="G290">
        <v>11.5</v>
      </c>
      <c r="H290" s="36" t="s">
        <v>261</v>
      </c>
      <c r="I290">
        <v>76</v>
      </c>
    </row>
    <row r="291" spans="1:9" x14ac:dyDescent="0.3">
      <c r="A291" s="36" t="s">
        <v>304</v>
      </c>
      <c r="B291">
        <v>16</v>
      </c>
      <c r="C291">
        <v>6</v>
      </c>
      <c r="D291">
        <v>258</v>
      </c>
      <c r="E291">
        <v>110</v>
      </c>
      <c r="F291">
        <v>3632</v>
      </c>
      <c r="G291">
        <v>18</v>
      </c>
      <c r="H291" s="36" t="s">
        <v>261</v>
      </c>
      <c r="I291">
        <v>71</v>
      </c>
    </row>
    <row r="292" spans="1:9" x14ac:dyDescent="0.3">
      <c r="A292" s="36" t="s">
        <v>304</v>
      </c>
      <c r="B292">
        <v>16</v>
      </c>
      <c r="C292">
        <v>6</v>
      </c>
      <c r="D292">
        <v>258</v>
      </c>
      <c r="E292">
        <v>110</v>
      </c>
      <c r="F292">
        <v>3632</v>
      </c>
      <c r="G292">
        <v>18</v>
      </c>
      <c r="H292" s="36" t="s">
        <v>261</v>
      </c>
      <c r="I292">
        <v>73</v>
      </c>
    </row>
    <row r="293" spans="1:9" x14ac:dyDescent="0.3">
      <c r="A293" s="36" t="s">
        <v>304</v>
      </c>
      <c r="B293">
        <v>16</v>
      </c>
      <c r="C293">
        <v>6</v>
      </c>
      <c r="D293">
        <v>258</v>
      </c>
      <c r="E293">
        <v>110</v>
      </c>
      <c r="F293">
        <v>3632</v>
      </c>
      <c r="G293">
        <v>18</v>
      </c>
      <c r="H293" s="36" t="s">
        <v>261</v>
      </c>
      <c r="I293">
        <v>74</v>
      </c>
    </row>
    <row r="294" spans="1:9" x14ac:dyDescent="0.3">
      <c r="A294" s="36" t="s">
        <v>304</v>
      </c>
      <c r="B294">
        <v>16</v>
      </c>
      <c r="C294">
        <v>6</v>
      </c>
      <c r="D294">
        <v>258</v>
      </c>
      <c r="E294">
        <v>110</v>
      </c>
      <c r="F294">
        <v>3632</v>
      </c>
      <c r="G294">
        <v>18</v>
      </c>
      <c r="H294" s="36" t="s">
        <v>261</v>
      </c>
      <c r="I294">
        <v>75</v>
      </c>
    </row>
    <row r="295" spans="1:9" x14ac:dyDescent="0.3">
      <c r="A295" s="36" t="s">
        <v>304</v>
      </c>
      <c r="B295">
        <v>16</v>
      </c>
      <c r="C295">
        <v>6</v>
      </c>
      <c r="D295">
        <v>258</v>
      </c>
      <c r="E295">
        <v>110</v>
      </c>
      <c r="F295">
        <v>3632</v>
      </c>
      <c r="G295">
        <v>18</v>
      </c>
      <c r="H295" s="36" t="s">
        <v>261</v>
      </c>
      <c r="I295">
        <v>76</v>
      </c>
    </row>
    <row r="296" spans="1:9" x14ac:dyDescent="0.3">
      <c r="A296" s="36" t="s">
        <v>304</v>
      </c>
      <c r="B296">
        <v>15</v>
      </c>
      <c r="C296">
        <v>6</v>
      </c>
      <c r="D296">
        <v>258</v>
      </c>
      <c r="E296">
        <v>110</v>
      </c>
      <c r="F296">
        <v>3730</v>
      </c>
      <c r="G296">
        <v>19</v>
      </c>
      <c r="H296" s="36" t="s">
        <v>261</v>
      </c>
      <c r="I296">
        <v>71</v>
      </c>
    </row>
    <row r="297" spans="1:9" x14ac:dyDescent="0.3">
      <c r="A297" s="36" t="s">
        <v>304</v>
      </c>
      <c r="B297">
        <v>15</v>
      </c>
      <c r="C297">
        <v>6</v>
      </c>
      <c r="D297">
        <v>258</v>
      </c>
      <c r="E297">
        <v>110</v>
      </c>
      <c r="F297">
        <v>3730</v>
      </c>
      <c r="G297">
        <v>19</v>
      </c>
      <c r="H297" s="36" t="s">
        <v>261</v>
      </c>
      <c r="I297">
        <v>73</v>
      </c>
    </row>
    <row r="298" spans="1:9" x14ac:dyDescent="0.3">
      <c r="A298" s="36" t="s">
        <v>304</v>
      </c>
      <c r="B298">
        <v>15</v>
      </c>
      <c r="C298">
        <v>6</v>
      </c>
      <c r="D298">
        <v>258</v>
      </c>
      <c r="E298">
        <v>110</v>
      </c>
      <c r="F298">
        <v>3730</v>
      </c>
      <c r="G298">
        <v>19</v>
      </c>
      <c r="H298" s="36" t="s">
        <v>261</v>
      </c>
      <c r="I298">
        <v>74</v>
      </c>
    </row>
    <row r="299" spans="1:9" x14ac:dyDescent="0.3">
      <c r="A299" s="36" t="s">
        <v>304</v>
      </c>
      <c r="B299">
        <v>15</v>
      </c>
      <c r="C299">
        <v>6</v>
      </c>
      <c r="D299">
        <v>258</v>
      </c>
      <c r="E299">
        <v>110</v>
      </c>
      <c r="F299">
        <v>3730</v>
      </c>
      <c r="G299">
        <v>19</v>
      </c>
      <c r="H299" s="36" t="s">
        <v>261</v>
      </c>
      <c r="I299">
        <v>75</v>
      </c>
    </row>
    <row r="300" spans="1:9" x14ac:dyDescent="0.3">
      <c r="A300" s="36" t="s">
        <v>304</v>
      </c>
      <c r="B300">
        <v>15</v>
      </c>
      <c r="C300">
        <v>6</v>
      </c>
      <c r="D300">
        <v>258</v>
      </c>
      <c r="E300">
        <v>110</v>
      </c>
      <c r="F300">
        <v>3730</v>
      </c>
      <c r="G300">
        <v>19</v>
      </c>
      <c r="H300" s="36" t="s">
        <v>261</v>
      </c>
      <c r="I300">
        <v>76</v>
      </c>
    </row>
    <row r="301" spans="1:9" x14ac:dyDescent="0.3">
      <c r="A301" s="36" t="s">
        <v>304</v>
      </c>
      <c r="B301">
        <v>16</v>
      </c>
      <c r="C301">
        <v>8</v>
      </c>
      <c r="D301">
        <v>304</v>
      </c>
      <c r="E301">
        <v>120</v>
      </c>
      <c r="F301">
        <v>3962</v>
      </c>
      <c r="G301">
        <v>13.9</v>
      </c>
      <c r="H301" s="36" t="s">
        <v>261</v>
      </c>
      <c r="I301">
        <v>71</v>
      </c>
    </row>
    <row r="302" spans="1:9" x14ac:dyDescent="0.3">
      <c r="A302" s="36" t="s">
        <v>304</v>
      </c>
      <c r="B302">
        <v>16</v>
      </c>
      <c r="C302">
        <v>8</v>
      </c>
      <c r="D302">
        <v>304</v>
      </c>
      <c r="E302">
        <v>120</v>
      </c>
      <c r="F302">
        <v>3962</v>
      </c>
      <c r="G302">
        <v>13.9</v>
      </c>
      <c r="H302" s="36" t="s">
        <v>261</v>
      </c>
      <c r="I302">
        <v>73</v>
      </c>
    </row>
    <row r="303" spans="1:9" x14ac:dyDescent="0.3">
      <c r="A303" s="36" t="s">
        <v>304</v>
      </c>
      <c r="B303">
        <v>16</v>
      </c>
      <c r="C303">
        <v>8</v>
      </c>
      <c r="D303">
        <v>304</v>
      </c>
      <c r="E303">
        <v>120</v>
      </c>
      <c r="F303">
        <v>3962</v>
      </c>
      <c r="G303">
        <v>13.9</v>
      </c>
      <c r="H303" s="36" t="s">
        <v>261</v>
      </c>
      <c r="I303">
        <v>74</v>
      </c>
    </row>
    <row r="304" spans="1:9" x14ac:dyDescent="0.3">
      <c r="A304" s="36" t="s">
        <v>304</v>
      </c>
      <c r="B304">
        <v>16</v>
      </c>
      <c r="C304">
        <v>8</v>
      </c>
      <c r="D304">
        <v>304</v>
      </c>
      <c r="E304">
        <v>120</v>
      </c>
      <c r="F304">
        <v>3962</v>
      </c>
      <c r="G304">
        <v>13.9</v>
      </c>
      <c r="H304" s="36" t="s">
        <v>261</v>
      </c>
      <c r="I304">
        <v>75</v>
      </c>
    </row>
    <row r="305" spans="1:9" x14ac:dyDescent="0.3">
      <c r="A305" s="36" t="s">
        <v>304</v>
      </c>
      <c r="B305">
        <v>16</v>
      </c>
      <c r="C305">
        <v>8</v>
      </c>
      <c r="D305">
        <v>304</v>
      </c>
      <c r="E305">
        <v>120</v>
      </c>
      <c r="F305">
        <v>3962</v>
      </c>
      <c r="G305">
        <v>13.9</v>
      </c>
      <c r="H305" s="36" t="s">
        <v>261</v>
      </c>
      <c r="I305">
        <v>76</v>
      </c>
    </row>
    <row r="306" spans="1:9" x14ac:dyDescent="0.3">
      <c r="A306" s="36" t="s">
        <v>305</v>
      </c>
      <c r="B306">
        <v>14</v>
      </c>
      <c r="C306">
        <v>8</v>
      </c>
      <c r="D306">
        <v>400</v>
      </c>
      <c r="E306">
        <v>175</v>
      </c>
      <c r="F306">
        <v>4464</v>
      </c>
      <c r="G306">
        <v>11.5</v>
      </c>
      <c r="H306" s="36" t="s">
        <v>261</v>
      </c>
      <c r="I306">
        <v>71</v>
      </c>
    </row>
    <row r="307" spans="1:9" x14ac:dyDescent="0.3">
      <c r="A307" s="36" t="s">
        <v>306</v>
      </c>
      <c r="B307">
        <v>12</v>
      </c>
      <c r="C307">
        <v>8</v>
      </c>
      <c r="D307">
        <v>383</v>
      </c>
      <c r="E307">
        <v>180</v>
      </c>
      <c r="F307">
        <v>4955</v>
      </c>
      <c r="G307">
        <v>11.5</v>
      </c>
      <c r="H307" s="36" t="s">
        <v>261</v>
      </c>
      <c r="I307">
        <v>71</v>
      </c>
    </row>
    <row r="308" spans="1:9" x14ac:dyDescent="0.3">
      <c r="A308" s="36" t="s">
        <v>307</v>
      </c>
      <c r="B308">
        <v>13</v>
      </c>
      <c r="C308">
        <v>8</v>
      </c>
      <c r="D308">
        <v>400</v>
      </c>
      <c r="E308">
        <v>170</v>
      </c>
      <c r="F308">
        <v>4746</v>
      </c>
      <c r="G308">
        <v>12</v>
      </c>
      <c r="H308" s="36" t="s">
        <v>261</v>
      </c>
      <c r="I308">
        <v>71</v>
      </c>
    </row>
    <row r="309" spans="1:9" x14ac:dyDescent="0.3">
      <c r="A309" s="36" t="s">
        <v>307</v>
      </c>
      <c r="B309">
        <v>13</v>
      </c>
      <c r="C309">
        <v>8</v>
      </c>
      <c r="D309">
        <v>400</v>
      </c>
      <c r="E309">
        <v>170</v>
      </c>
      <c r="F309">
        <v>4746</v>
      </c>
      <c r="G309">
        <v>12</v>
      </c>
      <c r="H309" s="36" t="s">
        <v>261</v>
      </c>
      <c r="I309">
        <v>79</v>
      </c>
    </row>
    <row r="310" spans="1:9" x14ac:dyDescent="0.3">
      <c r="A310" s="36" t="s">
        <v>307</v>
      </c>
      <c r="B310">
        <v>16</v>
      </c>
      <c r="C310">
        <v>8</v>
      </c>
      <c r="D310">
        <v>351</v>
      </c>
      <c r="E310">
        <v>142</v>
      </c>
      <c r="F310">
        <v>4054</v>
      </c>
      <c r="G310">
        <v>14.3</v>
      </c>
      <c r="H310" s="36" t="s">
        <v>261</v>
      </c>
      <c r="I310">
        <v>71</v>
      </c>
    </row>
    <row r="311" spans="1:9" x14ac:dyDescent="0.3">
      <c r="A311" s="36" t="s">
        <v>307</v>
      </c>
      <c r="B311">
        <v>16</v>
      </c>
      <c r="C311">
        <v>8</v>
      </c>
      <c r="D311">
        <v>351</v>
      </c>
      <c r="E311">
        <v>142</v>
      </c>
      <c r="F311">
        <v>4054</v>
      </c>
      <c r="G311">
        <v>14.3</v>
      </c>
      <c r="H311" s="36" t="s">
        <v>261</v>
      </c>
      <c r="I311">
        <v>79</v>
      </c>
    </row>
    <row r="312" spans="1:9" x14ac:dyDescent="0.3">
      <c r="A312" s="36" t="s">
        <v>308</v>
      </c>
      <c r="B312">
        <v>13</v>
      </c>
      <c r="C312">
        <v>8</v>
      </c>
      <c r="D312">
        <v>400</v>
      </c>
      <c r="E312">
        <v>175</v>
      </c>
      <c r="F312">
        <v>5140</v>
      </c>
      <c r="G312">
        <v>12</v>
      </c>
      <c r="H312" s="36" t="s">
        <v>261</v>
      </c>
      <c r="I312">
        <v>71</v>
      </c>
    </row>
    <row r="313" spans="1:9" x14ac:dyDescent="0.3">
      <c r="A313" s="36" t="s">
        <v>309</v>
      </c>
      <c r="B313">
        <v>18</v>
      </c>
      <c r="C313">
        <v>6</v>
      </c>
      <c r="D313">
        <v>258</v>
      </c>
      <c r="E313">
        <v>110</v>
      </c>
      <c r="F313">
        <v>2962</v>
      </c>
      <c r="G313">
        <v>13.5</v>
      </c>
      <c r="H313" s="36" t="s">
        <v>261</v>
      </c>
      <c r="I313">
        <v>71</v>
      </c>
    </row>
    <row r="314" spans="1:9" x14ac:dyDescent="0.3">
      <c r="A314" s="36" t="s">
        <v>310</v>
      </c>
      <c r="B314">
        <v>22</v>
      </c>
      <c r="C314">
        <v>4</v>
      </c>
      <c r="D314">
        <v>140</v>
      </c>
      <c r="E314">
        <v>72</v>
      </c>
      <c r="F314">
        <v>2408</v>
      </c>
      <c r="G314">
        <v>19</v>
      </c>
      <c r="H314" s="36" t="s">
        <v>261</v>
      </c>
      <c r="I314">
        <v>71</v>
      </c>
    </row>
    <row r="315" spans="1:9" x14ac:dyDescent="0.3">
      <c r="A315" s="36" t="s">
        <v>311</v>
      </c>
      <c r="B315">
        <v>19</v>
      </c>
      <c r="C315">
        <v>6</v>
      </c>
      <c r="D315">
        <v>250</v>
      </c>
      <c r="E315">
        <v>100</v>
      </c>
      <c r="F315">
        <v>3282</v>
      </c>
      <c r="G315">
        <v>15</v>
      </c>
      <c r="H315" s="36" t="s">
        <v>261</v>
      </c>
      <c r="I315">
        <v>71</v>
      </c>
    </row>
    <row r="316" spans="1:9" x14ac:dyDescent="0.3">
      <c r="A316" s="36" t="s">
        <v>312</v>
      </c>
      <c r="B316">
        <v>18</v>
      </c>
      <c r="C316">
        <v>6</v>
      </c>
      <c r="D316">
        <v>250</v>
      </c>
      <c r="E316">
        <v>88</v>
      </c>
      <c r="F316">
        <v>3139</v>
      </c>
      <c r="G316">
        <v>14.5</v>
      </c>
      <c r="H316" s="36" t="s">
        <v>261</v>
      </c>
      <c r="I316">
        <v>71</v>
      </c>
    </row>
    <row r="317" spans="1:9" x14ac:dyDescent="0.3">
      <c r="A317" s="36" t="s">
        <v>313</v>
      </c>
      <c r="B317">
        <v>23</v>
      </c>
      <c r="C317">
        <v>4</v>
      </c>
      <c r="D317">
        <v>122</v>
      </c>
      <c r="E317">
        <v>86</v>
      </c>
      <c r="F317">
        <v>2220</v>
      </c>
      <c r="G317">
        <v>14</v>
      </c>
      <c r="H317" s="36" t="s">
        <v>261</v>
      </c>
      <c r="I317">
        <v>71</v>
      </c>
    </row>
    <row r="318" spans="1:9" x14ac:dyDescent="0.3">
      <c r="A318" s="36" t="s">
        <v>314</v>
      </c>
      <c r="B318">
        <v>28</v>
      </c>
      <c r="C318">
        <v>4</v>
      </c>
      <c r="D318">
        <v>116</v>
      </c>
      <c r="E318">
        <v>90</v>
      </c>
      <c r="F318">
        <v>2123</v>
      </c>
      <c r="G318">
        <v>14</v>
      </c>
      <c r="H318" s="36" t="s">
        <v>272</v>
      </c>
      <c r="I318">
        <v>71</v>
      </c>
    </row>
    <row r="319" spans="1:9" x14ac:dyDescent="0.3">
      <c r="A319" s="36" t="s">
        <v>314</v>
      </c>
      <c r="B319">
        <v>28</v>
      </c>
      <c r="C319">
        <v>4</v>
      </c>
      <c r="D319">
        <v>116</v>
      </c>
      <c r="E319">
        <v>90</v>
      </c>
      <c r="F319">
        <v>2123</v>
      </c>
      <c r="G319">
        <v>14</v>
      </c>
      <c r="H319" s="36" t="s">
        <v>272</v>
      </c>
      <c r="I319">
        <v>76</v>
      </c>
    </row>
    <row r="320" spans="1:9" x14ac:dyDescent="0.3">
      <c r="A320" s="36" t="s">
        <v>314</v>
      </c>
      <c r="B320">
        <v>25</v>
      </c>
      <c r="C320">
        <v>4</v>
      </c>
      <c r="D320">
        <v>116</v>
      </c>
      <c r="E320">
        <v>81</v>
      </c>
      <c r="F320">
        <v>2220</v>
      </c>
      <c r="G320">
        <v>16.899999999999999</v>
      </c>
      <c r="H320" s="36" t="s">
        <v>272</v>
      </c>
      <c r="I320">
        <v>71</v>
      </c>
    </row>
    <row r="321" spans="1:9" x14ac:dyDescent="0.3">
      <c r="A321" s="36" t="s">
        <v>314</v>
      </c>
      <c r="B321">
        <v>25</v>
      </c>
      <c r="C321">
        <v>4</v>
      </c>
      <c r="D321">
        <v>116</v>
      </c>
      <c r="E321">
        <v>81</v>
      </c>
      <c r="F321">
        <v>2220</v>
      </c>
      <c r="G321">
        <v>16.899999999999999</v>
      </c>
      <c r="H321" s="36" t="s">
        <v>272</v>
      </c>
      <c r="I321">
        <v>76</v>
      </c>
    </row>
    <row r="322" spans="1:9" x14ac:dyDescent="0.3">
      <c r="A322" s="36" t="s">
        <v>315</v>
      </c>
      <c r="B322">
        <v>30</v>
      </c>
      <c r="C322">
        <v>4</v>
      </c>
      <c r="D322">
        <v>79</v>
      </c>
      <c r="E322">
        <v>70</v>
      </c>
      <c r="F322">
        <v>2074</v>
      </c>
      <c r="G322">
        <v>19.5</v>
      </c>
      <c r="H322" s="36" t="s">
        <v>272</v>
      </c>
      <c r="I322">
        <v>71</v>
      </c>
    </row>
    <row r="323" spans="1:9" x14ac:dyDescent="0.3">
      <c r="A323" s="36" t="s">
        <v>316</v>
      </c>
      <c r="B323">
        <v>30</v>
      </c>
      <c r="C323">
        <v>4</v>
      </c>
      <c r="D323">
        <v>88</v>
      </c>
      <c r="E323">
        <v>76</v>
      </c>
      <c r="F323">
        <v>2065</v>
      </c>
      <c r="G323">
        <v>14.5</v>
      </c>
      <c r="H323" s="36" t="s">
        <v>272</v>
      </c>
      <c r="I323">
        <v>71</v>
      </c>
    </row>
    <row r="324" spans="1:9" x14ac:dyDescent="0.3">
      <c r="A324" s="36" t="s">
        <v>317</v>
      </c>
      <c r="B324">
        <v>31</v>
      </c>
      <c r="C324">
        <v>4</v>
      </c>
      <c r="D324">
        <v>71</v>
      </c>
      <c r="E324">
        <v>65</v>
      </c>
      <c r="F324">
        <v>1773</v>
      </c>
      <c r="G324">
        <v>19</v>
      </c>
      <c r="H324" s="36" t="s">
        <v>283</v>
      </c>
      <c r="I324">
        <v>71</v>
      </c>
    </row>
    <row r="325" spans="1:9" x14ac:dyDescent="0.3">
      <c r="A325" s="36" t="s">
        <v>317</v>
      </c>
      <c r="B325">
        <v>31</v>
      </c>
      <c r="C325">
        <v>4</v>
      </c>
      <c r="D325">
        <v>71</v>
      </c>
      <c r="E325">
        <v>65</v>
      </c>
      <c r="F325">
        <v>1773</v>
      </c>
      <c r="G325">
        <v>19</v>
      </c>
      <c r="H325" s="36" t="s">
        <v>283</v>
      </c>
      <c r="I325">
        <v>74</v>
      </c>
    </row>
    <row r="326" spans="1:9" x14ac:dyDescent="0.3">
      <c r="A326" s="36" t="s">
        <v>317</v>
      </c>
      <c r="B326">
        <v>32</v>
      </c>
      <c r="C326">
        <v>4</v>
      </c>
      <c r="D326">
        <v>71</v>
      </c>
      <c r="E326">
        <v>65</v>
      </c>
      <c r="F326">
        <v>1836</v>
      </c>
      <c r="G326">
        <v>21</v>
      </c>
      <c r="H326" s="36" t="s">
        <v>283</v>
      </c>
      <c r="I326">
        <v>71</v>
      </c>
    </row>
    <row r="327" spans="1:9" x14ac:dyDescent="0.3">
      <c r="A327" s="36" t="s">
        <v>317</v>
      </c>
      <c r="B327">
        <v>32</v>
      </c>
      <c r="C327">
        <v>4</v>
      </c>
      <c r="D327">
        <v>71</v>
      </c>
      <c r="E327">
        <v>65</v>
      </c>
      <c r="F327">
        <v>1836</v>
      </c>
      <c r="G327">
        <v>21</v>
      </c>
      <c r="H327" s="36" t="s">
        <v>283</v>
      </c>
      <c r="I327">
        <v>74</v>
      </c>
    </row>
    <row r="328" spans="1:9" x14ac:dyDescent="0.3">
      <c r="A328" s="36" t="s">
        <v>318</v>
      </c>
      <c r="B328">
        <v>35</v>
      </c>
      <c r="C328">
        <v>4</v>
      </c>
      <c r="D328">
        <v>72</v>
      </c>
      <c r="E328">
        <v>69</v>
      </c>
      <c r="F328">
        <v>1613</v>
      </c>
      <c r="G328">
        <v>18</v>
      </c>
      <c r="H328" s="36" t="s">
        <v>283</v>
      </c>
      <c r="I328">
        <v>71</v>
      </c>
    </row>
    <row r="329" spans="1:9" x14ac:dyDescent="0.3">
      <c r="A329" s="36" t="s">
        <v>319</v>
      </c>
      <c r="B329">
        <v>27</v>
      </c>
      <c r="C329">
        <v>4</v>
      </c>
      <c r="D329">
        <v>97</v>
      </c>
      <c r="E329">
        <v>60</v>
      </c>
      <c r="F329">
        <v>1834</v>
      </c>
      <c r="G329">
        <v>19</v>
      </c>
      <c r="H329" s="36" t="s">
        <v>272</v>
      </c>
      <c r="I329">
        <v>71</v>
      </c>
    </row>
    <row r="330" spans="1:9" x14ac:dyDescent="0.3">
      <c r="A330" s="36" t="s">
        <v>320</v>
      </c>
      <c r="B330">
        <v>26</v>
      </c>
      <c r="C330">
        <v>4</v>
      </c>
      <c r="D330">
        <v>91</v>
      </c>
      <c r="E330">
        <v>70</v>
      </c>
      <c r="F330">
        <v>1955</v>
      </c>
      <c r="G330">
        <v>20.5</v>
      </c>
      <c r="H330" s="36" t="s">
        <v>261</v>
      </c>
      <c r="I330">
        <v>71</v>
      </c>
    </row>
    <row r="331" spans="1:9" x14ac:dyDescent="0.3">
      <c r="A331" s="36" t="s">
        <v>321</v>
      </c>
      <c r="B331">
        <v>24</v>
      </c>
      <c r="C331">
        <v>4</v>
      </c>
      <c r="D331">
        <v>113</v>
      </c>
      <c r="E331">
        <v>95</v>
      </c>
      <c r="F331">
        <v>2278</v>
      </c>
      <c r="G331">
        <v>15.5</v>
      </c>
      <c r="H331" s="36" t="s">
        <v>283</v>
      </c>
      <c r="I331">
        <v>72</v>
      </c>
    </row>
    <row r="332" spans="1:9" x14ac:dyDescent="0.3">
      <c r="A332" s="36" t="s">
        <v>322</v>
      </c>
      <c r="B332">
        <v>25</v>
      </c>
      <c r="C332">
        <v>4</v>
      </c>
      <c r="D332">
        <v>98</v>
      </c>
      <c r="E332">
        <v>80</v>
      </c>
      <c r="F332">
        <v>2126</v>
      </c>
      <c r="G332">
        <v>17</v>
      </c>
      <c r="H332" s="36" t="s">
        <v>261</v>
      </c>
      <c r="I332">
        <v>72</v>
      </c>
    </row>
    <row r="333" spans="1:9" x14ac:dyDescent="0.3">
      <c r="A333" s="36" t="s">
        <v>323</v>
      </c>
      <c r="B333">
        <v>23</v>
      </c>
      <c r="C333">
        <v>4</v>
      </c>
      <c r="D333">
        <v>97</v>
      </c>
      <c r="E333">
        <v>54</v>
      </c>
      <c r="F333">
        <v>2254</v>
      </c>
      <c r="G333">
        <v>23.5</v>
      </c>
      <c r="H333" s="36" t="s">
        <v>272</v>
      </c>
      <c r="I333">
        <v>72</v>
      </c>
    </row>
    <row r="334" spans="1:9" x14ac:dyDescent="0.3">
      <c r="A334" s="36" t="s">
        <v>324</v>
      </c>
      <c r="B334">
        <v>20</v>
      </c>
      <c r="C334">
        <v>4</v>
      </c>
      <c r="D334">
        <v>140</v>
      </c>
      <c r="E334">
        <v>90</v>
      </c>
      <c r="F334">
        <v>2408</v>
      </c>
      <c r="G334">
        <v>19.5</v>
      </c>
      <c r="H334" s="36" t="s">
        <v>261</v>
      </c>
      <c r="I334">
        <v>72</v>
      </c>
    </row>
    <row r="335" spans="1:9" x14ac:dyDescent="0.3">
      <c r="A335" s="36" t="s">
        <v>324</v>
      </c>
      <c r="B335">
        <v>20</v>
      </c>
      <c r="C335">
        <v>4</v>
      </c>
      <c r="D335">
        <v>140</v>
      </c>
      <c r="E335">
        <v>90</v>
      </c>
      <c r="F335">
        <v>2408</v>
      </c>
      <c r="G335">
        <v>19.5</v>
      </c>
      <c r="H335" s="36" t="s">
        <v>261</v>
      </c>
      <c r="I335">
        <v>73</v>
      </c>
    </row>
    <row r="336" spans="1:9" x14ac:dyDescent="0.3">
      <c r="A336" s="36" t="s">
        <v>324</v>
      </c>
      <c r="B336">
        <v>20</v>
      </c>
      <c r="C336">
        <v>4</v>
      </c>
      <c r="D336">
        <v>140</v>
      </c>
      <c r="E336">
        <v>90</v>
      </c>
      <c r="F336">
        <v>2408</v>
      </c>
      <c r="G336">
        <v>19.5</v>
      </c>
      <c r="H336" s="36" t="s">
        <v>261</v>
      </c>
      <c r="I336">
        <v>74</v>
      </c>
    </row>
    <row r="337" spans="1:9" x14ac:dyDescent="0.3">
      <c r="A337" s="36" t="s">
        <v>324</v>
      </c>
      <c r="B337">
        <v>21</v>
      </c>
      <c r="C337">
        <v>4</v>
      </c>
      <c r="D337">
        <v>140</v>
      </c>
      <c r="E337">
        <v>72</v>
      </c>
      <c r="F337">
        <v>2401</v>
      </c>
      <c r="G337">
        <v>19.5</v>
      </c>
      <c r="H337" s="36" t="s">
        <v>261</v>
      </c>
      <c r="I337">
        <v>72</v>
      </c>
    </row>
    <row r="338" spans="1:9" x14ac:dyDescent="0.3">
      <c r="A338" s="36" t="s">
        <v>324</v>
      </c>
      <c r="B338">
        <v>21</v>
      </c>
      <c r="C338">
        <v>4</v>
      </c>
      <c r="D338">
        <v>140</v>
      </c>
      <c r="E338">
        <v>72</v>
      </c>
      <c r="F338">
        <v>2401</v>
      </c>
      <c r="G338">
        <v>19.5</v>
      </c>
      <c r="H338" s="36" t="s">
        <v>261</v>
      </c>
      <c r="I338">
        <v>73</v>
      </c>
    </row>
    <row r="339" spans="1:9" x14ac:dyDescent="0.3">
      <c r="A339" s="36" t="s">
        <v>324</v>
      </c>
      <c r="B339">
        <v>21</v>
      </c>
      <c r="C339">
        <v>4</v>
      </c>
      <c r="D339">
        <v>140</v>
      </c>
      <c r="E339">
        <v>72</v>
      </c>
      <c r="F339">
        <v>2401</v>
      </c>
      <c r="G339">
        <v>19.5</v>
      </c>
      <c r="H339" s="36" t="s">
        <v>261</v>
      </c>
      <c r="I339">
        <v>74</v>
      </c>
    </row>
    <row r="340" spans="1:9" x14ac:dyDescent="0.3">
      <c r="A340" s="36" t="s">
        <v>324</v>
      </c>
      <c r="B340">
        <v>25</v>
      </c>
      <c r="C340">
        <v>4</v>
      </c>
      <c r="D340">
        <v>140</v>
      </c>
      <c r="E340">
        <v>75</v>
      </c>
      <c r="F340">
        <v>2542</v>
      </c>
      <c r="G340">
        <v>17</v>
      </c>
      <c r="H340" s="36" t="s">
        <v>261</v>
      </c>
      <c r="I340">
        <v>72</v>
      </c>
    </row>
    <row r="341" spans="1:9" x14ac:dyDescent="0.3">
      <c r="A341" s="36" t="s">
        <v>324</v>
      </c>
      <c r="B341">
        <v>25</v>
      </c>
      <c r="C341">
        <v>4</v>
      </c>
      <c r="D341">
        <v>140</v>
      </c>
      <c r="E341">
        <v>75</v>
      </c>
      <c r="F341">
        <v>2542</v>
      </c>
      <c r="G341">
        <v>17</v>
      </c>
      <c r="H341" s="36" t="s">
        <v>261</v>
      </c>
      <c r="I341">
        <v>73</v>
      </c>
    </row>
    <row r="342" spans="1:9" x14ac:dyDescent="0.3">
      <c r="A342" s="36" t="s">
        <v>324</v>
      </c>
      <c r="B342">
        <v>25</v>
      </c>
      <c r="C342">
        <v>4</v>
      </c>
      <c r="D342">
        <v>140</v>
      </c>
      <c r="E342">
        <v>75</v>
      </c>
      <c r="F342">
        <v>2542</v>
      </c>
      <c r="G342">
        <v>17</v>
      </c>
      <c r="H342" s="36" t="s">
        <v>261</v>
      </c>
      <c r="I342">
        <v>74</v>
      </c>
    </row>
    <row r="343" spans="1:9" x14ac:dyDescent="0.3">
      <c r="A343" s="36" t="s">
        <v>325</v>
      </c>
      <c r="B343">
        <v>21</v>
      </c>
      <c r="C343">
        <v>4</v>
      </c>
      <c r="D343">
        <v>122</v>
      </c>
      <c r="E343">
        <v>86</v>
      </c>
      <c r="F343">
        <v>2226</v>
      </c>
      <c r="G343">
        <v>16.5</v>
      </c>
      <c r="H343" s="36" t="s">
        <v>261</v>
      </c>
      <c r="I343">
        <v>72</v>
      </c>
    </row>
    <row r="344" spans="1:9" x14ac:dyDescent="0.3">
      <c r="A344" s="36" t="s">
        <v>326</v>
      </c>
      <c r="B344">
        <v>15</v>
      </c>
      <c r="C344">
        <v>8</v>
      </c>
      <c r="D344">
        <v>318</v>
      </c>
      <c r="E344">
        <v>150</v>
      </c>
      <c r="F344">
        <v>4135</v>
      </c>
      <c r="G344">
        <v>13.5</v>
      </c>
      <c r="H344" s="36" t="s">
        <v>261</v>
      </c>
      <c r="I344">
        <v>72</v>
      </c>
    </row>
    <row r="345" spans="1:9" x14ac:dyDescent="0.3">
      <c r="A345" s="36" t="s">
        <v>327</v>
      </c>
      <c r="B345">
        <v>17</v>
      </c>
      <c r="C345">
        <v>8</v>
      </c>
      <c r="D345">
        <v>304</v>
      </c>
      <c r="E345">
        <v>150</v>
      </c>
      <c r="F345">
        <v>3672</v>
      </c>
      <c r="G345">
        <v>11.5</v>
      </c>
      <c r="H345" s="36" t="s">
        <v>261</v>
      </c>
      <c r="I345">
        <v>72</v>
      </c>
    </row>
    <row r="346" spans="1:9" x14ac:dyDescent="0.3">
      <c r="A346" s="36" t="s">
        <v>328</v>
      </c>
      <c r="B346">
        <v>11</v>
      </c>
      <c r="C346">
        <v>8</v>
      </c>
      <c r="D346">
        <v>429</v>
      </c>
      <c r="E346">
        <v>208</v>
      </c>
      <c r="F346">
        <v>4633</v>
      </c>
      <c r="G346">
        <v>11</v>
      </c>
      <c r="H346" s="36" t="s">
        <v>261</v>
      </c>
      <c r="I346">
        <v>72</v>
      </c>
    </row>
    <row r="347" spans="1:9" x14ac:dyDescent="0.3">
      <c r="A347" s="36" t="s">
        <v>329</v>
      </c>
      <c r="B347">
        <v>13</v>
      </c>
      <c r="C347">
        <v>8</v>
      </c>
      <c r="D347">
        <v>350</v>
      </c>
      <c r="E347">
        <v>155</v>
      </c>
      <c r="F347">
        <v>4502</v>
      </c>
      <c r="G347">
        <v>13.5</v>
      </c>
      <c r="H347" s="36" t="s">
        <v>261</v>
      </c>
      <c r="I347">
        <v>72</v>
      </c>
    </row>
    <row r="348" spans="1:9" x14ac:dyDescent="0.3">
      <c r="A348" s="36" t="s">
        <v>330</v>
      </c>
      <c r="B348">
        <v>12</v>
      </c>
      <c r="C348">
        <v>8</v>
      </c>
      <c r="D348">
        <v>350</v>
      </c>
      <c r="E348">
        <v>160</v>
      </c>
      <c r="F348">
        <v>4456</v>
      </c>
      <c r="G348">
        <v>13.5</v>
      </c>
      <c r="H348" s="36" t="s">
        <v>261</v>
      </c>
      <c r="I348">
        <v>72</v>
      </c>
    </row>
    <row r="349" spans="1:9" x14ac:dyDescent="0.3">
      <c r="A349" s="36" t="s">
        <v>331</v>
      </c>
      <c r="B349">
        <v>13</v>
      </c>
      <c r="C349">
        <v>8</v>
      </c>
      <c r="D349">
        <v>400</v>
      </c>
      <c r="E349">
        <v>190</v>
      </c>
      <c r="F349">
        <v>4422</v>
      </c>
      <c r="G349">
        <v>12.5</v>
      </c>
      <c r="H349" s="36" t="s">
        <v>261</v>
      </c>
      <c r="I349">
        <v>72</v>
      </c>
    </row>
    <row r="350" spans="1:9" x14ac:dyDescent="0.3">
      <c r="A350" s="36" t="s">
        <v>332</v>
      </c>
      <c r="B350">
        <v>19</v>
      </c>
      <c r="C350">
        <v>3</v>
      </c>
      <c r="D350">
        <v>70</v>
      </c>
      <c r="E350">
        <v>97</v>
      </c>
      <c r="F350">
        <v>2330</v>
      </c>
      <c r="G350">
        <v>13.5</v>
      </c>
      <c r="H350" s="36" t="s">
        <v>283</v>
      </c>
      <c r="I350">
        <v>72</v>
      </c>
    </row>
    <row r="351" spans="1:9" x14ac:dyDescent="0.3">
      <c r="A351" s="36" t="s">
        <v>333</v>
      </c>
      <c r="B351">
        <v>15</v>
      </c>
      <c r="C351">
        <v>8</v>
      </c>
      <c r="D351">
        <v>304</v>
      </c>
      <c r="E351">
        <v>150</v>
      </c>
      <c r="F351">
        <v>3892</v>
      </c>
      <c r="G351">
        <v>12.5</v>
      </c>
      <c r="H351" s="36" t="s">
        <v>261</v>
      </c>
      <c r="I351">
        <v>72</v>
      </c>
    </row>
    <row r="352" spans="1:9" x14ac:dyDescent="0.3">
      <c r="A352" s="36" t="s">
        <v>333</v>
      </c>
      <c r="B352">
        <v>15</v>
      </c>
      <c r="C352">
        <v>8</v>
      </c>
      <c r="D352">
        <v>304</v>
      </c>
      <c r="E352">
        <v>150</v>
      </c>
      <c r="F352">
        <v>3892</v>
      </c>
      <c r="G352">
        <v>12.5</v>
      </c>
      <c r="H352" s="36" t="s">
        <v>261</v>
      </c>
      <c r="I352">
        <v>74</v>
      </c>
    </row>
    <row r="353" spans="1:9" x14ac:dyDescent="0.3">
      <c r="A353" s="36" t="s">
        <v>333</v>
      </c>
      <c r="B353">
        <v>14</v>
      </c>
      <c r="C353">
        <v>8</v>
      </c>
      <c r="D353">
        <v>304</v>
      </c>
      <c r="E353">
        <v>150</v>
      </c>
      <c r="F353">
        <v>4257</v>
      </c>
      <c r="G353">
        <v>15.5</v>
      </c>
      <c r="H353" s="36" t="s">
        <v>261</v>
      </c>
      <c r="I353">
        <v>72</v>
      </c>
    </row>
    <row r="354" spans="1:9" x14ac:dyDescent="0.3">
      <c r="A354" s="36" t="s">
        <v>333</v>
      </c>
      <c r="B354">
        <v>14</v>
      </c>
      <c r="C354">
        <v>8</v>
      </c>
      <c r="D354">
        <v>304</v>
      </c>
      <c r="E354">
        <v>150</v>
      </c>
      <c r="F354">
        <v>4257</v>
      </c>
      <c r="G354">
        <v>15.5</v>
      </c>
      <c r="H354" s="36" t="s">
        <v>261</v>
      </c>
      <c r="I354">
        <v>74</v>
      </c>
    </row>
    <row r="355" spans="1:9" x14ac:dyDescent="0.3">
      <c r="A355" s="36" t="s">
        <v>334</v>
      </c>
      <c r="B355">
        <v>13</v>
      </c>
      <c r="C355">
        <v>8</v>
      </c>
      <c r="D355">
        <v>302</v>
      </c>
      <c r="E355">
        <v>140</v>
      </c>
      <c r="F355">
        <v>4294</v>
      </c>
      <c r="G355">
        <v>16</v>
      </c>
      <c r="H355" s="36" t="s">
        <v>261</v>
      </c>
      <c r="I355">
        <v>72</v>
      </c>
    </row>
    <row r="356" spans="1:9" x14ac:dyDescent="0.3">
      <c r="A356" s="36" t="s">
        <v>334</v>
      </c>
      <c r="B356">
        <v>13</v>
      </c>
      <c r="C356">
        <v>8</v>
      </c>
      <c r="D356">
        <v>302</v>
      </c>
      <c r="E356">
        <v>140</v>
      </c>
      <c r="F356">
        <v>4294</v>
      </c>
      <c r="G356">
        <v>16</v>
      </c>
      <c r="H356" s="36" t="s">
        <v>261</v>
      </c>
      <c r="I356">
        <v>74</v>
      </c>
    </row>
    <row r="357" spans="1:9" x14ac:dyDescent="0.3">
      <c r="A357" s="36" t="s">
        <v>334</v>
      </c>
      <c r="B357">
        <v>14</v>
      </c>
      <c r="C357">
        <v>8</v>
      </c>
      <c r="D357">
        <v>302</v>
      </c>
      <c r="E357">
        <v>140</v>
      </c>
      <c r="F357">
        <v>4638</v>
      </c>
      <c r="G357">
        <v>16</v>
      </c>
      <c r="H357" s="36" t="s">
        <v>261</v>
      </c>
      <c r="I357">
        <v>72</v>
      </c>
    </row>
    <row r="358" spans="1:9" x14ac:dyDescent="0.3">
      <c r="A358" s="36" t="s">
        <v>334</v>
      </c>
      <c r="B358">
        <v>14</v>
      </c>
      <c r="C358">
        <v>8</v>
      </c>
      <c r="D358">
        <v>302</v>
      </c>
      <c r="E358">
        <v>140</v>
      </c>
      <c r="F358">
        <v>4638</v>
      </c>
      <c r="G358">
        <v>16</v>
      </c>
      <c r="H358" s="36" t="s">
        <v>261</v>
      </c>
      <c r="I358">
        <v>74</v>
      </c>
    </row>
    <row r="359" spans="1:9" x14ac:dyDescent="0.3">
      <c r="A359" s="36" t="s">
        <v>335</v>
      </c>
      <c r="B359">
        <v>14</v>
      </c>
      <c r="C359">
        <v>8</v>
      </c>
      <c r="D359">
        <v>318</v>
      </c>
      <c r="E359">
        <v>150</v>
      </c>
      <c r="F359">
        <v>4077</v>
      </c>
      <c r="G359">
        <v>14</v>
      </c>
      <c r="H359" s="36" t="s">
        <v>261</v>
      </c>
      <c r="I359">
        <v>72</v>
      </c>
    </row>
    <row r="360" spans="1:9" x14ac:dyDescent="0.3">
      <c r="A360" s="36" t="s">
        <v>336</v>
      </c>
      <c r="B360">
        <v>18</v>
      </c>
      <c r="C360">
        <v>4</v>
      </c>
      <c r="D360">
        <v>121</v>
      </c>
      <c r="E360">
        <v>112</v>
      </c>
      <c r="F360">
        <v>2933</v>
      </c>
      <c r="G360">
        <v>14.5</v>
      </c>
      <c r="H360" s="36" t="s">
        <v>272</v>
      </c>
      <c r="I360">
        <v>72</v>
      </c>
    </row>
    <row r="361" spans="1:9" x14ac:dyDescent="0.3">
      <c r="A361" s="36" t="s">
        <v>337</v>
      </c>
      <c r="B361">
        <v>22</v>
      </c>
      <c r="C361">
        <v>4</v>
      </c>
      <c r="D361">
        <v>121</v>
      </c>
      <c r="E361">
        <v>76</v>
      </c>
      <c r="F361">
        <v>2511</v>
      </c>
      <c r="G361">
        <v>18</v>
      </c>
      <c r="H361" s="36" t="s">
        <v>272</v>
      </c>
      <c r="I361">
        <v>72</v>
      </c>
    </row>
    <row r="362" spans="1:9" x14ac:dyDescent="0.3">
      <c r="A362" s="36" t="s">
        <v>338</v>
      </c>
      <c r="B362">
        <v>21</v>
      </c>
      <c r="C362">
        <v>4</v>
      </c>
      <c r="D362">
        <v>120</v>
      </c>
      <c r="E362">
        <v>87</v>
      </c>
      <c r="F362">
        <v>2979</v>
      </c>
      <c r="G362">
        <v>19.5</v>
      </c>
      <c r="H362" s="36" t="s">
        <v>272</v>
      </c>
      <c r="I362">
        <v>72</v>
      </c>
    </row>
    <row r="363" spans="1:9" x14ac:dyDescent="0.3">
      <c r="A363" s="36" t="s">
        <v>339</v>
      </c>
      <c r="B363">
        <v>26</v>
      </c>
      <c r="C363">
        <v>4</v>
      </c>
      <c r="D363">
        <v>96</v>
      </c>
      <c r="E363">
        <v>69</v>
      </c>
      <c r="F363">
        <v>2189</v>
      </c>
      <c r="G363">
        <v>18</v>
      </c>
      <c r="H363" s="36" t="s">
        <v>272</v>
      </c>
      <c r="I363">
        <v>72</v>
      </c>
    </row>
    <row r="364" spans="1:9" x14ac:dyDescent="0.3">
      <c r="A364" s="36" t="s">
        <v>340</v>
      </c>
      <c r="B364">
        <v>22</v>
      </c>
      <c r="C364">
        <v>4</v>
      </c>
      <c r="D364">
        <v>122</v>
      </c>
      <c r="E364">
        <v>86</v>
      </c>
      <c r="F364">
        <v>2395</v>
      </c>
      <c r="G364">
        <v>16</v>
      </c>
      <c r="H364" s="36" t="s">
        <v>261</v>
      </c>
      <c r="I364">
        <v>72</v>
      </c>
    </row>
    <row r="365" spans="1:9" x14ac:dyDescent="0.3">
      <c r="A365" s="36" t="s">
        <v>341</v>
      </c>
      <c r="B365">
        <v>28</v>
      </c>
      <c r="C365">
        <v>4</v>
      </c>
      <c r="D365">
        <v>97</v>
      </c>
      <c r="E365">
        <v>92</v>
      </c>
      <c r="F365">
        <v>2288</v>
      </c>
      <c r="G365">
        <v>17</v>
      </c>
      <c r="H365" s="36" t="s">
        <v>283</v>
      </c>
      <c r="I365">
        <v>72</v>
      </c>
    </row>
    <row r="366" spans="1:9" x14ac:dyDescent="0.3">
      <c r="A366" s="36" t="s">
        <v>342</v>
      </c>
      <c r="B366">
        <v>23</v>
      </c>
      <c r="C366">
        <v>4</v>
      </c>
      <c r="D366">
        <v>120</v>
      </c>
      <c r="E366">
        <v>97</v>
      </c>
      <c r="F366">
        <v>2506</v>
      </c>
      <c r="G366">
        <v>14.5</v>
      </c>
      <c r="H366" s="36" t="s">
        <v>283</v>
      </c>
      <c r="I366">
        <v>72</v>
      </c>
    </row>
    <row r="367" spans="1:9" x14ac:dyDescent="0.3">
      <c r="A367" s="36" t="s">
        <v>343</v>
      </c>
      <c r="B367">
        <v>28</v>
      </c>
      <c r="C367">
        <v>4</v>
      </c>
      <c r="D367">
        <v>98</v>
      </c>
      <c r="E367">
        <v>80</v>
      </c>
      <c r="F367">
        <v>2164</v>
      </c>
      <c r="G367">
        <v>15</v>
      </c>
      <c r="H367" s="36" t="s">
        <v>261</v>
      </c>
      <c r="I367">
        <v>72</v>
      </c>
    </row>
    <row r="368" spans="1:9" x14ac:dyDescent="0.3">
      <c r="A368" s="36" t="s">
        <v>344</v>
      </c>
      <c r="B368">
        <v>27</v>
      </c>
      <c r="C368">
        <v>4</v>
      </c>
      <c r="D368">
        <v>97</v>
      </c>
      <c r="E368">
        <v>88</v>
      </c>
      <c r="F368">
        <v>2100</v>
      </c>
      <c r="G368">
        <v>16.5</v>
      </c>
      <c r="H368" s="36" t="s">
        <v>283</v>
      </c>
      <c r="I368">
        <v>72</v>
      </c>
    </row>
    <row r="369" spans="1:9" x14ac:dyDescent="0.3">
      <c r="A369" s="36" t="s">
        <v>345</v>
      </c>
      <c r="B369">
        <v>13</v>
      </c>
      <c r="C369">
        <v>8</v>
      </c>
      <c r="D369">
        <v>350</v>
      </c>
      <c r="E369">
        <v>175</v>
      </c>
      <c r="F369">
        <v>4100</v>
      </c>
      <c r="G369">
        <v>13</v>
      </c>
      <c r="H369" s="36" t="s">
        <v>261</v>
      </c>
      <c r="I369">
        <v>73</v>
      </c>
    </row>
    <row r="370" spans="1:9" x14ac:dyDescent="0.3">
      <c r="A370" s="36" t="s">
        <v>346</v>
      </c>
      <c r="B370">
        <v>13</v>
      </c>
      <c r="C370">
        <v>8</v>
      </c>
      <c r="D370">
        <v>350</v>
      </c>
      <c r="E370">
        <v>145</v>
      </c>
      <c r="F370">
        <v>3988</v>
      </c>
      <c r="G370">
        <v>13</v>
      </c>
      <c r="H370" s="36" t="s">
        <v>261</v>
      </c>
      <c r="I370">
        <v>73</v>
      </c>
    </row>
    <row r="371" spans="1:9" x14ac:dyDescent="0.3">
      <c r="A371" s="36" t="s">
        <v>346</v>
      </c>
      <c r="B371">
        <v>13</v>
      </c>
      <c r="C371">
        <v>8</v>
      </c>
      <c r="D371">
        <v>350</v>
      </c>
      <c r="E371">
        <v>145</v>
      </c>
      <c r="F371">
        <v>3988</v>
      </c>
      <c r="G371">
        <v>13</v>
      </c>
      <c r="H371" s="36" t="s">
        <v>261</v>
      </c>
      <c r="I371">
        <v>78</v>
      </c>
    </row>
    <row r="372" spans="1:9" x14ac:dyDescent="0.3">
      <c r="A372" s="36" t="s">
        <v>346</v>
      </c>
      <c r="B372">
        <v>20</v>
      </c>
      <c r="C372">
        <v>6</v>
      </c>
      <c r="D372">
        <v>200</v>
      </c>
      <c r="E372">
        <v>95</v>
      </c>
      <c r="F372">
        <v>3155</v>
      </c>
      <c r="G372">
        <v>18.2</v>
      </c>
      <c r="H372" s="36" t="s">
        <v>261</v>
      </c>
      <c r="I372">
        <v>73</v>
      </c>
    </row>
    <row r="373" spans="1:9" x14ac:dyDescent="0.3">
      <c r="A373" s="36" t="s">
        <v>346</v>
      </c>
      <c r="B373">
        <v>20</v>
      </c>
      <c r="C373">
        <v>6</v>
      </c>
      <c r="D373">
        <v>200</v>
      </c>
      <c r="E373">
        <v>95</v>
      </c>
      <c r="F373">
        <v>3155</v>
      </c>
      <c r="G373">
        <v>18.2</v>
      </c>
      <c r="H373" s="36" t="s">
        <v>261</v>
      </c>
      <c r="I373">
        <v>78</v>
      </c>
    </row>
    <row r="374" spans="1:9" x14ac:dyDescent="0.3">
      <c r="A374" s="36" t="s">
        <v>347</v>
      </c>
      <c r="B374">
        <v>14</v>
      </c>
      <c r="C374">
        <v>8</v>
      </c>
      <c r="D374">
        <v>302</v>
      </c>
      <c r="E374">
        <v>137</v>
      </c>
      <c r="F374">
        <v>4042</v>
      </c>
      <c r="G374">
        <v>14.5</v>
      </c>
      <c r="H374" s="36" t="s">
        <v>261</v>
      </c>
      <c r="I374">
        <v>73</v>
      </c>
    </row>
    <row r="375" spans="1:9" x14ac:dyDescent="0.3">
      <c r="A375" s="36" t="s">
        <v>347</v>
      </c>
      <c r="B375">
        <v>14</v>
      </c>
      <c r="C375">
        <v>8</v>
      </c>
      <c r="D375">
        <v>302</v>
      </c>
      <c r="E375">
        <v>137</v>
      </c>
      <c r="F375">
        <v>4042</v>
      </c>
      <c r="G375">
        <v>14.5</v>
      </c>
      <c r="H375" s="36" t="s">
        <v>261</v>
      </c>
      <c r="I375">
        <v>74</v>
      </c>
    </row>
    <row r="376" spans="1:9" x14ac:dyDescent="0.3">
      <c r="A376" s="36" t="s">
        <v>347</v>
      </c>
      <c r="B376">
        <v>14</v>
      </c>
      <c r="C376">
        <v>8</v>
      </c>
      <c r="D376">
        <v>302</v>
      </c>
      <c r="E376">
        <v>137</v>
      </c>
      <c r="F376">
        <v>4042</v>
      </c>
      <c r="G376">
        <v>14.5</v>
      </c>
      <c r="H376" s="36" t="s">
        <v>261</v>
      </c>
      <c r="I376">
        <v>76</v>
      </c>
    </row>
    <row r="377" spans="1:9" x14ac:dyDescent="0.3">
      <c r="A377" s="36" t="s">
        <v>347</v>
      </c>
      <c r="B377">
        <v>16</v>
      </c>
      <c r="C377">
        <v>8</v>
      </c>
      <c r="D377">
        <v>302</v>
      </c>
      <c r="E377">
        <v>140</v>
      </c>
      <c r="F377">
        <v>4141</v>
      </c>
      <c r="G377">
        <v>14</v>
      </c>
      <c r="H377" s="36" t="s">
        <v>261</v>
      </c>
      <c r="I377">
        <v>73</v>
      </c>
    </row>
    <row r="378" spans="1:9" x14ac:dyDescent="0.3">
      <c r="A378" s="36" t="s">
        <v>347</v>
      </c>
      <c r="B378">
        <v>16</v>
      </c>
      <c r="C378">
        <v>8</v>
      </c>
      <c r="D378">
        <v>302</v>
      </c>
      <c r="E378">
        <v>140</v>
      </c>
      <c r="F378">
        <v>4141</v>
      </c>
      <c r="G378">
        <v>14</v>
      </c>
      <c r="H378" s="36" t="s">
        <v>261</v>
      </c>
      <c r="I378">
        <v>74</v>
      </c>
    </row>
    <row r="379" spans="1:9" x14ac:dyDescent="0.3">
      <c r="A379" s="36" t="s">
        <v>347</v>
      </c>
      <c r="B379">
        <v>16</v>
      </c>
      <c r="C379">
        <v>8</v>
      </c>
      <c r="D379">
        <v>302</v>
      </c>
      <c r="E379">
        <v>140</v>
      </c>
      <c r="F379">
        <v>4141</v>
      </c>
      <c r="G379">
        <v>14</v>
      </c>
      <c r="H379" s="36" t="s">
        <v>261</v>
      </c>
      <c r="I379">
        <v>76</v>
      </c>
    </row>
    <row r="380" spans="1:9" x14ac:dyDescent="0.3">
      <c r="A380" s="36" t="s">
        <v>347</v>
      </c>
      <c r="B380">
        <v>14</v>
      </c>
      <c r="C380">
        <v>8</v>
      </c>
      <c r="D380">
        <v>351</v>
      </c>
      <c r="E380">
        <v>152</v>
      </c>
      <c r="F380">
        <v>4215</v>
      </c>
      <c r="G380">
        <v>12.8</v>
      </c>
      <c r="H380" s="36" t="s">
        <v>261</v>
      </c>
      <c r="I380">
        <v>73</v>
      </c>
    </row>
    <row r="381" spans="1:9" x14ac:dyDescent="0.3">
      <c r="A381" s="36" t="s">
        <v>347</v>
      </c>
      <c r="B381">
        <v>14</v>
      </c>
      <c r="C381">
        <v>8</v>
      </c>
      <c r="D381">
        <v>351</v>
      </c>
      <c r="E381">
        <v>152</v>
      </c>
      <c r="F381">
        <v>4215</v>
      </c>
      <c r="G381">
        <v>12.8</v>
      </c>
      <c r="H381" s="36" t="s">
        <v>261</v>
      </c>
      <c r="I381">
        <v>74</v>
      </c>
    </row>
    <row r="382" spans="1:9" x14ac:dyDescent="0.3">
      <c r="A382" s="36" t="s">
        <v>347</v>
      </c>
      <c r="B382">
        <v>14</v>
      </c>
      <c r="C382">
        <v>8</v>
      </c>
      <c r="D382">
        <v>351</v>
      </c>
      <c r="E382">
        <v>152</v>
      </c>
      <c r="F382">
        <v>4215</v>
      </c>
      <c r="G382">
        <v>12.8</v>
      </c>
      <c r="H382" s="36" t="s">
        <v>261</v>
      </c>
      <c r="I382">
        <v>76</v>
      </c>
    </row>
    <row r="383" spans="1:9" x14ac:dyDescent="0.3">
      <c r="A383" s="36" t="s">
        <v>348</v>
      </c>
      <c r="B383">
        <v>15</v>
      </c>
      <c r="C383">
        <v>8</v>
      </c>
      <c r="D383">
        <v>318</v>
      </c>
      <c r="E383">
        <v>150</v>
      </c>
      <c r="F383">
        <v>3777</v>
      </c>
      <c r="G383">
        <v>12.5</v>
      </c>
      <c r="H383" s="36" t="s">
        <v>261</v>
      </c>
      <c r="I383">
        <v>73</v>
      </c>
    </row>
    <row r="384" spans="1:9" x14ac:dyDescent="0.3">
      <c r="A384" s="36" t="s">
        <v>349</v>
      </c>
      <c r="B384">
        <v>12</v>
      </c>
      <c r="C384">
        <v>8</v>
      </c>
      <c r="D384">
        <v>429</v>
      </c>
      <c r="E384">
        <v>198</v>
      </c>
      <c r="F384">
        <v>4952</v>
      </c>
      <c r="G384">
        <v>11.5</v>
      </c>
      <c r="H384" s="36" t="s">
        <v>261</v>
      </c>
      <c r="I384">
        <v>73</v>
      </c>
    </row>
    <row r="385" spans="1:9" x14ac:dyDescent="0.3">
      <c r="A385" s="36" t="s">
        <v>350</v>
      </c>
      <c r="B385">
        <v>13</v>
      </c>
      <c r="C385">
        <v>8</v>
      </c>
      <c r="D385">
        <v>400</v>
      </c>
      <c r="E385">
        <v>150</v>
      </c>
      <c r="F385">
        <v>4464</v>
      </c>
      <c r="G385">
        <v>12</v>
      </c>
      <c r="H385" s="36" t="s">
        <v>261</v>
      </c>
      <c r="I385">
        <v>73</v>
      </c>
    </row>
    <row r="386" spans="1:9" x14ac:dyDescent="0.3">
      <c r="A386" s="36" t="s">
        <v>350</v>
      </c>
      <c r="B386">
        <v>13</v>
      </c>
      <c r="C386">
        <v>8</v>
      </c>
      <c r="D386">
        <v>400</v>
      </c>
      <c r="E386">
        <v>150</v>
      </c>
      <c r="F386">
        <v>4464</v>
      </c>
      <c r="G386">
        <v>12</v>
      </c>
      <c r="H386" s="36" t="s">
        <v>261</v>
      </c>
      <c r="I386">
        <v>77</v>
      </c>
    </row>
    <row r="387" spans="1:9" x14ac:dyDescent="0.3">
      <c r="A387" s="36" t="s">
        <v>350</v>
      </c>
      <c r="B387">
        <v>13</v>
      </c>
      <c r="C387">
        <v>8</v>
      </c>
      <c r="D387">
        <v>400</v>
      </c>
      <c r="E387">
        <v>150</v>
      </c>
      <c r="F387">
        <v>4464</v>
      </c>
      <c r="G387">
        <v>12</v>
      </c>
      <c r="H387" s="36" t="s">
        <v>261</v>
      </c>
      <c r="I387">
        <v>79</v>
      </c>
    </row>
    <row r="388" spans="1:9" x14ac:dyDescent="0.3">
      <c r="A388" s="36" t="s">
        <v>350</v>
      </c>
      <c r="B388">
        <v>18</v>
      </c>
      <c r="C388">
        <v>8</v>
      </c>
      <c r="D388">
        <v>305</v>
      </c>
      <c r="E388">
        <v>145</v>
      </c>
      <c r="F388">
        <v>3880</v>
      </c>
      <c r="G388">
        <v>12.5</v>
      </c>
      <c r="H388" s="36" t="s">
        <v>261</v>
      </c>
      <c r="I388">
        <v>73</v>
      </c>
    </row>
    <row r="389" spans="1:9" x14ac:dyDescent="0.3">
      <c r="A389" s="36" t="s">
        <v>350</v>
      </c>
      <c r="B389">
        <v>18</v>
      </c>
      <c r="C389">
        <v>8</v>
      </c>
      <c r="D389">
        <v>305</v>
      </c>
      <c r="E389">
        <v>145</v>
      </c>
      <c r="F389">
        <v>3880</v>
      </c>
      <c r="G389">
        <v>12.5</v>
      </c>
      <c r="H389" s="36" t="s">
        <v>261</v>
      </c>
      <c r="I389">
        <v>77</v>
      </c>
    </row>
    <row r="390" spans="1:9" x14ac:dyDescent="0.3">
      <c r="A390" s="36" t="s">
        <v>350</v>
      </c>
      <c r="B390">
        <v>18</v>
      </c>
      <c r="C390">
        <v>8</v>
      </c>
      <c r="D390">
        <v>305</v>
      </c>
      <c r="E390">
        <v>145</v>
      </c>
      <c r="F390">
        <v>3880</v>
      </c>
      <c r="G390">
        <v>12.5</v>
      </c>
      <c r="H390" s="36" t="s">
        <v>261</v>
      </c>
      <c r="I390">
        <v>79</v>
      </c>
    </row>
    <row r="391" spans="1:9" x14ac:dyDescent="0.3">
      <c r="A391" s="36" t="s">
        <v>350</v>
      </c>
      <c r="B391">
        <v>17</v>
      </c>
      <c r="C391">
        <v>8</v>
      </c>
      <c r="D391">
        <v>305</v>
      </c>
      <c r="E391">
        <v>130</v>
      </c>
      <c r="F391">
        <v>3840</v>
      </c>
      <c r="G391">
        <v>15.4</v>
      </c>
      <c r="H391" s="36" t="s">
        <v>261</v>
      </c>
      <c r="I391">
        <v>73</v>
      </c>
    </row>
    <row r="392" spans="1:9" x14ac:dyDescent="0.3">
      <c r="A392" s="36" t="s">
        <v>350</v>
      </c>
      <c r="B392">
        <v>17</v>
      </c>
      <c r="C392">
        <v>8</v>
      </c>
      <c r="D392">
        <v>305</v>
      </c>
      <c r="E392">
        <v>130</v>
      </c>
      <c r="F392">
        <v>3840</v>
      </c>
      <c r="G392">
        <v>15.4</v>
      </c>
      <c r="H392" s="36" t="s">
        <v>261</v>
      </c>
      <c r="I392">
        <v>77</v>
      </c>
    </row>
    <row r="393" spans="1:9" x14ac:dyDescent="0.3">
      <c r="A393" s="36" t="s">
        <v>350</v>
      </c>
      <c r="B393">
        <v>17</v>
      </c>
      <c r="C393">
        <v>8</v>
      </c>
      <c r="D393">
        <v>305</v>
      </c>
      <c r="E393">
        <v>130</v>
      </c>
      <c r="F393">
        <v>3840</v>
      </c>
      <c r="G393">
        <v>15.4</v>
      </c>
      <c r="H393" s="36" t="s">
        <v>261</v>
      </c>
      <c r="I393">
        <v>79</v>
      </c>
    </row>
    <row r="394" spans="1:9" x14ac:dyDescent="0.3">
      <c r="A394" s="36" t="s">
        <v>351</v>
      </c>
      <c r="B394">
        <v>13</v>
      </c>
      <c r="C394">
        <v>8</v>
      </c>
      <c r="D394">
        <v>351</v>
      </c>
      <c r="E394">
        <v>158</v>
      </c>
      <c r="F394">
        <v>4363</v>
      </c>
      <c r="G394">
        <v>13</v>
      </c>
      <c r="H394" s="36" t="s">
        <v>261</v>
      </c>
      <c r="I394">
        <v>73</v>
      </c>
    </row>
    <row r="395" spans="1:9" x14ac:dyDescent="0.3">
      <c r="A395" s="36" t="s">
        <v>351</v>
      </c>
      <c r="B395">
        <v>13</v>
      </c>
      <c r="C395">
        <v>8</v>
      </c>
      <c r="D395">
        <v>351</v>
      </c>
      <c r="E395">
        <v>158</v>
      </c>
      <c r="F395">
        <v>4363</v>
      </c>
      <c r="G395">
        <v>13</v>
      </c>
      <c r="H395" s="36" t="s">
        <v>261</v>
      </c>
      <c r="I395">
        <v>75</v>
      </c>
    </row>
    <row r="396" spans="1:9" x14ac:dyDescent="0.3">
      <c r="A396" s="36" t="s">
        <v>351</v>
      </c>
      <c r="B396">
        <v>14</v>
      </c>
      <c r="C396">
        <v>8</v>
      </c>
      <c r="D396">
        <v>351</v>
      </c>
      <c r="E396">
        <v>148</v>
      </c>
      <c r="F396">
        <v>4657</v>
      </c>
      <c r="G396">
        <v>13.5</v>
      </c>
      <c r="H396" s="36" t="s">
        <v>261</v>
      </c>
      <c r="I396">
        <v>73</v>
      </c>
    </row>
    <row r="397" spans="1:9" x14ac:dyDescent="0.3">
      <c r="A397" s="36" t="s">
        <v>351</v>
      </c>
      <c r="B397">
        <v>14</v>
      </c>
      <c r="C397">
        <v>8</v>
      </c>
      <c r="D397">
        <v>351</v>
      </c>
      <c r="E397">
        <v>148</v>
      </c>
      <c r="F397">
        <v>4657</v>
      </c>
      <c r="G397">
        <v>13.5</v>
      </c>
      <c r="H397" s="36" t="s">
        <v>261</v>
      </c>
      <c r="I397">
        <v>75</v>
      </c>
    </row>
    <row r="398" spans="1:9" x14ac:dyDescent="0.3">
      <c r="A398" s="36" t="s">
        <v>352</v>
      </c>
      <c r="B398">
        <v>14</v>
      </c>
      <c r="C398">
        <v>8</v>
      </c>
      <c r="D398">
        <v>318</v>
      </c>
      <c r="E398">
        <v>150</v>
      </c>
      <c r="F398">
        <v>4237</v>
      </c>
      <c r="G398">
        <v>14.5</v>
      </c>
      <c r="H398" s="36" t="s">
        <v>261</v>
      </c>
      <c r="I398">
        <v>73</v>
      </c>
    </row>
    <row r="399" spans="1:9" x14ac:dyDescent="0.3">
      <c r="A399" s="36" t="s">
        <v>353</v>
      </c>
      <c r="B399">
        <v>13</v>
      </c>
      <c r="C399">
        <v>8</v>
      </c>
      <c r="D399">
        <v>440</v>
      </c>
      <c r="E399">
        <v>215</v>
      </c>
      <c r="F399">
        <v>4735</v>
      </c>
      <c r="G399">
        <v>11</v>
      </c>
      <c r="H399" s="36" t="s">
        <v>261</v>
      </c>
      <c r="I399">
        <v>73</v>
      </c>
    </row>
    <row r="400" spans="1:9" x14ac:dyDescent="0.3">
      <c r="A400" s="36" t="s">
        <v>354</v>
      </c>
      <c r="B400">
        <v>12</v>
      </c>
      <c r="C400">
        <v>8</v>
      </c>
      <c r="D400">
        <v>455</v>
      </c>
      <c r="E400">
        <v>225</v>
      </c>
      <c r="F400">
        <v>4951</v>
      </c>
      <c r="G400">
        <v>11</v>
      </c>
      <c r="H400" s="36" t="s">
        <v>261</v>
      </c>
      <c r="I400">
        <v>73</v>
      </c>
    </row>
    <row r="401" spans="1:9" x14ac:dyDescent="0.3">
      <c r="A401" s="36" t="s">
        <v>355</v>
      </c>
      <c r="B401">
        <v>13</v>
      </c>
      <c r="C401">
        <v>8</v>
      </c>
      <c r="D401">
        <v>360</v>
      </c>
      <c r="E401">
        <v>175</v>
      </c>
      <c r="F401">
        <v>3821</v>
      </c>
      <c r="G401">
        <v>11</v>
      </c>
      <c r="H401" s="36" t="s">
        <v>261</v>
      </c>
      <c r="I401">
        <v>73</v>
      </c>
    </row>
    <row r="402" spans="1:9" x14ac:dyDescent="0.3">
      <c r="A402" s="36" t="s">
        <v>356</v>
      </c>
      <c r="B402">
        <v>18</v>
      </c>
      <c r="C402">
        <v>6</v>
      </c>
      <c r="D402">
        <v>225</v>
      </c>
      <c r="E402">
        <v>105</v>
      </c>
      <c r="F402">
        <v>3121</v>
      </c>
      <c r="G402">
        <v>16.5</v>
      </c>
      <c r="H402" s="36" t="s">
        <v>261</v>
      </c>
      <c r="I402">
        <v>73</v>
      </c>
    </row>
    <row r="403" spans="1:9" x14ac:dyDescent="0.3">
      <c r="A403" s="36" t="s">
        <v>356</v>
      </c>
      <c r="B403">
        <v>18</v>
      </c>
      <c r="C403">
        <v>6</v>
      </c>
      <c r="D403">
        <v>225</v>
      </c>
      <c r="E403">
        <v>105</v>
      </c>
      <c r="F403">
        <v>3121</v>
      </c>
      <c r="G403">
        <v>16.5</v>
      </c>
      <c r="H403" s="36" t="s">
        <v>261</v>
      </c>
      <c r="I403">
        <v>76</v>
      </c>
    </row>
    <row r="404" spans="1:9" x14ac:dyDescent="0.3">
      <c r="A404" s="36" t="s">
        <v>356</v>
      </c>
      <c r="B404">
        <v>22</v>
      </c>
      <c r="C404">
        <v>6</v>
      </c>
      <c r="D404">
        <v>225</v>
      </c>
      <c r="E404">
        <v>100</v>
      </c>
      <c r="F404">
        <v>3233</v>
      </c>
      <c r="G404">
        <v>15.4</v>
      </c>
      <c r="H404" s="36" t="s">
        <v>261</v>
      </c>
      <c r="I404">
        <v>73</v>
      </c>
    </row>
    <row r="405" spans="1:9" x14ac:dyDescent="0.3">
      <c r="A405" s="36" t="s">
        <v>356</v>
      </c>
      <c r="B405">
        <v>22</v>
      </c>
      <c r="C405">
        <v>6</v>
      </c>
      <c r="D405">
        <v>225</v>
      </c>
      <c r="E405">
        <v>100</v>
      </c>
      <c r="F405">
        <v>3233</v>
      </c>
      <c r="G405">
        <v>15.4</v>
      </c>
      <c r="H405" s="36" t="s">
        <v>261</v>
      </c>
      <c r="I405">
        <v>76</v>
      </c>
    </row>
    <row r="406" spans="1:9" x14ac:dyDescent="0.3">
      <c r="A406" s="36" t="s">
        <v>357</v>
      </c>
      <c r="B406">
        <v>16</v>
      </c>
      <c r="C406">
        <v>6</v>
      </c>
      <c r="D406">
        <v>250</v>
      </c>
      <c r="E406">
        <v>100</v>
      </c>
      <c r="F406">
        <v>3278</v>
      </c>
      <c r="G406">
        <v>18</v>
      </c>
      <c r="H406" s="36" t="s">
        <v>261</v>
      </c>
      <c r="I406">
        <v>73</v>
      </c>
    </row>
    <row r="407" spans="1:9" x14ac:dyDescent="0.3">
      <c r="A407" s="36" t="s">
        <v>358</v>
      </c>
      <c r="B407">
        <v>26</v>
      </c>
      <c r="C407">
        <v>4</v>
      </c>
      <c r="D407">
        <v>97</v>
      </c>
      <c r="E407">
        <v>46</v>
      </c>
      <c r="F407">
        <v>1950</v>
      </c>
      <c r="G407">
        <v>21</v>
      </c>
      <c r="H407" s="36" t="s">
        <v>272</v>
      </c>
      <c r="I407">
        <v>73</v>
      </c>
    </row>
    <row r="408" spans="1:9" x14ac:dyDescent="0.3">
      <c r="A408" s="36" t="s">
        <v>359</v>
      </c>
      <c r="B408">
        <v>12</v>
      </c>
      <c r="C408">
        <v>8</v>
      </c>
      <c r="D408">
        <v>400</v>
      </c>
      <c r="E408">
        <v>167</v>
      </c>
      <c r="F408">
        <v>4906</v>
      </c>
      <c r="G408">
        <v>12.5</v>
      </c>
      <c r="H408" s="36" t="s">
        <v>261</v>
      </c>
      <c r="I408">
        <v>73</v>
      </c>
    </row>
    <row r="409" spans="1:9" x14ac:dyDescent="0.3">
      <c r="A409" s="36" t="s">
        <v>360</v>
      </c>
      <c r="B409">
        <v>13</v>
      </c>
      <c r="C409">
        <v>8</v>
      </c>
      <c r="D409">
        <v>360</v>
      </c>
      <c r="E409">
        <v>170</v>
      </c>
      <c r="F409">
        <v>4654</v>
      </c>
      <c r="G409">
        <v>13</v>
      </c>
      <c r="H409" s="36" t="s">
        <v>261</v>
      </c>
      <c r="I409">
        <v>73</v>
      </c>
    </row>
    <row r="410" spans="1:9" x14ac:dyDescent="0.3">
      <c r="A410" s="36" t="s">
        <v>361</v>
      </c>
      <c r="B410">
        <v>12</v>
      </c>
      <c r="C410">
        <v>8</v>
      </c>
      <c r="D410">
        <v>350</v>
      </c>
      <c r="E410">
        <v>180</v>
      </c>
      <c r="F410">
        <v>4499</v>
      </c>
      <c r="G410">
        <v>12.5</v>
      </c>
      <c r="H410" s="36" t="s">
        <v>261</v>
      </c>
      <c r="I410">
        <v>73</v>
      </c>
    </row>
    <row r="411" spans="1:9" x14ac:dyDescent="0.3">
      <c r="A411" s="36" t="s">
        <v>362</v>
      </c>
      <c r="B411">
        <v>20</v>
      </c>
      <c r="C411">
        <v>4</v>
      </c>
      <c r="D411">
        <v>97</v>
      </c>
      <c r="E411">
        <v>88</v>
      </c>
      <c r="F411">
        <v>2279</v>
      </c>
      <c r="G411">
        <v>19</v>
      </c>
      <c r="H411" s="36" t="s">
        <v>283</v>
      </c>
      <c r="I411">
        <v>73</v>
      </c>
    </row>
    <row r="412" spans="1:9" x14ac:dyDescent="0.3">
      <c r="A412" s="36" t="s">
        <v>363</v>
      </c>
      <c r="B412">
        <v>22</v>
      </c>
      <c r="C412">
        <v>4</v>
      </c>
      <c r="D412">
        <v>108</v>
      </c>
      <c r="E412">
        <v>94</v>
      </c>
      <c r="F412">
        <v>2379</v>
      </c>
      <c r="G412">
        <v>16.5</v>
      </c>
      <c r="H412" s="36" t="s">
        <v>283</v>
      </c>
      <c r="I412">
        <v>73</v>
      </c>
    </row>
    <row r="413" spans="1:9" x14ac:dyDescent="0.3">
      <c r="A413" s="36" t="s">
        <v>364</v>
      </c>
      <c r="B413">
        <v>18</v>
      </c>
      <c r="C413">
        <v>3</v>
      </c>
      <c r="D413">
        <v>70</v>
      </c>
      <c r="E413">
        <v>90</v>
      </c>
      <c r="F413">
        <v>2124</v>
      </c>
      <c r="G413">
        <v>13.5</v>
      </c>
      <c r="H413" s="36" t="s">
        <v>283</v>
      </c>
      <c r="I413">
        <v>73</v>
      </c>
    </row>
    <row r="414" spans="1:9" x14ac:dyDescent="0.3">
      <c r="A414" s="36" t="s">
        <v>365</v>
      </c>
      <c r="B414">
        <v>21</v>
      </c>
      <c r="C414">
        <v>6</v>
      </c>
      <c r="D414">
        <v>155</v>
      </c>
      <c r="E414">
        <v>107</v>
      </c>
      <c r="F414">
        <v>2472</v>
      </c>
      <c r="G414">
        <v>14</v>
      </c>
      <c r="H414" s="36" t="s">
        <v>261</v>
      </c>
      <c r="I414">
        <v>73</v>
      </c>
    </row>
    <row r="415" spans="1:9" x14ac:dyDescent="0.3">
      <c r="A415" s="36" t="s">
        <v>366</v>
      </c>
      <c r="B415">
        <v>26</v>
      </c>
      <c r="C415">
        <v>4</v>
      </c>
      <c r="D415">
        <v>98</v>
      </c>
      <c r="E415">
        <v>90</v>
      </c>
      <c r="F415">
        <v>2265</v>
      </c>
      <c r="G415">
        <v>15.5</v>
      </c>
      <c r="H415" s="36" t="s">
        <v>272</v>
      </c>
      <c r="I415">
        <v>73</v>
      </c>
    </row>
    <row r="416" spans="1:9" x14ac:dyDescent="0.3">
      <c r="A416" s="36" t="s">
        <v>367</v>
      </c>
      <c r="B416">
        <v>15</v>
      </c>
      <c r="C416">
        <v>8</v>
      </c>
      <c r="D416">
        <v>350</v>
      </c>
      <c r="E416">
        <v>145</v>
      </c>
      <c r="F416">
        <v>4082</v>
      </c>
      <c r="G416">
        <v>13</v>
      </c>
      <c r="H416" s="36" t="s">
        <v>261</v>
      </c>
      <c r="I416">
        <v>73</v>
      </c>
    </row>
    <row r="417" spans="1:9" x14ac:dyDescent="0.3">
      <c r="A417" s="36" t="s">
        <v>368</v>
      </c>
      <c r="B417">
        <v>16</v>
      </c>
      <c r="C417">
        <v>8</v>
      </c>
      <c r="D417">
        <v>400</v>
      </c>
      <c r="E417">
        <v>230</v>
      </c>
      <c r="F417">
        <v>4278</v>
      </c>
      <c r="G417">
        <v>9.5</v>
      </c>
      <c r="H417" s="36" t="s">
        <v>261</v>
      </c>
      <c r="I417">
        <v>73</v>
      </c>
    </row>
    <row r="418" spans="1:9" x14ac:dyDescent="0.3">
      <c r="A418" s="36" t="s">
        <v>369</v>
      </c>
      <c r="B418">
        <v>29</v>
      </c>
      <c r="C418">
        <v>4</v>
      </c>
      <c r="D418">
        <v>68</v>
      </c>
      <c r="E418">
        <v>49</v>
      </c>
      <c r="F418">
        <v>1867</v>
      </c>
      <c r="G418">
        <v>19.5</v>
      </c>
      <c r="H418" s="36" t="s">
        <v>272</v>
      </c>
      <c r="I418">
        <v>73</v>
      </c>
    </row>
    <row r="419" spans="1:9" x14ac:dyDescent="0.3">
      <c r="A419" s="36" t="s">
        <v>369</v>
      </c>
      <c r="B419">
        <v>29</v>
      </c>
      <c r="C419">
        <v>4</v>
      </c>
      <c r="D419">
        <v>68</v>
      </c>
      <c r="E419">
        <v>49</v>
      </c>
      <c r="F419">
        <v>1867</v>
      </c>
      <c r="G419">
        <v>19.5</v>
      </c>
      <c r="H419" s="36" t="s">
        <v>272</v>
      </c>
      <c r="I419">
        <v>74</v>
      </c>
    </row>
    <row r="420" spans="1:9" x14ac:dyDescent="0.3">
      <c r="A420" s="36" t="s">
        <v>369</v>
      </c>
      <c r="B420">
        <v>24</v>
      </c>
      <c r="C420">
        <v>4</v>
      </c>
      <c r="D420">
        <v>90</v>
      </c>
      <c r="E420">
        <v>75</v>
      </c>
      <c r="F420">
        <v>2108</v>
      </c>
      <c r="G420">
        <v>15.5</v>
      </c>
      <c r="H420" s="36" t="s">
        <v>272</v>
      </c>
      <c r="I420">
        <v>73</v>
      </c>
    </row>
    <row r="421" spans="1:9" x14ac:dyDescent="0.3">
      <c r="A421" s="36" t="s">
        <v>369</v>
      </c>
      <c r="B421">
        <v>24</v>
      </c>
      <c r="C421">
        <v>4</v>
      </c>
      <c r="D421">
        <v>90</v>
      </c>
      <c r="E421">
        <v>75</v>
      </c>
      <c r="F421">
        <v>2108</v>
      </c>
      <c r="G421">
        <v>15.5</v>
      </c>
      <c r="H421" s="36" t="s">
        <v>272</v>
      </c>
      <c r="I421">
        <v>74</v>
      </c>
    </row>
    <row r="422" spans="1:9" x14ac:dyDescent="0.3">
      <c r="A422" s="36" t="s">
        <v>370</v>
      </c>
      <c r="B422">
        <v>24</v>
      </c>
      <c r="C422">
        <v>4</v>
      </c>
      <c r="D422">
        <v>116</v>
      </c>
      <c r="E422">
        <v>75</v>
      </c>
      <c r="F422">
        <v>2158</v>
      </c>
      <c r="G422">
        <v>15.5</v>
      </c>
      <c r="H422" s="36" t="s">
        <v>272</v>
      </c>
      <c r="I422">
        <v>73</v>
      </c>
    </row>
    <row r="423" spans="1:9" x14ac:dyDescent="0.3">
      <c r="A423" s="36" t="s">
        <v>370</v>
      </c>
      <c r="B423">
        <v>24</v>
      </c>
      <c r="C423">
        <v>4</v>
      </c>
      <c r="D423">
        <v>116</v>
      </c>
      <c r="E423">
        <v>75</v>
      </c>
      <c r="F423">
        <v>2158</v>
      </c>
      <c r="G423">
        <v>15.5</v>
      </c>
      <c r="H423" s="36" t="s">
        <v>272</v>
      </c>
      <c r="I423">
        <v>74</v>
      </c>
    </row>
    <row r="424" spans="1:9" x14ac:dyDescent="0.3">
      <c r="A424" s="36" t="s">
        <v>370</v>
      </c>
      <c r="B424">
        <v>26</v>
      </c>
      <c r="C424">
        <v>4</v>
      </c>
      <c r="D424">
        <v>97</v>
      </c>
      <c r="E424">
        <v>78</v>
      </c>
      <c r="F424">
        <v>2300</v>
      </c>
      <c r="G424">
        <v>14.5</v>
      </c>
      <c r="H424" s="36" t="s">
        <v>272</v>
      </c>
      <c r="I424">
        <v>73</v>
      </c>
    </row>
    <row r="425" spans="1:9" x14ac:dyDescent="0.3">
      <c r="A425" s="36" t="s">
        <v>370</v>
      </c>
      <c r="B425">
        <v>26</v>
      </c>
      <c r="C425">
        <v>4</v>
      </c>
      <c r="D425">
        <v>97</v>
      </c>
      <c r="E425">
        <v>78</v>
      </c>
      <c r="F425">
        <v>2300</v>
      </c>
      <c r="G425">
        <v>14.5</v>
      </c>
      <c r="H425" s="36" t="s">
        <v>272</v>
      </c>
      <c r="I425">
        <v>74</v>
      </c>
    </row>
    <row r="426" spans="1:9" x14ac:dyDescent="0.3">
      <c r="A426" s="36" t="s">
        <v>371</v>
      </c>
      <c r="B426">
        <v>20</v>
      </c>
      <c r="C426">
        <v>4</v>
      </c>
      <c r="D426">
        <v>114</v>
      </c>
      <c r="E426">
        <v>91</v>
      </c>
      <c r="F426">
        <v>2582</v>
      </c>
      <c r="G426">
        <v>14</v>
      </c>
      <c r="H426" s="36" t="s">
        <v>272</v>
      </c>
      <c r="I426">
        <v>73</v>
      </c>
    </row>
    <row r="427" spans="1:9" x14ac:dyDescent="0.3">
      <c r="A427" s="36" t="s">
        <v>371</v>
      </c>
      <c r="B427">
        <v>20</v>
      </c>
      <c r="C427">
        <v>4</v>
      </c>
      <c r="D427">
        <v>114</v>
      </c>
      <c r="E427">
        <v>91</v>
      </c>
      <c r="F427">
        <v>2582</v>
      </c>
      <c r="G427">
        <v>14</v>
      </c>
      <c r="H427" s="36" t="s">
        <v>272</v>
      </c>
      <c r="I427">
        <v>75</v>
      </c>
    </row>
    <row r="428" spans="1:9" x14ac:dyDescent="0.3">
      <c r="A428" s="36" t="s">
        <v>371</v>
      </c>
      <c r="B428">
        <v>23</v>
      </c>
      <c r="C428">
        <v>4</v>
      </c>
      <c r="D428">
        <v>115</v>
      </c>
      <c r="E428">
        <v>95</v>
      </c>
      <c r="F428">
        <v>2694</v>
      </c>
      <c r="G428">
        <v>15</v>
      </c>
      <c r="H428" s="36" t="s">
        <v>272</v>
      </c>
      <c r="I428">
        <v>73</v>
      </c>
    </row>
    <row r="429" spans="1:9" x14ac:dyDescent="0.3">
      <c r="A429" s="36" t="s">
        <v>371</v>
      </c>
      <c r="B429">
        <v>23</v>
      </c>
      <c r="C429">
        <v>4</v>
      </c>
      <c r="D429">
        <v>115</v>
      </c>
      <c r="E429">
        <v>95</v>
      </c>
      <c r="F429">
        <v>2694</v>
      </c>
      <c r="G429">
        <v>15</v>
      </c>
      <c r="H429" s="36" t="s">
        <v>272</v>
      </c>
      <c r="I429">
        <v>75</v>
      </c>
    </row>
    <row r="430" spans="1:9" x14ac:dyDescent="0.3">
      <c r="A430" s="36" t="s">
        <v>372</v>
      </c>
      <c r="B430">
        <v>19</v>
      </c>
      <c r="C430">
        <v>4</v>
      </c>
      <c r="D430">
        <v>121</v>
      </c>
      <c r="E430">
        <v>112</v>
      </c>
      <c r="F430">
        <v>2868</v>
      </c>
      <c r="G430">
        <v>15.5</v>
      </c>
      <c r="H430" s="36" t="s">
        <v>272</v>
      </c>
      <c r="I430">
        <v>73</v>
      </c>
    </row>
    <row r="431" spans="1:9" x14ac:dyDescent="0.3">
      <c r="A431" s="36" t="s">
        <v>373</v>
      </c>
      <c r="B431">
        <v>15</v>
      </c>
      <c r="C431">
        <v>8</v>
      </c>
      <c r="D431">
        <v>318</v>
      </c>
      <c r="E431">
        <v>150</v>
      </c>
      <c r="F431">
        <v>3399</v>
      </c>
      <c r="G431">
        <v>11</v>
      </c>
      <c r="H431" s="36" t="s">
        <v>261</v>
      </c>
      <c r="I431">
        <v>73</v>
      </c>
    </row>
    <row r="432" spans="1:9" x14ac:dyDescent="0.3">
      <c r="A432" s="36" t="s">
        <v>374</v>
      </c>
      <c r="B432">
        <v>24</v>
      </c>
      <c r="C432">
        <v>4</v>
      </c>
      <c r="D432">
        <v>121</v>
      </c>
      <c r="E432">
        <v>110</v>
      </c>
      <c r="F432">
        <v>2660</v>
      </c>
      <c r="G432">
        <v>14</v>
      </c>
      <c r="H432" s="36" t="s">
        <v>272</v>
      </c>
      <c r="I432">
        <v>73</v>
      </c>
    </row>
    <row r="433" spans="1:9" x14ac:dyDescent="0.3">
      <c r="A433" s="36" t="s">
        <v>375</v>
      </c>
      <c r="B433">
        <v>20</v>
      </c>
      <c r="C433">
        <v>6</v>
      </c>
      <c r="D433">
        <v>156</v>
      </c>
      <c r="E433">
        <v>122</v>
      </c>
      <c r="F433">
        <v>2807</v>
      </c>
      <c r="G433">
        <v>13.5</v>
      </c>
      <c r="H433" s="36" t="s">
        <v>283</v>
      </c>
      <c r="I433">
        <v>73</v>
      </c>
    </row>
    <row r="434" spans="1:9" x14ac:dyDescent="0.3">
      <c r="A434" s="36" t="s">
        <v>375</v>
      </c>
      <c r="B434">
        <v>20</v>
      </c>
      <c r="C434">
        <v>6</v>
      </c>
      <c r="D434">
        <v>156</v>
      </c>
      <c r="E434">
        <v>122</v>
      </c>
      <c r="F434">
        <v>2807</v>
      </c>
      <c r="G434">
        <v>13.5</v>
      </c>
      <c r="H434" s="36" t="s">
        <v>283</v>
      </c>
      <c r="I434">
        <v>76</v>
      </c>
    </row>
    <row r="435" spans="1:9" x14ac:dyDescent="0.3">
      <c r="A435" s="36" t="s">
        <v>375</v>
      </c>
      <c r="B435">
        <v>19</v>
      </c>
      <c r="C435">
        <v>6</v>
      </c>
      <c r="D435">
        <v>156</v>
      </c>
      <c r="E435">
        <v>108</v>
      </c>
      <c r="F435">
        <v>2930</v>
      </c>
      <c r="G435">
        <v>15.5</v>
      </c>
      <c r="H435" s="36" t="s">
        <v>283</v>
      </c>
      <c r="I435">
        <v>73</v>
      </c>
    </row>
    <row r="436" spans="1:9" x14ac:dyDescent="0.3">
      <c r="A436" s="36" t="s">
        <v>375</v>
      </c>
      <c r="B436">
        <v>19</v>
      </c>
      <c r="C436">
        <v>6</v>
      </c>
      <c r="D436">
        <v>156</v>
      </c>
      <c r="E436">
        <v>108</v>
      </c>
      <c r="F436">
        <v>2930</v>
      </c>
      <c r="G436">
        <v>15.5</v>
      </c>
      <c r="H436" s="36" t="s">
        <v>283</v>
      </c>
      <c r="I436">
        <v>76</v>
      </c>
    </row>
    <row r="437" spans="1:9" x14ac:dyDescent="0.3">
      <c r="A437" s="36" t="s">
        <v>376</v>
      </c>
      <c r="B437">
        <v>11</v>
      </c>
      <c r="C437">
        <v>8</v>
      </c>
      <c r="D437">
        <v>350</v>
      </c>
      <c r="E437">
        <v>180</v>
      </c>
      <c r="F437">
        <v>3664</v>
      </c>
      <c r="G437">
        <v>11</v>
      </c>
      <c r="H437" s="36" t="s">
        <v>261</v>
      </c>
      <c r="I437">
        <v>73</v>
      </c>
    </row>
    <row r="438" spans="1:9" x14ac:dyDescent="0.3">
      <c r="A438" s="36" t="s">
        <v>377</v>
      </c>
      <c r="B438">
        <v>15</v>
      </c>
      <c r="C438">
        <v>6</v>
      </c>
      <c r="D438">
        <v>250</v>
      </c>
      <c r="E438">
        <v>100</v>
      </c>
      <c r="F438">
        <v>3336</v>
      </c>
      <c r="G438">
        <v>17</v>
      </c>
      <c r="H438" s="36" t="s">
        <v>261</v>
      </c>
      <c r="I438">
        <v>74</v>
      </c>
    </row>
    <row r="439" spans="1:9" x14ac:dyDescent="0.3">
      <c r="A439" s="36" t="s">
        <v>377</v>
      </c>
      <c r="B439">
        <v>15</v>
      </c>
      <c r="C439">
        <v>6</v>
      </c>
      <c r="D439">
        <v>250</v>
      </c>
      <c r="E439">
        <v>100</v>
      </c>
      <c r="F439">
        <v>3336</v>
      </c>
      <c r="G439">
        <v>17</v>
      </c>
      <c r="H439" s="36" t="s">
        <v>261</v>
      </c>
      <c r="I439">
        <v>75</v>
      </c>
    </row>
    <row r="440" spans="1:9" x14ac:dyDescent="0.3">
      <c r="A440" s="36" t="s">
        <v>377</v>
      </c>
      <c r="B440">
        <v>15</v>
      </c>
      <c r="C440">
        <v>6</v>
      </c>
      <c r="D440">
        <v>250</v>
      </c>
      <c r="E440">
        <v>100</v>
      </c>
      <c r="F440">
        <v>3336</v>
      </c>
      <c r="G440">
        <v>17</v>
      </c>
      <c r="H440" s="36" t="s">
        <v>261</v>
      </c>
      <c r="I440">
        <v>76</v>
      </c>
    </row>
    <row r="441" spans="1:9" x14ac:dyDescent="0.3">
      <c r="A441" s="36" t="s">
        <v>377</v>
      </c>
      <c r="B441">
        <v>18</v>
      </c>
      <c r="C441">
        <v>6</v>
      </c>
      <c r="D441">
        <v>250</v>
      </c>
      <c r="E441">
        <v>105</v>
      </c>
      <c r="F441">
        <v>3459</v>
      </c>
      <c r="G441">
        <v>16</v>
      </c>
      <c r="H441" s="36" t="s">
        <v>261</v>
      </c>
      <c r="I441">
        <v>74</v>
      </c>
    </row>
    <row r="442" spans="1:9" x14ac:dyDescent="0.3">
      <c r="A442" s="36" t="s">
        <v>377</v>
      </c>
      <c r="B442">
        <v>18</v>
      </c>
      <c r="C442">
        <v>6</v>
      </c>
      <c r="D442">
        <v>250</v>
      </c>
      <c r="E442">
        <v>105</v>
      </c>
      <c r="F442">
        <v>3459</v>
      </c>
      <c r="G442">
        <v>16</v>
      </c>
      <c r="H442" s="36" t="s">
        <v>261</v>
      </c>
      <c r="I442">
        <v>75</v>
      </c>
    </row>
    <row r="443" spans="1:9" x14ac:dyDescent="0.3">
      <c r="A443" s="36" t="s">
        <v>377</v>
      </c>
      <c r="B443">
        <v>18</v>
      </c>
      <c r="C443">
        <v>6</v>
      </c>
      <c r="D443">
        <v>250</v>
      </c>
      <c r="E443">
        <v>105</v>
      </c>
      <c r="F443">
        <v>3459</v>
      </c>
      <c r="G443">
        <v>16</v>
      </c>
      <c r="H443" s="36" t="s">
        <v>261</v>
      </c>
      <c r="I443">
        <v>76</v>
      </c>
    </row>
    <row r="444" spans="1:9" x14ac:dyDescent="0.3">
      <c r="A444" s="36" t="s">
        <v>377</v>
      </c>
      <c r="B444">
        <v>22</v>
      </c>
      <c r="C444">
        <v>6</v>
      </c>
      <c r="D444">
        <v>250</v>
      </c>
      <c r="E444">
        <v>105</v>
      </c>
      <c r="F444">
        <v>3353</v>
      </c>
      <c r="G444">
        <v>14.5</v>
      </c>
      <c r="H444" s="36" t="s">
        <v>261</v>
      </c>
      <c r="I444">
        <v>74</v>
      </c>
    </row>
    <row r="445" spans="1:9" x14ac:dyDescent="0.3">
      <c r="A445" s="36" t="s">
        <v>377</v>
      </c>
      <c r="B445">
        <v>22</v>
      </c>
      <c r="C445">
        <v>6</v>
      </c>
      <c r="D445">
        <v>250</v>
      </c>
      <c r="E445">
        <v>105</v>
      </c>
      <c r="F445">
        <v>3353</v>
      </c>
      <c r="G445">
        <v>14.5</v>
      </c>
      <c r="H445" s="36" t="s">
        <v>261</v>
      </c>
      <c r="I445">
        <v>75</v>
      </c>
    </row>
    <row r="446" spans="1:9" x14ac:dyDescent="0.3">
      <c r="A446" s="36" t="s">
        <v>377</v>
      </c>
      <c r="B446">
        <v>22</v>
      </c>
      <c r="C446">
        <v>6</v>
      </c>
      <c r="D446">
        <v>250</v>
      </c>
      <c r="E446">
        <v>105</v>
      </c>
      <c r="F446">
        <v>3353</v>
      </c>
      <c r="G446">
        <v>14.5</v>
      </c>
      <c r="H446" s="36" t="s">
        <v>261</v>
      </c>
      <c r="I446">
        <v>76</v>
      </c>
    </row>
    <row r="447" spans="1:9" x14ac:dyDescent="0.3">
      <c r="A447" s="36" t="s">
        <v>378</v>
      </c>
      <c r="B447">
        <v>31</v>
      </c>
      <c r="C447">
        <v>4</v>
      </c>
      <c r="D447">
        <v>79</v>
      </c>
      <c r="E447">
        <v>67</v>
      </c>
      <c r="F447">
        <v>1950</v>
      </c>
      <c r="G447">
        <v>19</v>
      </c>
      <c r="H447" s="36" t="s">
        <v>283</v>
      </c>
      <c r="I447">
        <v>74</v>
      </c>
    </row>
    <row r="448" spans="1:9" x14ac:dyDescent="0.3">
      <c r="A448" s="36" t="s">
        <v>379</v>
      </c>
      <c r="B448">
        <v>16</v>
      </c>
      <c r="C448">
        <v>6</v>
      </c>
      <c r="D448">
        <v>250</v>
      </c>
      <c r="E448">
        <v>100</v>
      </c>
      <c r="F448">
        <v>3781</v>
      </c>
      <c r="G448">
        <v>17</v>
      </c>
      <c r="H448" s="36" t="s">
        <v>261</v>
      </c>
      <c r="I448">
        <v>74</v>
      </c>
    </row>
    <row r="449" spans="1:9" x14ac:dyDescent="0.3">
      <c r="A449" s="36" t="s">
        <v>379</v>
      </c>
      <c r="B449">
        <v>16</v>
      </c>
      <c r="C449">
        <v>6</v>
      </c>
      <c r="D449">
        <v>250</v>
      </c>
      <c r="E449">
        <v>100</v>
      </c>
      <c r="F449">
        <v>3781</v>
      </c>
      <c r="G449">
        <v>17</v>
      </c>
      <c r="H449" s="36" t="s">
        <v>261</v>
      </c>
      <c r="I449">
        <v>76</v>
      </c>
    </row>
    <row r="450" spans="1:9" x14ac:dyDescent="0.3">
      <c r="A450" s="36" t="s">
        <v>379</v>
      </c>
      <c r="B450">
        <v>18</v>
      </c>
      <c r="C450">
        <v>8</v>
      </c>
      <c r="D450">
        <v>305</v>
      </c>
      <c r="E450">
        <v>140</v>
      </c>
      <c r="F450">
        <v>4215</v>
      </c>
      <c r="G450">
        <v>13</v>
      </c>
      <c r="H450" s="36" t="s">
        <v>261</v>
      </c>
      <c r="I450">
        <v>74</v>
      </c>
    </row>
    <row r="451" spans="1:9" x14ac:dyDescent="0.3">
      <c r="A451" s="36" t="s">
        <v>379</v>
      </c>
      <c r="B451">
        <v>18</v>
      </c>
      <c r="C451">
        <v>8</v>
      </c>
      <c r="D451">
        <v>305</v>
      </c>
      <c r="E451">
        <v>140</v>
      </c>
      <c r="F451">
        <v>4215</v>
      </c>
      <c r="G451">
        <v>13</v>
      </c>
      <c r="H451" s="36" t="s">
        <v>261</v>
      </c>
      <c r="I451">
        <v>76</v>
      </c>
    </row>
    <row r="452" spans="1:9" x14ac:dyDescent="0.3">
      <c r="A452" s="36" t="s">
        <v>380</v>
      </c>
      <c r="B452">
        <v>18</v>
      </c>
      <c r="C452">
        <v>6</v>
      </c>
      <c r="D452">
        <v>225</v>
      </c>
      <c r="E452">
        <v>105</v>
      </c>
      <c r="F452">
        <v>3613</v>
      </c>
      <c r="G452">
        <v>16.5</v>
      </c>
      <c r="H452" s="36" t="s">
        <v>261</v>
      </c>
      <c r="I452">
        <v>74</v>
      </c>
    </row>
    <row r="453" spans="1:9" x14ac:dyDescent="0.3">
      <c r="A453" s="36" t="s">
        <v>381</v>
      </c>
      <c r="B453">
        <v>13</v>
      </c>
      <c r="C453">
        <v>8</v>
      </c>
      <c r="D453">
        <v>350</v>
      </c>
      <c r="E453">
        <v>150</v>
      </c>
      <c r="F453">
        <v>4699</v>
      </c>
      <c r="G453">
        <v>14.5</v>
      </c>
      <c r="H453" s="36" t="s">
        <v>261</v>
      </c>
      <c r="I453">
        <v>74</v>
      </c>
    </row>
    <row r="454" spans="1:9" x14ac:dyDescent="0.3">
      <c r="A454" s="36" t="s">
        <v>382</v>
      </c>
      <c r="B454">
        <v>14</v>
      </c>
      <c r="C454">
        <v>8</v>
      </c>
      <c r="D454">
        <v>318</v>
      </c>
      <c r="E454">
        <v>150</v>
      </c>
      <c r="F454">
        <v>4457</v>
      </c>
      <c r="G454">
        <v>13.5</v>
      </c>
      <c r="H454" s="36" t="s">
        <v>261</v>
      </c>
      <c r="I454">
        <v>74</v>
      </c>
    </row>
    <row r="455" spans="1:9" x14ac:dyDescent="0.3">
      <c r="A455" s="36" t="s">
        <v>383</v>
      </c>
      <c r="B455">
        <v>29</v>
      </c>
      <c r="C455">
        <v>4</v>
      </c>
      <c r="D455">
        <v>98</v>
      </c>
      <c r="E455">
        <v>83</v>
      </c>
      <c r="F455">
        <v>2219</v>
      </c>
      <c r="G455">
        <v>16.5</v>
      </c>
      <c r="H455" s="36" t="s">
        <v>272</v>
      </c>
      <c r="I455">
        <v>74</v>
      </c>
    </row>
    <row r="456" spans="1:9" x14ac:dyDescent="0.3">
      <c r="A456" s="36" t="s">
        <v>384</v>
      </c>
      <c r="B456">
        <v>26</v>
      </c>
      <c r="C456">
        <v>4</v>
      </c>
      <c r="D456">
        <v>79</v>
      </c>
      <c r="E456">
        <v>67</v>
      </c>
      <c r="F456">
        <v>1963</v>
      </c>
      <c r="G456">
        <v>15.5</v>
      </c>
      <c r="H456" s="36" t="s">
        <v>272</v>
      </c>
      <c r="I456">
        <v>74</v>
      </c>
    </row>
    <row r="457" spans="1:9" x14ac:dyDescent="0.3">
      <c r="A457" s="36" t="s">
        <v>384</v>
      </c>
      <c r="B457">
        <v>26</v>
      </c>
      <c r="C457">
        <v>4</v>
      </c>
      <c r="D457">
        <v>79</v>
      </c>
      <c r="E457">
        <v>67</v>
      </c>
      <c r="F457">
        <v>1963</v>
      </c>
      <c r="G457">
        <v>15.5</v>
      </c>
      <c r="H457" s="36" t="s">
        <v>272</v>
      </c>
      <c r="I457">
        <v>75</v>
      </c>
    </row>
    <row r="458" spans="1:9" x14ac:dyDescent="0.3">
      <c r="A458" s="36" t="s">
        <v>384</v>
      </c>
      <c r="B458">
        <v>26</v>
      </c>
      <c r="C458">
        <v>4</v>
      </c>
      <c r="D458">
        <v>79</v>
      </c>
      <c r="E458">
        <v>67</v>
      </c>
      <c r="F458">
        <v>1963</v>
      </c>
      <c r="G458">
        <v>15.5</v>
      </c>
      <c r="H458" s="36" t="s">
        <v>272</v>
      </c>
      <c r="I458">
        <v>77</v>
      </c>
    </row>
    <row r="459" spans="1:9" x14ac:dyDescent="0.3">
      <c r="A459" s="36" t="s">
        <v>384</v>
      </c>
      <c r="B459">
        <v>25</v>
      </c>
      <c r="C459">
        <v>4</v>
      </c>
      <c r="D459">
        <v>90</v>
      </c>
      <c r="E459">
        <v>71</v>
      </c>
      <c r="F459">
        <v>2223</v>
      </c>
      <c r="G459">
        <v>16.5</v>
      </c>
      <c r="H459" s="36" t="s">
        <v>272</v>
      </c>
      <c r="I459">
        <v>74</v>
      </c>
    </row>
    <row r="460" spans="1:9" x14ac:dyDescent="0.3">
      <c r="A460" s="36" t="s">
        <v>384</v>
      </c>
      <c r="B460">
        <v>25</v>
      </c>
      <c r="C460">
        <v>4</v>
      </c>
      <c r="D460">
        <v>90</v>
      </c>
      <c r="E460">
        <v>71</v>
      </c>
      <c r="F460">
        <v>2223</v>
      </c>
      <c r="G460">
        <v>16.5</v>
      </c>
      <c r="H460" s="36" t="s">
        <v>272</v>
      </c>
      <c r="I460">
        <v>75</v>
      </c>
    </row>
    <row r="461" spans="1:9" x14ac:dyDescent="0.3">
      <c r="A461" s="36" t="s">
        <v>384</v>
      </c>
      <c r="B461">
        <v>25</v>
      </c>
      <c r="C461">
        <v>4</v>
      </c>
      <c r="D461">
        <v>90</v>
      </c>
      <c r="E461">
        <v>71</v>
      </c>
      <c r="F461">
        <v>2223</v>
      </c>
      <c r="G461">
        <v>16.5</v>
      </c>
      <c r="H461" s="36" t="s">
        <v>272</v>
      </c>
      <c r="I461">
        <v>77</v>
      </c>
    </row>
    <row r="462" spans="1:9" x14ac:dyDescent="0.3">
      <c r="A462" s="36" t="s">
        <v>384</v>
      </c>
      <c r="B462">
        <v>30</v>
      </c>
      <c r="C462">
        <v>4</v>
      </c>
      <c r="D462">
        <v>97</v>
      </c>
      <c r="E462">
        <v>78</v>
      </c>
      <c r="F462">
        <v>2190</v>
      </c>
      <c r="G462">
        <v>14.1</v>
      </c>
      <c r="H462" s="36" t="s">
        <v>272</v>
      </c>
      <c r="I462">
        <v>74</v>
      </c>
    </row>
    <row r="463" spans="1:9" x14ac:dyDescent="0.3">
      <c r="A463" s="36" t="s">
        <v>384</v>
      </c>
      <c r="B463">
        <v>30</v>
      </c>
      <c r="C463">
        <v>4</v>
      </c>
      <c r="D463">
        <v>97</v>
      </c>
      <c r="E463">
        <v>78</v>
      </c>
      <c r="F463">
        <v>2190</v>
      </c>
      <c r="G463">
        <v>14.1</v>
      </c>
      <c r="H463" s="36" t="s">
        <v>272</v>
      </c>
      <c r="I463">
        <v>75</v>
      </c>
    </row>
    <row r="464" spans="1:9" x14ac:dyDescent="0.3">
      <c r="A464" s="36" t="s">
        <v>384</v>
      </c>
      <c r="B464">
        <v>30</v>
      </c>
      <c r="C464">
        <v>4</v>
      </c>
      <c r="D464">
        <v>97</v>
      </c>
      <c r="E464">
        <v>78</v>
      </c>
      <c r="F464">
        <v>2190</v>
      </c>
      <c r="G464">
        <v>14.1</v>
      </c>
      <c r="H464" s="36" t="s">
        <v>272</v>
      </c>
      <c r="I464">
        <v>77</v>
      </c>
    </row>
    <row r="465" spans="1:9" x14ac:dyDescent="0.3">
      <c r="A465" s="36" t="s">
        <v>385</v>
      </c>
      <c r="B465">
        <v>32</v>
      </c>
      <c r="C465">
        <v>4</v>
      </c>
      <c r="D465">
        <v>83</v>
      </c>
      <c r="E465">
        <v>61</v>
      </c>
      <c r="F465">
        <v>2003</v>
      </c>
      <c r="G465">
        <v>19</v>
      </c>
      <c r="H465" s="36" t="s">
        <v>283</v>
      </c>
      <c r="I465">
        <v>74</v>
      </c>
    </row>
    <row r="466" spans="1:9" x14ac:dyDescent="0.3">
      <c r="A466" s="36" t="s">
        <v>385</v>
      </c>
      <c r="B466">
        <v>32</v>
      </c>
      <c r="C466">
        <v>4</v>
      </c>
      <c r="D466">
        <v>83</v>
      </c>
      <c r="E466">
        <v>61</v>
      </c>
      <c r="F466">
        <v>2003</v>
      </c>
      <c r="G466">
        <v>19</v>
      </c>
      <c r="H466" s="36" t="s">
        <v>283</v>
      </c>
      <c r="I466">
        <v>75</v>
      </c>
    </row>
    <row r="467" spans="1:9" x14ac:dyDescent="0.3">
      <c r="A467" s="36" t="s">
        <v>385</v>
      </c>
      <c r="B467">
        <v>24</v>
      </c>
      <c r="C467">
        <v>4</v>
      </c>
      <c r="D467">
        <v>119</v>
      </c>
      <c r="E467">
        <v>97</v>
      </c>
      <c r="F467">
        <v>2545</v>
      </c>
      <c r="G467">
        <v>17</v>
      </c>
      <c r="H467" s="36" t="s">
        <v>283</v>
      </c>
      <c r="I467">
        <v>74</v>
      </c>
    </row>
    <row r="468" spans="1:9" x14ac:dyDescent="0.3">
      <c r="A468" s="36" t="s">
        <v>385</v>
      </c>
      <c r="B468">
        <v>24</v>
      </c>
      <c r="C468">
        <v>4</v>
      </c>
      <c r="D468">
        <v>119</v>
      </c>
      <c r="E468">
        <v>97</v>
      </c>
      <c r="F468">
        <v>2545</v>
      </c>
      <c r="G468">
        <v>17</v>
      </c>
      <c r="H468" s="36" t="s">
        <v>283</v>
      </c>
      <c r="I468">
        <v>75</v>
      </c>
    </row>
    <row r="469" spans="1:9" x14ac:dyDescent="0.3">
      <c r="A469" s="36" t="s">
        <v>386</v>
      </c>
      <c r="B469">
        <v>28</v>
      </c>
      <c r="C469">
        <v>4</v>
      </c>
      <c r="D469">
        <v>90</v>
      </c>
      <c r="E469">
        <v>75</v>
      </c>
      <c r="F469">
        <v>2125</v>
      </c>
      <c r="G469">
        <v>14.5</v>
      </c>
      <c r="H469" s="36" t="s">
        <v>261</v>
      </c>
      <c r="I469">
        <v>74</v>
      </c>
    </row>
    <row r="470" spans="1:9" x14ac:dyDescent="0.3">
      <c r="A470" s="36" t="s">
        <v>386</v>
      </c>
      <c r="B470">
        <v>28</v>
      </c>
      <c r="C470">
        <v>4</v>
      </c>
      <c r="D470">
        <v>90</v>
      </c>
      <c r="E470">
        <v>75</v>
      </c>
      <c r="F470">
        <v>2125</v>
      </c>
      <c r="G470">
        <v>14.5</v>
      </c>
      <c r="H470" s="36" t="s">
        <v>261</v>
      </c>
      <c r="I470">
        <v>76</v>
      </c>
    </row>
    <row r="471" spans="1:9" x14ac:dyDescent="0.3">
      <c r="A471" s="36" t="s">
        <v>386</v>
      </c>
      <c r="B471">
        <v>28</v>
      </c>
      <c r="C471">
        <v>4</v>
      </c>
      <c r="D471">
        <v>90</v>
      </c>
      <c r="E471">
        <v>75</v>
      </c>
      <c r="F471">
        <v>2125</v>
      </c>
      <c r="G471">
        <v>14.5</v>
      </c>
      <c r="H471" s="36" t="s">
        <v>261</v>
      </c>
      <c r="I471">
        <v>80</v>
      </c>
    </row>
    <row r="472" spans="1:9" x14ac:dyDescent="0.3">
      <c r="A472" s="36" t="s">
        <v>386</v>
      </c>
      <c r="B472">
        <v>26</v>
      </c>
      <c r="C472">
        <v>4</v>
      </c>
      <c r="D472">
        <v>98</v>
      </c>
      <c r="E472">
        <v>79</v>
      </c>
      <c r="F472">
        <v>2255</v>
      </c>
      <c r="G472">
        <v>17.7</v>
      </c>
      <c r="H472" s="36" t="s">
        <v>261</v>
      </c>
      <c r="I472">
        <v>74</v>
      </c>
    </row>
    <row r="473" spans="1:9" x14ac:dyDescent="0.3">
      <c r="A473" s="36" t="s">
        <v>386</v>
      </c>
      <c r="B473">
        <v>26</v>
      </c>
      <c r="C473">
        <v>4</v>
      </c>
      <c r="D473">
        <v>98</v>
      </c>
      <c r="E473">
        <v>79</v>
      </c>
      <c r="F473">
        <v>2255</v>
      </c>
      <c r="G473">
        <v>17.7</v>
      </c>
      <c r="H473" s="36" t="s">
        <v>261</v>
      </c>
      <c r="I473">
        <v>76</v>
      </c>
    </row>
    <row r="474" spans="1:9" x14ac:dyDescent="0.3">
      <c r="A474" s="36" t="s">
        <v>386</v>
      </c>
      <c r="B474">
        <v>26</v>
      </c>
      <c r="C474">
        <v>4</v>
      </c>
      <c r="D474">
        <v>98</v>
      </c>
      <c r="E474">
        <v>79</v>
      </c>
      <c r="F474">
        <v>2255</v>
      </c>
      <c r="G474">
        <v>17.7</v>
      </c>
      <c r="H474" s="36" t="s">
        <v>261</v>
      </c>
      <c r="I474">
        <v>80</v>
      </c>
    </row>
    <row r="475" spans="1:9" x14ac:dyDescent="0.3">
      <c r="A475" s="36" t="s">
        <v>386</v>
      </c>
      <c r="B475">
        <v>28</v>
      </c>
      <c r="C475">
        <v>4</v>
      </c>
      <c r="D475">
        <v>156</v>
      </c>
      <c r="E475">
        <v>105</v>
      </c>
      <c r="F475">
        <v>2800</v>
      </c>
      <c r="G475">
        <v>14.4</v>
      </c>
      <c r="H475" s="36" t="s">
        <v>261</v>
      </c>
      <c r="I475">
        <v>74</v>
      </c>
    </row>
    <row r="476" spans="1:9" x14ac:dyDescent="0.3">
      <c r="A476" s="36" t="s">
        <v>386</v>
      </c>
      <c r="B476">
        <v>28</v>
      </c>
      <c r="C476">
        <v>4</v>
      </c>
      <c r="D476">
        <v>156</v>
      </c>
      <c r="E476">
        <v>105</v>
      </c>
      <c r="F476">
        <v>2800</v>
      </c>
      <c r="G476">
        <v>14.4</v>
      </c>
      <c r="H476" s="36" t="s">
        <v>261</v>
      </c>
      <c r="I476">
        <v>76</v>
      </c>
    </row>
    <row r="477" spans="1:9" x14ac:dyDescent="0.3">
      <c r="A477" s="36" t="s">
        <v>386</v>
      </c>
      <c r="B477">
        <v>28</v>
      </c>
      <c r="C477">
        <v>4</v>
      </c>
      <c r="D477">
        <v>156</v>
      </c>
      <c r="E477">
        <v>105</v>
      </c>
      <c r="F477">
        <v>2800</v>
      </c>
      <c r="G477">
        <v>14.4</v>
      </c>
      <c r="H477" s="36" t="s">
        <v>261</v>
      </c>
      <c r="I477">
        <v>80</v>
      </c>
    </row>
    <row r="478" spans="1:9" x14ac:dyDescent="0.3">
      <c r="A478" s="36" t="s">
        <v>387</v>
      </c>
      <c r="B478">
        <v>26</v>
      </c>
      <c r="C478">
        <v>4</v>
      </c>
      <c r="D478">
        <v>116</v>
      </c>
      <c r="E478">
        <v>75</v>
      </c>
      <c r="F478">
        <v>2246</v>
      </c>
      <c r="G478">
        <v>14</v>
      </c>
      <c r="H478" s="36" t="s">
        <v>272</v>
      </c>
      <c r="I478">
        <v>74</v>
      </c>
    </row>
    <row r="479" spans="1:9" x14ac:dyDescent="0.3">
      <c r="A479" s="36" t="s">
        <v>388</v>
      </c>
      <c r="B479">
        <v>24</v>
      </c>
      <c r="C479">
        <v>4</v>
      </c>
      <c r="D479">
        <v>120</v>
      </c>
      <c r="E479">
        <v>97</v>
      </c>
      <c r="F479">
        <v>2489</v>
      </c>
      <c r="G479">
        <v>15</v>
      </c>
      <c r="H479" s="36" t="s">
        <v>283</v>
      </c>
      <c r="I479">
        <v>74</v>
      </c>
    </row>
    <row r="480" spans="1:9" x14ac:dyDescent="0.3">
      <c r="A480" s="36" t="s">
        <v>388</v>
      </c>
      <c r="B480">
        <v>24</v>
      </c>
      <c r="C480">
        <v>4</v>
      </c>
      <c r="D480">
        <v>120</v>
      </c>
      <c r="E480">
        <v>97</v>
      </c>
      <c r="F480">
        <v>2489</v>
      </c>
      <c r="G480">
        <v>15</v>
      </c>
      <c r="H480" s="36" t="s">
        <v>283</v>
      </c>
      <c r="I480">
        <v>76</v>
      </c>
    </row>
    <row r="481" spans="1:9" x14ac:dyDescent="0.3">
      <c r="A481" s="36" t="s">
        <v>388</v>
      </c>
      <c r="B481">
        <v>24</v>
      </c>
      <c r="C481">
        <v>4</v>
      </c>
      <c r="D481">
        <v>120</v>
      </c>
      <c r="E481">
        <v>97</v>
      </c>
      <c r="F481">
        <v>2489</v>
      </c>
      <c r="G481">
        <v>15</v>
      </c>
      <c r="H481" s="36" t="s">
        <v>283</v>
      </c>
      <c r="I481">
        <v>82</v>
      </c>
    </row>
    <row r="482" spans="1:9" x14ac:dyDescent="0.3">
      <c r="A482" s="36" t="s">
        <v>388</v>
      </c>
      <c r="B482">
        <v>33</v>
      </c>
      <c r="C482">
        <v>4</v>
      </c>
      <c r="D482">
        <v>91</v>
      </c>
      <c r="E482">
        <v>53</v>
      </c>
      <c r="F482">
        <v>1795</v>
      </c>
      <c r="G482">
        <v>17.399999999999999</v>
      </c>
      <c r="H482" s="36" t="s">
        <v>283</v>
      </c>
      <c r="I482">
        <v>74</v>
      </c>
    </row>
    <row r="483" spans="1:9" x14ac:dyDescent="0.3">
      <c r="A483" s="36" t="s">
        <v>388</v>
      </c>
      <c r="B483">
        <v>33</v>
      </c>
      <c r="C483">
        <v>4</v>
      </c>
      <c r="D483">
        <v>91</v>
      </c>
      <c r="E483">
        <v>53</v>
      </c>
      <c r="F483">
        <v>1795</v>
      </c>
      <c r="G483">
        <v>17.399999999999999</v>
      </c>
      <c r="H483" s="36" t="s">
        <v>283</v>
      </c>
      <c r="I483">
        <v>76</v>
      </c>
    </row>
    <row r="484" spans="1:9" x14ac:dyDescent="0.3">
      <c r="A484" s="36" t="s">
        <v>388</v>
      </c>
      <c r="B484">
        <v>33</v>
      </c>
      <c r="C484">
        <v>4</v>
      </c>
      <c r="D484">
        <v>91</v>
      </c>
      <c r="E484">
        <v>53</v>
      </c>
      <c r="F484">
        <v>1795</v>
      </c>
      <c r="G484">
        <v>17.399999999999999</v>
      </c>
      <c r="H484" s="36" t="s">
        <v>283</v>
      </c>
      <c r="I484">
        <v>82</v>
      </c>
    </row>
    <row r="485" spans="1:9" x14ac:dyDescent="0.3">
      <c r="A485" s="36" t="s">
        <v>388</v>
      </c>
      <c r="B485">
        <v>38</v>
      </c>
      <c r="C485">
        <v>4</v>
      </c>
      <c r="D485">
        <v>91</v>
      </c>
      <c r="E485">
        <v>67</v>
      </c>
      <c r="F485">
        <v>1965</v>
      </c>
      <c r="G485">
        <v>15</v>
      </c>
      <c r="H485" s="36" t="s">
        <v>283</v>
      </c>
      <c r="I485">
        <v>74</v>
      </c>
    </row>
    <row r="486" spans="1:9" x14ac:dyDescent="0.3">
      <c r="A486" s="36" t="s">
        <v>388</v>
      </c>
      <c r="B486">
        <v>38</v>
      </c>
      <c r="C486">
        <v>4</v>
      </c>
      <c r="D486">
        <v>91</v>
      </c>
      <c r="E486">
        <v>67</v>
      </c>
      <c r="F486">
        <v>1965</v>
      </c>
      <c r="G486">
        <v>15</v>
      </c>
      <c r="H486" s="36" t="s">
        <v>283</v>
      </c>
      <c r="I486">
        <v>76</v>
      </c>
    </row>
    <row r="487" spans="1:9" x14ac:dyDescent="0.3">
      <c r="A487" s="36" t="s">
        <v>388</v>
      </c>
      <c r="B487">
        <v>38</v>
      </c>
      <c r="C487">
        <v>4</v>
      </c>
      <c r="D487">
        <v>91</v>
      </c>
      <c r="E487">
        <v>67</v>
      </c>
      <c r="F487">
        <v>1965</v>
      </c>
      <c r="G487">
        <v>15</v>
      </c>
      <c r="H487" s="36" t="s">
        <v>283</v>
      </c>
      <c r="I487">
        <v>82</v>
      </c>
    </row>
    <row r="488" spans="1:9" x14ac:dyDescent="0.3">
      <c r="A488" s="36" t="s">
        <v>389</v>
      </c>
      <c r="B488">
        <v>26</v>
      </c>
      <c r="C488">
        <v>4</v>
      </c>
      <c r="D488">
        <v>108</v>
      </c>
      <c r="E488">
        <v>93</v>
      </c>
      <c r="F488">
        <v>2391</v>
      </c>
      <c r="G488">
        <v>15.5</v>
      </c>
      <c r="H488" s="36" t="s">
        <v>283</v>
      </c>
      <c r="I488">
        <v>74</v>
      </c>
    </row>
    <row r="489" spans="1:9" x14ac:dyDescent="0.3">
      <c r="A489" s="36" t="s">
        <v>389</v>
      </c>
      <c r="B489">
        <v>26</v>
      </c>
      <c r="C489">
        <v>4</v>
      </c>
      <c r="D489">
        <v>108</v>
      </c>
      <c r="E489">
        <v>93</v>
      </c>
      <c r="F489">
        <v>2391</v>
      </c>
      <c r="G489">
        <v>15.5</v>
      </c>
      <c r="H489" s="36" t="s">
        <v>283</v>
      </c>
      <c r="I489">
        <v>81</v>
      </c>
    </row>
    <row r="490" spans="1:9" x14ac:dyDescent="0.3">
      <c r="A490" s="36" t="s">
        <v>389</v>
      </c>
      <c r="B490">
        <v>32</v>
      </c>
      <c r="C490">
        <v>4</v>
      </c>
      <c r="D490">
        <v>97</v>
      </c>
      <c r="E490">
        <v>67</v>
      </c>
      <c r="F490">
        <v>2065</v>
      </c>
      <c r="G490">
        <v>17.8</v>
      </c>
      <c r="H490" s="36" t="s">
        <v>283</v>
      </c>
      <c r="I490">
        <v>74</v>
      </c>
    </row>
    <row r="491" spans="1:9" x14ac:dyDescent="0.3">
      <c r="A491" s="36" t="s">
        <v>389</v>
      </c>
      <c r="B491">
        <v>32</v>
      </c>
      <c r="C491">
        <v>4</v>
      </c>
      <c r="D491">
        <v>97</v>
      </c>
      <c r="E491">
        <v>67</v>
      </c>
      <c r="F491">
        <v>2065</v>
      </c>
      <c r="G491">
        <v>17.8</v>
      </c>
      <c r="H491" s="36" t="s">
        <v>283</v>
      </c>
      <c r="I491">
        <v>81</v>
      </c>
    </row>
    <row r="492" spans="1:9" x14ac:dyDescent="0.3">
      <c r="A492" s="36" t="s">
        <v>390</v>
      </c>
      <c r="B492">
        <v>31</v>
      </c>
      <c r="C492">
        <v>4</v>
      </c>
      <c r="D492">
        <v>79</v>
      </c>
      <c r="E492">
        <v>67</v>
      </c>
      <c r="F492">
        <v>2000</v>
      </c>
      <c r="G492">
        <v>16</v>
      </c>
      <c r="H492" s="36" t="s">
        <v>272</v>
      </c>
      <c r="I492">
        <v>74</v>
      </c>
    </row>
    <row r="493" spans="1:9" x14ac:dyDescent="0.3">
      <c r="A493" s="36" t="s">
        <v>391</v>
      </c>
      <c r="B493">
        <v>19</v>
      </c>
      <c r="C493">
        <v>6</v>
      </c>
      <c r="D493">
        <v>225</v>
      </c>
      <c r="E493">
        <v>95</v>
      </c>
      <c r="F493">
        <v>3264</v>
      </c>
      <c r="G493">
        <v>16</v>
      </c>
      <c r="H493" s="36" t="s">
        <v>261</v>
      </c>
      <c r="I493">
        <v>75</v>
      </c>
    </row>
    <row r="494" spans="1:9" x14ac:dyDescent="0.3">
      <c r="A494" s="36" t="s">
        <v>392</v>
      </c>
      <c r="B494">
        <v>15</v>
      </c>
      <c r="C494">
        <v>6</v>
      </c>
      <c r="D494">
        <v>250</v>
      </c>
      <c r="E494">
        <v>72</v>
      </c>
      <c r="F494">
        <v>3432</v>
      </c>
      <c r="G494">
        <v>21</v>
      </c>
      <c r="H494" s="36" t="s">
        <v>261</v>
      </c>
      <c r="I494">
        <v>75</v>
      </c>
    </row>
    <row r="495" spans="1:9" x14ac:dyDescent="0.3">
      <c r="A495" s="36" t="s">
        <v>393</v>
      </c>
      <c r="B495">
        <v>15</v>
      </c>
      <c r="C495">
        <v>8</v>
      </c>
      <c r="D495">
        <v>350</v>
      </c>
      <c r="E495">
        <v>145</v>
      </c>
      <c r="F495">
        <v>4440</v>
      </c>
      <c r="G495">
        <v>14</v>
      </c>
      <c r="H495" s="36" t="s">
        <v>261</v>
      </c>
      <c r="I495">
        <v>75</v>
      </c>
    </row>
    <row r="496" spans="1:9" x14ac:dyDescent="0.3">
      <c r="A496" s="36" t="s">
        <v>394</v>
      </c>
      <c r="B496">
        <v>16</v>
      </c>
      <c r="C496">
        <v>8</v>
      </c>
      <c r="D496">
        <v>318</v>
      </c>
      <c r="E496">
        <v>150</v>
      </c>
      <c r="F496">
        <v>4498</v>
      </c>
      <c r="G496">
        <v>14.5</v>
      </c>
      <c r="H496" s="36" t="s">
        <v>261</v>
      </c>
      <c r="I496">
        <v>75</v>
      </c>
    </row>
    <row r="497" spans="1:9" x14ac:dyDescent="0.3">
      <c r="A497" s="36" t="s">
        <v>395</v>
      </c>
      <c r="B497">
        <v>17</v>
      </c>
      <c r="C497">
        <v>6</v>
      </c>
      <c r="D497">
        <v>231</v>
      </c>
      <c r="E497">
        <v>110</v>
      </c>
      <c r="F497">
        <v>3907</v>
      </c>
      <c r="G497">
        <v>21</v>
      </c>
      <c r="H497" s="36" t="s">
        <v>261</v>
      </c>
      <c r="I497">
        <v>75</v>
      </c>
    </row>
    <row r="498" spans="1:9" x14ac:dyDescent="0.3">
      <c r="A498" s="36" t="s">
        <v>395</v>
      </c>
      <c r="B498">
        <v>17</v>
      </c>
      <c r="C498">
        <v>6</v>
      </c>
      <c r="D498">
        <v>231</v>
      </c>
      <c r="E498">
        <v>110</v>
      </c>
      <c r="F498">
        <v>3907</v>
      </c>
      <c r="G498">
        <v>21</v>
      </c>
      <c r="H498" s="36" t="s">
        <v>261</v>
      </c>
      <c r="I498">
        <v>81</v>
      </c>
    </row>
    <row r="499" spans="1:9" x14ac:dyDescent="0.3">
      <c r="A499" s="36" t="s">
        <v>395</v>
      </c>
      <c r="B499">
        <v>22</v>
      </c>
      <c r="C499">
        <v>6</v>
      </c>
      <c r="D499">
        <v>231</v>
      </c>
      <c r="E499">
        <v>110</v>
      </c>
      <c r="F499">
        <v>3415</v>
      </c>
      <c r="G499">
        <v>15.8</v>
      </c>
      <c r="H499" s="36" t="s">
        <v>261</v>
      </c>
      <c r="I499">
        <v>75</v>
      </c>
    </row>
    <row r="500" spans="1:9" x14ac:dyDescent="0.3">
      <c r="A500" s="36" t="s">
        <v>395</v>
      </c>
      <c r="B500">
        <v>22</v>
      </c>
      <c r="C500">
        <v>6</v>
      </c>
      <c r="D500">
        <v>231</v>
      </c>
      <c r="E500">
        <v>110</v>
      </c>
      <c r="F500">
        <v>3415</v>
      </c>
      <c r="G500">
        <v>15.8</v>
      </c>
      <c r="H500" s="36" t="s">
        <v>261</v>
      </c>
      <c r="I500">
        <v>81</v>
      </c>
    </row>
    <row r="501" spans="1:9" x14ac:dyDescent="0.3">
      <c r="A501" s="36" t="s">
        <v>396</v>
      </c>
      <c r="B501">
        <v>16</v>
      </c>
      <c r="C501">
        <v>6</v>
      </c>
      <c r="D501">
        <v>250</v>
      </c>
      <c r="E501">
        <v>105</v>
      </c>
      <c r="F501">
        <v>3897</v>
      </c>
      <c r="G501">
        <v>18.5</v>
      </c>
      <c r="H501" s="36" t="s">
        <v>261</v>
      </c>
      <c r="I501">
        <v>75</v>
      </c>
    </row>
    <row r="502" spans="1:9" x14ac:dyDescent="0.3">
      <c r="A502" s="36" t="s">
        <v>397</v>
      </c>
      <c r="B502">
        <v>18</v>
      </c>
      <c r="C502">
        <v>6</v>
      </c>
      <c r="D502">
        <v>225</v>
      </c>
      <c r="E502">
        <v>95</v>
      </c>
      <c r="F502">
        <v>3785</v>
      </c>
      <c r="G502">
        <v>19</v>
      </c>
      <c r="H502" s="36" t="s">
        <v>261</v>
      </c>
      <c r="I502">
        <v>75</v>
      </c>
    </row>
    <row r="503" spans="1:9" x14ac:dyDescent="0.3">
      <c r="A503" s="36" t="s">
        <v>398</v>
      </c>
      <c r="B503">
        <v>21</v>
      </c>
      <c r="C503">
        <v>6</v>
      </c>
      <c r="D503">
        <v>231</v>
      </c>
      <c r="E503">
        <v>110</v>
      </c>
      <c r="F503">
        <v>3039</v>
      </c>
      <c r="G503">
        <v>15</v>
      </c>
      <c r="H503" s="36" t="s">
        <v>261</v>
      </c>
      <c r="I503">
        <v>75</v>
      </c>
    </row>
    <row r="504" spans="1:9" x14ac:dyDescent="0.3">
      <c r="A504" s="36" t="s">
        <v>399</v>
      </c>
      <c r="B504">
        <v>20</v>
      </c>
      <c r="C504">
        <v>8</v>
      </c>
      <c r="D504">
        <v>262</v>
      </c>
      <c r="E504">
        <v>110</v>
      </c>
      <c r="F504">
        <v>3221</v>
      </c>
      <c r="G504">
        <v>13.5</v>
      </c>
      <c r="H504" s="36" t="s">
        <v>261</v>
      </c>
      <c r="I504">
        <v>75</v>
      </c>
    </row>
    <row r="505" spans="1:9" x14ac:dyDescent="0.3">
      <c r="A505" s="36" t="s">
        <v>400</v>
      </c>
      <c r="B505">
        <v>13</v>
      </c>
      <c r="C505">
        <v>8</v>
      </c>
      <c r="D505">
        <v>302</v>
      </c>
      <c r="E505">
        <v>129</v>
      </c>
      <c r="F505">
        <v>3169</v>
      </c>
      <c r="G505">
        <v>12</v>
      </c>
      <c r="H505" s="36" t="s">
        <v>261</v>
      </c>
      <c r="I505">
        <v>75</v>
      </c>
    </row>
    <row r="506" spans="1:9" x14ac:dyDescent="0.3">
      <c r="A506" s="36" t="s">
        <v>401</v>
      </c>
      <c r="B506">
        <v>23</v>
      </c>
      <c r="C506">
        <v>4</v>
      </c>
      <c r="D506">
        <v>140</v>
      </c>
      <c r="E506">
        <v>78</v>
      </c>
      <c r="F506">
        <v>2592</v>
      </c>
      <c r="G506">
        <v>18.5</v>
      </c>
      <c r="H506" s="36" t="s">
        <v>261</v>
      </c>
      <c r="I506">
        <v>75</v>
      </c>
    </row>
    <row r="507" spans="1:9" x14ac:dyDescent="0.3">
      <c r="A507" s="36" t="s">
        <v>402</v>
      </c>
      <c r="B507">
        <v>29</v>
      </c>
      <c r="C507">
        <v>4</v>
      </c>
      <c r="D507">
        <v>90</v>
      </c>
      <c r="E507">
        <v>70</v>
      </c>
      <c r="F507">
        <v>1937</v>
      </c>
      <c r="G507">
        <v>14</v>
      </c>
      <c r="H507" s="36" t="s">
        <v>272</v>
      </c>
      <c r="I507">
        <v>75</v>
      </c>
    </row>
    <row r="508" spans="1:9" x14ac:dyDescent="0.3">
      <c r="A508" s="36" t="s">
        <v>402</v>
      </c>
      <c r="B508">
        <v>29</v>
      </c>
      <c r="C508">
        <v>4</v>
      </c>
      <c r="D508">
        <v>90</v>
      </c>
      <c r="E508">
        <v>70</v>
      </c>
      <c r="F508">
        <v>1937</v>
      </c>
      <c r="G508">
        <v>14</v>
      </c>
      <c r="H508" s="36" t="s">
        <v>272</v>
      </c>
      <c r="I508">
        <v>76</v>
      </c>
    </row>
    <row r="509" spans="1:9" x14ac:dyDescent="0.3">
      <c r="A509" s="36" t="s">
        <v>402</v>
      </c>
      <c r="B509">
        <v>29</v>
      </c>
      <c r="C509">
        <v>4</v>
      </c>
      <c r="D509">
        <v>90</v>
      </c>
      <c r="E509">
        <v>70</v>
      </c>
      <c r="F509">
        <v>1937</v>
      </c>
      <c r="G509">
        <v>14</v>
      </c>
      <c r="H509" s="36" t="s">
        <v>272</v>
      </c>
      <c r="I509">
        <v>76</v>
      </c>
    </row>
    <row r="510" spans="1:9" x14ac:dyDescent="0.3">
      <c r="A510" s="36" t="s">
        <v>402</v>
      </c>
      <c r="B510">
        <v>29</v>
      </c>
      <c r="C510">
        <v>4</v>
      </c>
      <c r="D510">
        <v>90</v>
      </c>
      <c r="E510">
        <v>70</v>
      </c>
      <c r="F510">
        <v>1937</v>
      </c>
      <c r="G510">
        <v>14</v>
      </c>
      <c r="H510" s="36" t="s">
        <v>272</v>
      </c>
      <c r="I510">
        <v>80</v>
      </c>
    </row>
    <row r="511" spans="1:9" x14ac:dyDescent="0.3">
      <c r="A511" s="36" t="s">
        <v>402</v>
      </c>
      <c r="B511">
        <v>29</v>
      </c>
      <c r="C511">
        <v>4</v>
      </c>
      <c r="D511">
        <v>90</v>
      </c>
      <c r="E511">
        <v>70</v>
      </c>
      <c r="F511">
        <v>1937</v>
      </c>
      <c r="G511">
        <v>14</v>
      </c>
      <c r="H511" s="36" t="s">
        <v>272</v>
      </c>
      <c r="I511">
        <v>80</v>
      </c>
    </row>
    <row r="512" spans="1:9" x14ac:dyDescent="0.3">
      <c r="A512" s="36" t="s">
        <v>402</v>
      </c>
      <c r="B512">
        <v>29</v>
      </c>
      <c r="C512">
        <v>4</v>
      </c>
      <c r="D512">
        <v>90</v>
      </c>
      <c r="E512">
        <v>70</v>
      </c>
      <c r="F512">
        <v>1937</v>
      </c>
      <c r="G512">
        <v>14.2</v>
      </c>
      <c r="H512" s="36" t="s">
        <v>272</v>
      </c>
      <c r="I512">
        <v>75</v>
      </c>
    </row>
    <row r="513" spans="1:9" x14ac:dyDescent="0.3">
      <c r="A513" s="36" t="s">
        <v>402</v>
      </c>
      <c r="B513">
        <v>29</v>
      </c>
      <c r="C513">
        <v>4</v>
      </c>
      <c r="D513">
        <v>90</v>
      </c>
      <c r="E513">
        <v>70</v>
      </c>
      <c r="F513">
        <v>1937</v>
      </c>
      <c r="G513">
        <v>14.2</v>
      </c>
      <c r="H513" s="36" t="s">
        <v>272</v>
      </c>
      <c r="I513">
        <v>76</v>
      </c>
    </row>
    <row r="514" spans="1:9" x14ac:dyDescent="0.3">
      <c r="A514" s="36" t="s">
        <v>402</v>
      </c>
      <c r="B514">
        <v>29</v>
      </c>
      <c r="C514">
        <v>4</v>
      </c>
      <c r="D514">
        <v>90</v>
      </c>
      <c r="E514">
        <v>70</v>
      </c>
      <c r="F514">
        <v>1937</v>
      </c>
      <c r="G514">
        <v>14.2</v>
      </c>
      <c r="H514" s="36" t="s">
        <v>272</v>
      </c>
      <c r="I514">
        <v>76</v>
      </c>
    </row>
    <row r="515" spans="1:9" x14ac:dyDescent="0.3">
      <c r="A515" s="36" t="s">
        <v>402</v>
      </c>
      <c r="B515">
        <v>29</v>
      </c>
      <c r="C515">
        <v>4</v>
      </c>
      <c r="D515">
        <v>90</v>
      </c>
      <c r="E515">
        <v>70</v>
      </c>
      <c r="F515">
        <v>1937</v>
      </c>
      <c r="G515">
        <v>14.2</v>
      </c>
      <c r="H515" s="36" t="s">
        <v>272</v>
      </c>
      <c r="I515">
        <v>80</v>
      </c>
    </row>
    <row r="516" spans="1:9" x14ac:dyDescent="0.3">
      <c r="A516" s="36" t="s">
        <v>402</v>
      </c>
      <c r="B516">
        <v>29</v>
      </c>
      <c r="C516">
        <v>4</v>
      </c>
      <c r="D516">
        <v>90</v>
      </c>
      <c r="E516">
        <v>70</v>
      </c>
      <c r="F516">
        <v>1937</v>
      </c>
      <c r="G516">
        <v>14.2</v>
      </c>
      <c r="H516" s="36" t="s">
        <v>272</v>
      </c>
      <c r="I516">
        <v>80</v>
      </c>
    </row>
    <row r="517" spans="1:9" x14ac:dyDescent="0.3">
      <c r="A517" s="36" t="s">
        <v>402</v>
      </c>
      <c r="B517">
        <v>30</v>
      </c>
      <c r="C517">
        <v>4</v>
      </c>
      <c r="D517">
        <v>97</v>
      </c>
      <c r="E517">
        <v>71</v>
      </c>
      <c r="F517">
        <v>1825</v>
      </c>
      <c r="G517">
        <v>12.2</v>
      </c>
      <c r="H517" s="36" t="s">
        <v>272</v>
      </c>
      <c r="I517">
        <v>75</v>
      </c>
    </row>
    <row r="518" spans="1:9" x14ac:dyDescent="0.3">
      <c r="A518" s="36" t="s">
        <v>402</v>
      </c>
      <c r="B518">
        <v>30</v>
      </c>
      <c r="C518">
        <v>4</v>
      </c>
      <c r="D518">
        <v>97</v>
      </c>
      <c r="E518">
        <v>71</v>
      </c>
      <c r="F518">
        <v>1825</v>
      </c>
      <c r="G518">
        <v>12.2</v>
      </c>
      <c r="H518" s="36" t="s">
        <v>272</v>
      </c>
      <c r="I518">
        <v>76</v>
      </c>
    </row>
    <row r="519" spans="1:9" x14ac:dyDescent="0.3">
      <c r="A519" s="36" t="s">
        <v>402</v>
      </c>
      <c r="B519">
        <v>30</v>
      </c>
      <c r="C519">
        <v>4</v>
      </c>
      <c r="D519">
        <v>97</v>
      </c>
      <c r="E519">
        <v>71</v>
      </c>
      <c r="F519">
        <v>1825</v>
      </c>
      <c r="G519">
        <v>12.2</v>
      </c>
      <c r="H519" s="36" t="s">
        <v>272</v>
      </c>
      <c r="I519">
        <v>76</v>
      </c>
    </row>
    <row r="520" spans="1:9" x14ac:dyDescent="0.3">
      <c r="A520" s="36" t="s">
        <v>402</v>
      </c>
      <c r="B520">
        <v>30</v>
      </c>
      <c r="C520">
        <v>4</v>
      </c>
      <c r="D520">
        <v>97</v>
      </c>
      <c r="E520">
        <v>71</v>
      </c>
      <c r="F520">
        <v>1825</v>
      </c>
      <c r="G520">
        <v>12.2</v>
      </c>
      <c r="H520" s="36" t="s">
        <v>272</v>
      </c>
      <c r="I520">
        <v>80</v>
      </c>
    </row>
    <row r="521" spans="1:9" x14ac:dyDescent="0.3">
      <c r="A521" s="36" t="s">
        <v>402</v>
      </c>
      <c r="B521">
        <v>30</v>
      </c>
      <c r="C521">
        <v>4</v>
      </c>
      <c r="D521">
        <v>97</v>
      </c>
      <c r="E521">
        <v>71</v>
      </c>
      <c r="F521">
        <v>1825</v>
      </c>
      <c r="G521">
        <v>12.2</v>
      </c>
      <c r="H521" s="36" t="s">
        <v>272</v>
      </c>
      <c r="I521">
        <v>80</v>
      </c>
    </row>
    <row r="522" spans="1:9" x14ac:dyDescent="0.3">
      <c r="A522" s="36" t="s">
        <v>402</v>
      </c>
      <c r="B522">
        <v>42</v>
      </c>
      <c r="C522">
        <v>4</v>
      </c>
      <c r="D522">
        <v>98</v>
      </c>
      <c r="E522">
        <v>76</v>
      </c>
      <c r="F522">
        <v>2144</v>
      </c>
      <c r="G522">
        <v>14.7</v>
      </c>
      <c r="H522" s="36" t="s">
        <v>272</v>
      </c>
      <c r="I522">
        <v>75</v>
      </c>
    </row>
    <row r="523" spans="1:9" x14ac:dyDescent="0.3">
      <c r="A523" s="36" t="s">
        <v>402</v>
      </c>
      <c r="B523">
        <v>42</v>
      </c>
      <c r="C523">
        <v>4</v>
      </c>
      <c r="D523">
        <v>98</v>
      </c>
      <c r="E523">
        <v>76</v>
      </c>
      <c r="F523">
        <v>2144</v>
      </c>
      <c r="G523">
        <v>14.7</v>
      </c>
      <c r="H523" s="36" t="s">
        <v>272</v>
      </c>
      <c r="I523">
        <v>76</v>
      </c>
    </row>
    <row r="524" spans="1:9" x14ac:dyDescent="0.3">
      <c r="A524" s="36" t="s">
        <v>402</v>
      </c>
      <c r="B524">
        <v>42</v>
      </c>
      <c r="C524">
        <v>4</v>
      </c>
      <c r="D524">
        <v>98</v>
      </c>
      <c r="E524">
        <v>76</v>
      </c>
      <c r="F524">
        <v>2144</v>
      </c>
      <c r="G524">
        <v>14.7</v>
      </c>
      <c r="H524" s="36" t="s">
        <v>272</v>
      </c>
      <c r="I524">
        <v>76</v>
      </c>
    </row>
    <row r="525" spans="1:9" x14ac:dyDescent="0.3">
      <c r="A525" s="36" t="s">
        <v>402</v>
      </c>
      <c r="B525">
        <v>42</v>
      </c>
      <c r="C525">
        <v>4</v>
      </c>
      <c r="D525">
        <v>98</v>
      </c>
      <c r="E525">
        <v>76</v>
      </c>
      <c r="F525">
        <v>2144</v>
      </c>
      <c r="G525">
        <v>14.7</v>
      </c>
      <c r="H525" s="36" t="s">
        <v>272</v>
      </c>
      <c r="I525">
        <v>80</v>
      </c>
    </row>
    <row r="526" spans="1:9" x14ac:dyDescent="0.3">
      <c r="A526" s="36" t="s">
        <v>402</v>
      </c>
      <c r="B526">
        <v>42</v>
      </c>
      <c r="C526">
        <v>4</v>
      </c>
      <c r="D526">
        <v>98</v>
      </c>
      <c r="E526">
        <v>76</v>
      </c>
      <c r="F526">
        <v>2144</v>
      </c>
      <c r="G526">
        <v>14.7</v>
      </c>
      <c r="H526" s="36" t="s">
        <v>272</v>
      </c>
      <c r="I526">
        <v>80</v>
      </c>
    </row>
    <row r="527" spans="1:9" x14ac:dyDescent="0.3">
      <c r="A527" s="36" t="s">
        <v>402</v>
      </c>
      <c r="B527">
        <v>30</v>
      </c>
      <c r="C527">
        <v>4</v>
      </c>
      <c r="D527">
        <v>89</v>
      </c>
      <c r="E527">
        <v>62</v>
      </c>
      <c r="F527">
        <v>1845</v>
      </c>
      <c r="G527">
        <v>15.3</v>
      </c>
      <c r="H527" s="36" t="s">
        <v>272</v>
      </c>
      <c r="I527">
        <v>75</v>
      </c>
    </row>
    <row r="528" spans="1:9" x14ac:dyDescent="0.3">
      <c r="A528" s="36" t="s">
        <v>402</v>
      </c>
      <c r="B528">
        <v>30</v>
      </c>
      <c r="C528">
        <v>4</v>
      </c>
      <c r="D528">
        <v>89</v>
      </c>
      <c r="E528">
        <v>62</v>
      </c>
      <c r="F528">
        <v>1845</v>
      </c>
      <c r="G528">
        <v>15.3</v>
      </c>
      <c r="H528" s="36" t="s">
        <v>272</v>
      </c>
      <c r="I528">
        <v>76</v>
      </c>
    </row>
    <row r="529" spans="1:9" x14ac:dyDescent="0.3">
      <c r="A529" s="36" t="s">
        <v>402</v>
      </c>
      <c r="B529">
        <v>30</v>
      </c>
      <c r="C529">
        <v>4</v>
      </c>
      <c r="D529">
        <v>89</v>
      </c>
      <c r="E529">
        <v>62</v>
      </c>
      <c r="F529">
        <v>1845</v>
      </c>
      <c r="G529">
        <v>15.3</v>
      </c>
      <c r="H529" s="36" t="s">
        <v>272</v>
      </c>
      <c r="I529">
        <v>76</v>
      </c>
    </row>
    <row r="530" spans="1:9" x14ac:dyDescent="0.3">
      <c r="A530" s="36" t="s">
        <v>402</v>
      </c>
      <c r="B530">
        <v>30</v>
      </c>
      <c r="C530">
        <v>4</v>
      </c>
      <c r="D530">
        <v>89</v>
      </c>
      <c r="E530">
        <v>62</v>
      </c>
      <c r="F530">
        <v>1845</v>
      </c>
      <c r="G530">
        <v>15.3</v>
      </c>
      <c r="H530" s="36" t="s">
        <v>272</v>
      </c>
      <c r="I530">
        <v>80</v>
      </c>
    </row>
    <row r="531" spans="1:9" x14ac:dyDescent="0.3">
      <c r="A531" s="36" t="s">
        <v>402</v>
      </c>
      <c r="B531">
        <v>30</v>
      </c>
      <c r="C531">
        <v>4</v>
      </c>
      <c r="D531">
        <v>89</v>
      </c>
      <c r="E531">
        <v>62</v>
      </c>
      <c r="F531">
        <v>1845</v>
      </c>
      <c r="G531">
        <v>15.3</v>
      </c>
      <c r="H531" s="36" t="s">
        <v>272</v>
      </c>
      <c r="I531">
        <v>80</v>
      </c>
    </row>
    <row r="532" spans="1:9" x14ac:dyDescent="0.3">
      <c r="A532" s="36" t="s">
        <v>403</v>
      </c>
      <c r="B532">
        <v>19</v>
      </c>
      <c r="C532">
        <v>6</v>
      </c>
      <c r="D532">
        <v>232</v>
      </c>
      <c r="E532">
        <v>90</v>
      </c>
      <c r="F532">
        <v>3211</v>
      </c>
      <c r="G532">
        <v>17</v>
      </c>
      <c r="H532" s="36" t="s">
        <v>261</v>
      </c>
      <c r="I532">
        <v>75</v>
      </c>
    </row>
    <row r="533" spans="1:9" x14ac:dyDescent="0.3">
      <c r="A533" s="36" t="s">
        <v>404</v>
      </c>
      <c r="B533">
        <v>22</v>
      </c>
      <c r="C533">
        <v>4</v>
      </c>
      <c r="D533">
        <v>121</v>
      </c>
      <c r="E533">
        <v>98</v>
      </c>
      <c r="F533">
        <v>2945</v>
      </c>
      <c r="G533">
        <v>14.5</v>
      </c>
      <c r="H533" s="36" t="s">
        <v>272</v>
      </c>
      <c r="I533">
        <v>75</v>
      </c>
    </row>
    <row r="534" spans="1:9" x14ac:dyDescent="0.3">
      <c r="A534" s="36" t="s">
        <v>405</v>
      </c>
      <c r="B534">
        <v>25</v>
      </c>
      <c r="C534">
        <v>4</v>
      </c>
      <c r="D534">
        <v>121</v>
      </c>
      <c r="E534">
        <v>115</v>
      </c>
      <c r="F534">
        <v>2671</v>
      </c>
      <c r="G534">
        <v>13.5</v>
      </c>
      <c r="H534" s="36" t="s">
        <v>272</v>
      </c>
      <c r="I534">
        <v>75</v>
      </c>
    </row>
    <row r="535" spans="1:9" x14ac:dyDescent="0.3">
      <c r="A535" s="36" t="s">
        <v>406</v>
      </c>
      <c r="B535">
        <v>33</v>
      </c>
      <c r="C535">
        <v>4</v>
      </c>
      <c r="D535">
        <v>91</v>
      </c>
      <c r="E535">
        <v>53</v>
      </c>
      <c r="F535">
        <v>1795</v>
      </c>
      <c r="G535">
        <v>17.5</v>
      </c>
      <c r="H535" s="36" t="s">
        <v>283</v>
      </c>
      <c r="I535">
        <v>75</v>
      </c>
    </row>
    <row r="536" spans="1:9" x14ac:dyDescent="0.3">
      <c r="A536" s="36" t="s">
        <v>406</v>
      </c>
      <c r="B536">
        <v>33</v>
      </c>
      <c r="C536">
        <v>4</v>
      </c>
      <c r="D536">
        <v>91</v>
      </c>
      <c r="E536">
        <v>53</v>
      </c>
      <c r="F536">
        <v>1795</v>
      </c>
      <c r="G536">
        <v>17.5</v>
      </c>
      <c r="H536" s="36" t="s">
        <v>283</v>
      </c>
      <c r="I536">
        <v>78</v>
      </c>
    </row>
    <row r="537" spans="1:9" x14ac:dyDescent="0.3">
      <c r="A537" s="36" t="s">
        <v>406</v>
      </c>
      <c r="B537">
        <v>36</v>
      </c>
      <c r="C537">
        <v>4</v>
      </c>
      <c r="D537">
        <v>91</v>
      </c>
      <c r="E537">
        <v>60</v>
      </c>
      <c r="F537">
        <v>1800</v>
      </c>
      <c r="G537">
        <v>16.399999999999999</v>
      </c>
      <c r="H537" s="36" t="s">
        <v>283</v>
      </c>
      <c r="I537">
        <v>75</v>
      </c>
    </row>
    <row r="538" spans="1:9" x14ac:dyDescent="0.3">
      <c r="A538" s="36" t="s">
        <v>406</v>
      </c>
      <c r="B538">
        <v>36</v>
      </c>
      <c r="C538">
        <v>4</v>
      </c>
      <c r="D538">
        <v>91</v>
      </c>
      <c r="E538">
        <v>60</v>
      </c>
      <c r="F538">
        <v>1800</v>
      </c>
      <c r="G538">
        <v>16.399999999999999</v>
      </c>
      <c r="H538" s="36" t="s">
        <v>283</v>
      </c>
      <c r="I538">
        <v>78</v>
      </c>
    </row>
    <row r="539" spans="1:9" x14ac:dyDescent="0.3">
      <c r="A539" s="36" t="s">
        <v>407</v>
      </c>
      <c r="B539">
        <v>28</v>
      </c>
      <c r="C539">
        <v>4</v>
      </c>
      <c r="D539">
        <v>107</v>
      </c>
      <c r="E539">
        <v>86</v>
      </c>
      <c r="F539">
        <v>2464</v>
      </c>
      <c r="G539">
        <v>15.5</v>
      </c>
      <c r="H539" s="36" t="s">
        <v>272</v>
      </c>
      <c r="I539">
        <v>76</v>
      </c>
    </row>
    <row r="540" spans="1:9" x14ac:dyDescent="0.3">
      <c r="A540" s="36" t="s">
        <v>408</v>
      </c>
      <c r="B540">
        <v>25</v>
      </c>
      <c r="C540">
        <v>4</v>
      </c>
      <c r="D540">
        <v>140</v>
      </c>
      <c r="E540">
        <v>92</v>
      </c>
      <c r="F540">
        <v>2572</v>
      </c>
      <c r="G540">
        <v>14.9</v>
      </c>
      <c r="H540" s="36" t="s">
        <v>261</v>
      </c>
      <c r="I540">
        <v>76</v>
      </c>
    </row>
    <row r="541" spans="1:9" x14ac:dyDescent="0.3">
      <c r="A541" s="36" t="s">
        <v>409</v>
      </c>
      <c r="B541">
        <v>27</v>
      </c>
      <c r="C541">
        <v>4</v>
      </c>
      <c r="D541">
        <v>101</v>
      </c>
      <c r="E541">
        <v>83</v>
      </c>
      <c r="F541">
        <v>2202</v>
      </c>
      <c r="G541">
        <v>15.3</v>
      </c>
      <c r="H541" s="36" t="s">
        <v>272</v>
      </c>
      <c r="I541">
        <v>76</v>
      </c>
    </row>
    <row r="542" spans="1:9" x14ac:dyDescent="0.3">
      <c r="A542" s="36" t="s">
        <v>410</v>
      </c>
      <c r="B542">
        <v>16</v>
      </c>
      <c r="C542">
        <v>8</v>
      </c>
      <c r="D542">
        <v>318</v>
      </c>
      <c r="E542">
        <v>150</v>
      </c>
      <c r="F542">
        <v>4190</v>
      </c>
      <c r="G542">
        <v>13</v>
      </c>
      <c r="H542" s="36" t="s">
        <v>261</v>
      </c>
      <c r="I542">
        <v>76</v>
      </c>
    </row>
    <row r="543" spans="1:9" x14ac:dyDescent="0.3">
      <c r="A543" s="36" t="s">
        <v>411</v>
      </c>
      <c r="B543">
        <v>29</v>
      </c>
      <c r="C543">
        <v>4</v>
      </c>
      <c r="D543">
        <v>85</v>
      </c>
      <c r="E543">
        <v>52</v>
      </c>
      <c r="F543">
        <v>2035</v>
      </c>
      <c r="G543">
        <v>22.2</v>
      </c>
      <c r="H543" s="36" t="s">
        <v>261</v>
      </c>
      <c r="I543">
        <v>76</v>
      </c>
    </row>
    <row r="544" spans="1:9" x14ac:dyDescent="0.3">
      <c r="A544" s="36" t="s">
        <v>411</v>
      </c>
      <c r="B544">
        <v>29</v>
      </c>
      <c r="C544">
        <v>4</v>
      </c>
      <c r="D544">
        <v>85</v>
      </c>
      <c r="E544">
        <v>52</v>
      </c>
      <c r="F544">
        <v>2035</v>
      </c>
      <c r="G544">
        <v>22.2</v>
      </c>
      <c r="H544" s="36" t="s">
        <v>261</v>
      </c>
      <c r="I544">
        <v>77</v>
      </c>
    </row>
    <row r="545" spans="1:9" x14ac:dyDescent="0.3">
      <c r="A545" s="36" t="s">
        <v>411</v>
      </c>
      <c r="B545">
        <v>29</v>
      </c>
      <c r="C545">
        <v>4</v>
      </c>
      <c r="D545">
        <v>85</v>
      </c>
      <c r="E545">
        <v>52</v>
      </c>
      <c r="F545">
        <v>2035</v>
      </c>
      <c r="G545">
        <v>22.2</v>
      </c>
      <c r="H545" s="36" t="s">
        <v>261</v>
      </c>
      <c r="I545">
        <v>78</v>
      </c>
    </row>
    <row r="546" spans="1:9" x14ac:dyDescent="0.3">
      <c r="A546" s="36" t="s">
        <v>411</v>
      </c>
      <c r="B546">
        <v>29</v>
      </c>
      <c r="C546">
        <v>4</v>
      </c>
      <c r="D546">
        <v>85</v>
      </c>
      <c r="E546">
        <v>52</v>
      </c>
      <c r="F546">
        <v>2035</v>
      </c>
      <c r="G546">
        <v>22.2</v>
      </c>
      <c r="H546" s="36" t="s">
        <v>261</v>
      </c>
      <c r="I546">
        <v>80</v>
      </c>
    </row>
    <row r="547" spans="1:9" x14ac:dyDescent="0.3">
      <c r="A547" s="36" t="s">
        <v>411</v>
      </c>
      <c r="B547">
        <v>30</v>
      </c>
      <c r="C547">
        <v>4</v>
      </c>
      <c r="D547">
        <v>98</v>
      </c>
      <c r="E547">
        <v>63</v>
      </c>
      <c r="F547">
        <v>2051</v>
      </c>
      <c r="G547">
        <v>17</v>
      </c>
      <c r="H547" s="36" t="s">
        <v>261</v>
      </c>
      <c r="I547">
        <v>76</v>
      </c>
    </row>
    <row r="548" spans="1:9" x14ac:dyDescent="0.3">
      <c r="A548" s="36" t="s">
        <v>411</v>
      </c>
      <c r="B548">
        <v>30</v>
      </c>
      <c r="C548">
        <v>4</v>
      </c>
      <c r="D548">
        <v>98</v>
      </c>
      <c r="E548">
        <v>63</v>
      </c>
      <c r="F548">
        <v>2051</v>
      </c>
      <c r="G548">
        <v>17</v>
      </c>
      <c r="H548" s="36" t="s">
        <v>261</v>
      </c>
      <c r="I548">
        <v>77</v>
      </c>
    </row>
    <row r="549" spans="1:9" x14ac:dyDescent="0.3">
      <c r="A549" s="36" t="s">
        <v>411</v>
      </c>
      <c r="B549">
        <v>30</v>
      </c>
      <c r="C549">
        <v>4</v>
      </c>
      <c r="D549">
        <v>98</v>
      </c>
      <c r="E549">
        <v>63</v>
      </c>
      <c r="F549">
        <v>2051</v>
      </c>
      <c r="G549">
        <v>17</v>
      </c>
      <c r="H549" s="36" t="s">
        <v>261</v>
      </c>
      <c r="I549">
        <v>78</v>
      </c>
    </row>
    <row r="550" spans="1:9" x14ac:dyDescent="0.3">
      <c r="A550" s="36" t="s">
        <v>411</v>
      </c>
      <c r="B550">
        <v>30</v>
      </c>
      <c r="C550">
        <v>4</v>
      </c>
      <c r="D550">
        <v>98</v>
      </c>
      <c r="E550">
        <v>63</v>
      </c>
      <c r="F550">
        <v>2051</v>
      </c>
      <c r="G550">
        <v>17</v>
      </c>
      <c r="H550" s="36" t="s">
        <v>261</v>
      </c>
      <c r="I550">
        <v>80</v>
      </c>
    </row>
    <row r="551" spans="1:9" x14ac:dyDescent="0.3">
      <c r="A551" s="36" t="s">
        <v>411</v>
      </c>
      <c r="B551">
        <v>30</v>
      </c>
      <c r="C551">
        <v>4</v>
      </c>
      <c r="D551">
        <v>98</v>
      </c>
      <c r="E551">
        <v>68</v>
      </c>
      <c r="F551">
        <v>2155</v>
      </c>
      <c r="G551">
        <v>16.5</v>
      </c>
      <c r="H551" s="36" t="s">
        <v>261</v>
      </c>
      <c r="I551">
        <v>76</v>
      </c>
    </row>
    <row r="552" spans="1:9" x14ac:dyDescent="0.3">
      <c r="A552" s="36" t="s">
        <v>411</v>
      </c>
      <c r="B552">
        <v>30</v>
      </c>
      <c r="C552">
        <v>4</v>
      </c>
      <c r="D552">
        <v>98</v>
      </c>
      <c r="E552">
        <v>68</v>
      </c>
      <c r="F552">
        <v>2155</v>
      </c>
      <c r="G552">
        <v>16.5</v>
      </c>
      <c r="H552" s="36" t="s">
        <v>261</v>
      </c>
      <c r="I552">
        <v>77</v>
      </c>
    </row>
    <row r="553" spans="1:9" x14ac:dyDescent="0.3">
      <c r="A553" s="36" t="s">
        <v>411</v>
      </c>
      <c r="B553">
        <v>30</v>
      </c>
      <c r="C553">
        <v>4</v>
      </c>
      <c r="D553">
        <v>98</v>
      </c>
      <c r="E553">
        <v>68</v>
      </c>
      <c r="F553">
        <v>2155</v>
      </c>
      <c r="G553">
        <v>16.5</v>
      </c>
      <c r="H553" s="36" t="s">
        <v>261</v>
      </c>
      <c r="I553">
        <v>78</v>
      </c>
    </row>
    <row r="554" spans="1:9" x14ac:dyDescent="0.3">
      <c r="A554" s="36" t="s">
        <v>411</v>
      </c>
      <c r="B554">
        <v>30</v>
      </c>
      <c r="C554">
        <v>4</v>
      </c>
      <c r="D554">
        <v>98</v>
      </c>
      <c r="E554">
        <v>68</v>
      </c>
      <c r="F554">
        <v>2155</v>
      </c>
      <c r="G554">
        <v>16.5</v>
      </c>
      <c r="H554" s="36" t="s">
        <v>261</v>
      </c>
      <c r="I554">
        <v>80</v>
      </c>
    </row>
    <row r="555" spans="1:9" x14ac:dyDescent="0.3">
      <c r="A555" s="36" t="s">
        <v>411</v>
      </c>
      <c r="B555">
        <v>32</v>
      </c>
      <c r="C555">
        <v>4</v>
      </c>
      <c r="D555">
        <v>98</v>
      </c>
      <c r="E555">
        <v>70</v>
      </c>
      <c r="F555">
        <v>2120</v>
      </c>
      <c r="G555">
        <v>15.5</v>
      </c>
      <c r="H555" s="36" t="s">
        <v>261</v>
      </c>
      <c r="I555">
        <v>76</v>
      </c>
    </row>
    <row r="556" spans="1:9" x14ac:dyDescent="0.3">
      <c r="A556" s="36" t="s">
        <v>411</v>
      </c>
      <c r="B556">
        <v>32</v>
      </c>
      <c r="C556">
        <v>4</v>
      </c>
      <c r="D556">
        <v>98</v>
      </c>
      <c r="E556">
        <v>70</v>
      </c>
      <c r="F556">
        <v>2120</v>
      </c>
      <c r="G556">
        <v>15.5</v>
      </c>
      <c r="H556" s="36" t="s">
        <v>261</v>
      </c>
      <c r="I556">
        <v>77</v>
      </c>
    </row>
    <row r="557" spans="1:9" x14ac:dyDescent="0.3">
      <c r="A557" s="36" t="s">
        <v>411</v>
      </c>
      <c r="B557">
        <v>32</v>
      </c>
      <c r="C557">
        <v>4</v>
      </c>
      <c r="D557">
        <v>98</v>
      </c>
      <c r="E557">
        <v>70</v>
      </c>
      <c r="F557">
        <v>2120</v>
      </c>
      <c r="G557">
        <v>15.5</v>
      </c>
      <c r="H557" s="36" t="s">
        <v>261</v>
      </c>
      <c r="I557">
        <v>78</v>
      </c>
    </row>
    <row r="558" spans="1:9" x14ac:dyDescent="0.3">
      <c r="A558" s="36" t="s">
        <v>411</v>
      </c>
      <c r="B558">
        <v>32</v>
      </c>
      <c r="C558">
        <v>4</v>
      </c>
      <c r="D558">
        <v>98</v>
      </c>
      <c r="E558">
        <v>70</v>
      </c>
      <c r="F558">
        <v>2120</v>
      </c>
      <c r="G558">
        <v>15.5</v>
      </c>
      <c r="H558" s="36" t="s">
        <v>261</v>
      </c>
      <c r="I558">
        <v>80</v>
      </c>
    </row>
    <row r="559" spans="1:9" x14ac:dyDescent="0.3">
      <c r="A559" s="36" t="s">
        <v>412</v>
      </c>
      <c r="B559">
        <v>24</v>
      </c>
      <c r="C559">
        <v>4</v>
      </c>
      <c r="D559">
        <v>98</v>
      </c>
      <c r="E559">
        <v>60</v>
      </c>
      <c r="F559">
        <v>2164</v>
      </c>
      <c r="G559">
        <v>22.1</v>
      </c>
      <c r="H559" s="36" t="s">
        <v>261</v>
      </c>
      <c r="I559">
        <v>76</v>
      </c>
    </row>
    <row r="560" spans="1:9" x14ac:dyDescent="0.3">
      <c r="A560" s="36" t="s">
        <v>413</v>
      </c>
      <c r="B560">
        <v>20</v>
      </c>
      <c r="C560">
        <v>6</v>
      </c>
      <c r="D560">
        <v>225</v>
      </c>
      <c r="E560">
        <v>100</v>
      </c>
      <c r="F560">
        <v>3651</v>
      </c>
      <c r="G560">
        <v>17.7</v>
      </c>
      <c r="H560" s="36" t="s">
        <v>261</v>
      </c>
      <c r="I560">
        <v>76</v>
      </c>
    </row>
    <row r="561" spans="1:9" x14ac:dyDescent="0.3">
      <c r="A561" s="36" t="s">
        <v>414</v>
      </c>
      <c r="B561">
        <v>18</v>
      </c>
      <c r="C561">
        <v>6</v>
      </c>
      <c r="D561">
        <v>250</v>
      </c>
      <c r="E561">
        <v>78</v>
      </c>
      <c r="F561">
        <v>3574</v>
      </c>
      <c r="G561">
        <v>21</v>
      </c>
      <c r="H561" s="36" t="s">
        <v>261</v>
      </c>
      <c r="I561">
        <v>76</v>
      </c>
    </row>
    <row r="562" spans="1:9" x14ac:dyDescent="0.3">
      <c r="A562" s="36" t="s">
        <v>415</v>
      </c>
      <c r="B562">
        <v>18</v>
      </c>
      <c r="C562">
        <v>6</v>
      </c>
      <c r="D562">
        <v>250</v>
      </c>
      <c r="E562">
        <v>110</v>
      </c>
      <c r="F562">
        <v>3645</v>
      </c>
      <c r="G562">
        <v>16.2</v>
      </c>
      <c r="H562" s="36" t="s">
        <v>261</v>
      </c>
      <c r="I562">
        <v>76</v>
      </c>
    </row>
    <row r="563" spans="1:9" x14ac:dyDescent="0.3">
      <c r="A563" s="36" t="s">
        <v>416</v>
      </c>
      <c r="B563">
        <v>18</v>
      </c>
      <c r="C563">
        <v>6</v>
      </c>
      <c r="D563">
        <v>258</v>
      </c>
      <c r="E563">
        <v>95</v>
      </c>
      <c r="F563">
        <v>3193</v>
      </c>
      <c r="G563">
        <v>17.8</v>
      </c>
      <c r="H563" s="36" t="s">
        <v>261</v>
      </c>
      <c r="I563">
        <v>76</v>
      </c>
    </row>
    <row r="564" spans="1:9" x14ac:dyDescent="0.3">
      <c r="A564" s="36" t="s">
        <v>417</v>
      </c>
      <c r="B564">
        <v>32</v>
      </c>
      <c r="C564">
        <v>4</v>
      </c>
      <c r="D564">
        <v>85</v>
      </c>
      <c r="E564">
        <v>70</v>
      </c>
      <c r="F564">
        <v>1990</v>
      </c>
      <c r="G564">
        <v>17</v>
      </c>
      <c r="H564" s="36" t="s">
        <v>283</v>
      </c>
      <c r="I564">
        <v>76</v>
      </c>
    </row>
    <row r="565" spans="1:9" x14ac:dyDescent="0.3">
      <c r="A565" s="36" t="s">
        <v>418</v>
      </c>
      <c r="B565">
        <v>20</v>
      </c>
      <c r="C565">
        <v>4</v>
      </c>
      <c r="D565">
        <v>130</v>
      </c>
      <c r="E565">
        <v>102</v>
      </c>
      <c r="F565">
        <v>3150</v>
      </c>
      <c r="G565">
        <v>15.7</v>
      </c>
      <c r="H565" s="36" t="s">
        <v>272</v>
      </c>
      <c r="I565">
        <v>76</v>
      </c>
    </row>
    <row r="566" spans="1:9" x14ac:dyDescent="0.3">
      <c r="A566" s="36" t="s">
        <v>419</v>
      </c>
      <c r="B566">
        <v>13</v>
      </c>
      <c r="C566">
        <v>8</v>
      </c>
      <c r="D566">
        <v>318</v>
      </c>
      <c r="E566">
        <v>150</v>
      </c>
      <c r="F566">
        <v>3940</v>
      </c>
      <c r="G566">
        <v>13.2</v>
      </c>
      <c r="H566" s="36" t="s">
        <v>261</v>
      </c>
      <c r="I566">
        <v>76</v>
      </c>
    </row>
    <row r="567" spans="1:9" x14ac:dyDescent="0.3">
      <c r="A567" s="36" t="s">
        <v>420</v>
      </c>
      <c r="B567">
        <v>16</v>
      </c>
      <c r="C567">
        <v>6</v>
      </c>
      <c r="D567">
        <v>168</v>
      </c>
      <c r="E567">
        <v>120</v>
      </c>
      <c r="F567">
        <v>3820</v>
      </c>
      <c r="G567">
        <v>16.7</v>
      </c>
      <c r="H567" s="36" t="s">
        <v>272</v>
      </c>
      <c r="I567">
        <v>76</v>
      </c>
    </row>
    <row r="568" spans="1:9" x14ac:dyDescent="0.3">
      <c r="A568" s="36" t="s">
        <v>421</v>
      </c>
      <c r="B568">
        <v>16</v>
      </c>
      <c r="C568">
        <v>8</v>
      </c>
      <c r="D568">
        <v>350</v>
      </c>
      <c r="E568">
        <v>180</v>
      </c>
      <c r="F568">
        <v>4380</v>
      </c>
      <c r="G568">
        <v>12.1</v>
      </c>
      <c r="H568" s="36" t="s">
        <v>261</v>
      </c>
      <c r="I568">
        <v>76</v>
      </c>
    </row>
    <row r="569" spans="1:9" x14ac:dyDescent="0.3">
      <c r="A569" s="36" t="s">
        <v>422</v>
      </c>
      <c r="B569">
        <v>13</v>
      </c>
      <c r="C569">
        <v>8</v>
      </c>
      <c r="D569">
        <v>350</v>
      </c>
      <c r="E569">
        <v>145</v>
      </c>
      <c r="F569">
        <v>4055</v>
      </c>
      <c r="G569">
        <v>12</v>
      </c>
      <c r="H569" s="36" t="s">
        <v>261</v>
      </c>
      <c r="I569">
        <v>76</v>
      </c>
    </row>
    <row r="570" spans="1:9" x14ac:dyDescent="0.3">
      <c r="A570" s="36" t="s">
        <v>423</v>
      </c>
      <c r="B570">
        <v>13</v>
      </c>
      <c r="C570">
        <v>8</v>
      </c>
      <c r="D570">
        <v>302</v>
      </c>
      <c r="E570">
        <v>130</v>
      </c>
      <c r="F570">
        <v>3870</v>
      </c>
      <c r="G570">
        <v>15</v>
      </c>
      <c r="H570" s="36" t="s">
        <v>261</v>
      </c>
      <c r="I570">
        <v>76</v>
      </c>
    </row>
    <row r="571" spans="1:9" x14ac:dyDescent="0.3">
      <c r="A571" s="36" t="s">
        <v>424</v>
      </c>
      <c r="B571">
        <v>13</v>
      </c>
      <c r="C571">
        <v>8</v>
      </c>
      <c r="D571">
        <v>318</v>
      </c>
      <c r="E571">
        <v>150</v>
      </c>
      <c r="F571">
        <v>3755</v>
      </c>
      <c r="G571">
        <v>14</v>
      </c>
      <c r="H571" s="36" t="s">
        <v>261</v>
      </c>
      <c r="I571">
        <v>76</v>
      </c>
    </row>
    <row r="572" spans="1:9" x14ac:dyDescent="0.3">
      <c r="A572" s="36" t="s">
        <v>425</v>
      </c>
      <c r="B572">
        <v>32</v>
      </c>
      <c r="C572">
        <v>4</v>
      </c>
      <c r="D572">
        <v>98</v>
      </c>
      <c r="E572">
        <v>68</v>
      </c>
      <c r="F572">
        <v>2045</v>
      </c>
      <c r="G572">
        <v>18.5</v>
      </c>
      <c r="H572" s="36" t="s">
        <v>283</v>
      </c>
      <c r="I572">
        <v>77</v>
      </c>
    </row>
    <row r="573" spans="1:9" x14ac:dyDescent="0.3">
      <c r="A573" s="36" t="s">
        <v>426</v>
      </c>
      <c r="B573">
        <v>30</v>
      </c>
      <c r="C573">
        <v>4</v>
      </c>
      <c r="D573">
        <v>111</v>
      </c>
      <c r="E573">
        <v>80</v>
      </c>
      <c r="F573">
        <v>2155</v>
      </c>
      <c r="G573">
        <v>14.8</v>
      </c>
      <c r="H573" s="36" t="s">
        <v>261</v>
      </c>
      <c r="I573">
        <v>77</v>
      </c>
    </row>
    <row r="574" spans="1:9" x14ac:dyDescent="0.3">
      <c r="A574" s="36" t="s">
        <v>427</v>
      </c>
      <c r="B574">
        <v>36</v>
      </c>
      <c r="C574">
        <v>4</v>
      </c>
      <c r="D574">
        <v>79</v>
      </c>
      <c r="E574">
        <v>58</v>
      </c>
      <c r="F574">
        <v>1825</v>
      </c>
      <c r="G574">
        <v>18.600000000000001</v>
      </c>
      <c r="H574" s="36" t="s">
        <v>272</v>
      </c>
      <c r="I574">
        <v>77</v>
      </c>
    </row>
    <row r="575" spans="1:9" x14ac:dyDescent="0.3">
      <c r="A575" s="36" t="s">
        <v>428</v>
      </c>
      <c r="B575">
        <v>26</v>
      </c>
      <c r="C575">
        <v>4</v>
      </c>
      <c r="D575">
        <v>122</v>
      </c>
      <c r="E575">
        <v>96</v>
      </c>
      <c r="F575">
        <v>2300</v>
      </c>
      <c r="G575">
        <v>15.5</v>
      </c>
      <c r="H575" s="36" t="s">
        <v>261</v>
      </c>
      <c r="I575">
        <v>77</v>
      </c>
    </row>
    <row r="576" spans="1:9" x14ac:dyDescent="0.3">
      <c r="A576" s="36" t="s">
        <v>429</v>
      </c>
      <c r="B576">
        <v>34</v>
      </c>
      <c r="C576">
        <v>4</v>
      </c>
      <c r="D576">
        <v>85</v>
      </c>
      <c r="E576">
        <v>70</v>
      </c>
      <c r="F576">
        <v>1945</v>
      </c>
      <c r="G576">
        <v>16.8</v>
      </c>
      <c r="H576" s="36" t="s">
        <v>283</v>
      </c>
      <c r="I576">
        <v>77</v>
      </c>
    </row>
    <row r="577" spans="1:9" x14ac:dyDescent="0.3">
      <c r="A577" s="36" t="s">
        <v>430</v>
      </c>
      <c r="B577">
        <v>17</v>
      </c>
      <c r="C577">
        <v>8</v>
      </c>
      <c r="D577">
        <v>260</v>
      </c>
      <c r="E577">
        <v>110</v>
      </c>
      <c r="F577">
        <v>4060</v>
      </c>
      <c r="G577">
        <v>19</v>
      </c>
      <c r="H577" s="36" t="s">
        <v>261</v>
      </c>
      <c r="I577">
        <v>77</v>
      </c>
    </row>
    <row r="578" spans="1:9" x14ac:dyDescent="0.3">
      <c r="A578" s="36" t="s">
        <v>431</v>
      </c>
      <c r="B578">
        <v>16</v>
      </c>
      <c r="C578">
        <v>8</v>
      </c>
      <c r="D578">
        <v>318</v>
      </c>
      <c r="E578">
        <v>145</v>
      </c>
      <c r="F578">
        <v>4140</v>
      </c>
      <c r="G578">
        <v>13.7</v>
      </c>
      <c r="H578" s="36" t="s">
        <v>261</v>
      </c>
      <c r="I578">
        <v>77</v>
      </c>
    </row>
    <row r="579" spans="1:9" x14ac:dyDescent="0.3">
      <c r="A579" s="36" t="s">
        <v>432</v>
      </c>
      <c r="B579">
        <v>15</v>
      </c>
      <c r="C579">
        <v>8</v>
      </c>
      <c r="D579">
        <v>302</v>
      </c>
      <c r="E579">
        <v>130</v>
      </c>
      <c r="F579">
        <v>4295</v>
      </c>
      <c r="G579">
        <v>14.9</v>
      </c>
      <c r="H579" s="36" t="s">
        <v>261</v>
      </c>
      <c r="I579">
        <v>77</v>
      </c>
    </row>
    <row r="580" spans="1:9" x14ac:dyDescent="0.3">
      <c r="A580" s="36" t="s">
        <v>433</v>
      </c>
      <c r="B580">
        <v>18</v>
      </c>
      <c r="C580">
        <v>6</v>
      </c>
      <c r="D580">
        <v>250</v>
      </c>
      <c r="E580">
        <v>110</v>
      </c>
      <c r="F580">
        <v>3520</v>
      </c>
      <c r="G580">
        <v>16.399999999999999</v>
      </c>
      <c r="H580" s="36" t="s">
        <v>261</v>
      </c>
      <c r="I580">
        <v>77</v>
      </c>
    </row>
    <row r="581" spans="1:9" x14ac:dyDescent="0.3">
      <c r="A581" s="36" t="s">
        <v>434</v>
      </c>
      <c r="B581">
        <v>20</v>
      </c>
      <c r="C581">
        <v>6</v>
      </c>
      <c r="D581">
        <v>231</v>
      </c>
      <c r="E581">
        <v>105</v>
      </c>
      <c r="F581">
        <v>3425</v>
      </c>
      <c r="G581">
        <v>16.899999999999999</v>
      </c>
      <c r="H581" s="36" t="s">
        <v>261</v>
      </c>
      <c r="I581">
        <v>77</v>
      </c>
    </row>
    <row r="582" spans="1:9" x14ac:dyDescent="0.3">
      <c r="A582" s="36" t="s">
        <v>434</v>
      </c>
      <c r="B582">
        <v>20</v>
      </c>
      <c r="C582">
        <v>6</v>
      </c>
      <c r="D582">
        <v>231</v>
      </c>
      <c r="E582">
        <v>105</v>
      </c>
      <c r="F582">
        <v>3425</v>
      </c>
      <c r="G582">
        <v>16.899999999999999</v>
      </c>
      <c r="H582" s="36" t="s">
        <v>261</v>
      </c>
      <c r="I582">
        <v>81</v>
      </c>
    </row>
    <row r="583" spans="1:9" x14ac:dyDescent="0.3">
      <c r="A583" s="36" t="s">
        <v>434</v>
      </c>
      <c r="B583">
        <v>27</v>
      </c>
      <c r="C583">
        <v>4</v>
      </c>
      <c r="D583">
        <v>151</v>
      </c>
      <c r="E583">
        <v>84</v>
      </c>
      <c r="F583">
        <v>2635</v>
      </c>
      <c r="G583">
        <v>16.399999999999999</v>
      </c>
      <c r="H583" s="36" t="s">
        <v>261</v>
      </c>
      <c r="I583">
        <v>77</v>
      </c>
    </row>
    <row r="584" spans="1:9" x14ac:dyDescent="0.3">
      <c r="A584" s="36" t="s">
        <v>434</v>
      </c>
      <c r="B584">
        <v>27</v>
      </c>
      <c r="C584">
        <v>4</v>
      </c>
      <c r="D584">
        <v>151</v>
      </c>
      <c r="E584">
        <v>84</v>
      </c>
      <c r="F584">
        <v>2635</v>
      </c>
      <c r="G584">
        <v>16.399999999999999</v>
      </c>
      <c r="H584" s="36" t="s">
        <v>261</v>
      </c>
      <c r="I584">
        <v>81</v>
      </c>
    </row>
    <row r="585" spans="1:9" x14ac:dyDescent="0.3">
      <c r="A585" s="36" t="s">
        <v>435</v>
      </c>
      <c r="B585">
        <v>19</v>
      </c>
      <c r="C585">
        <v>6</v>
      </c>
      <c r="D585">
        <v>225</v>
      </c>
      <c r="E585">
        <v>100</v>
      </c>
      <c r="F585">
        <v>3630</v>
      </c>
      <c r="G585">
        <v>17.7</v>
      </c>
      <c r="H585" s="36" t="s">
        <v>261</v>
      </c>
      <c r="I585">
        <v>77</v>
      </c>
    </row>
    <row r="586" spans="1:9" x14ac:dyDescent="0.3">
      <c r="A586" s="36" t="s">
        <v>436</v>
      </c>
      <c r="B586">
        <v>18</v>
      </c>
      <c r="C586">
        <v>6</v>
      </c>
      <c r="D586">
        <v>250</v>
      </c>
      <c r="E586">
        <v>98</v>
      </c>
      <c r="F586">
        <v>3525</v>
      </c>
      <c r="G586">
        <v>19</v>
      </c>
      <c r="H586" s="36" t="s">
        <v>261</v>
      </c>
      <c r="I586">
        <v>77</v>
      </c>
    </row>
    <row r="587" spans="1:9" x14ac:dyDescent="0.3">
      <c r="A587" s="36" t="s">
        <v>437</v>
      </c>
      <c r="B587">
        <v>16</v>
      </c>
      <c r="C587">
        <v>8</v>
      </c>
      <c r="D587">
        <v>400</v>
      </c>
      <c r="E587">
        <v>180</v>
      </c>
      <c r="F587">
        <v>4220</v>
      </c>
      <c r="G587">
        <v>11.1</v>
      </c>
      <c r="H587" s="36" t="s">
        <v>261</v>
      </c>
      <c r="I587">
        <v>77</v>
      </c>
    </row>
    <row r="588" spans="1:9" x14ac:dyDescent="0.3">
      <c r="A588" s="36" t="s">
        <v>438</v>
      </c>
      <c r="B588">
        <v>16</v>
      </c>
      <c r="C588">
        <v>8</v>
      </c>
      <c r="D588">
        <v>350</v>
      </c>
      <c r="E588">
        <v>170</v>
      </c>
      <c r="F588">
        <v>4165</v>
      </c>
      <c r="G588">
        <v>11.4</v>
      </c>
      <c r="H588" s="36" t="s">
        <v>261</v>
      </c>
      <c r="I588">
        <v>77</v>
      </c>
    </row>
    <row r="589" spans="1:9" x14ac:dyDescent="0.3">
      <c r="A589" s="36" t="s">
        <v>438</v>
      </c>
      <c r="B589">
        <v>16</v>
      </c>
      <c r="C589">
        <v>8</v>
      </c>
      <c r="D589">
        <v>350</v>
      </c>
      <c r="E589">
        <v>170</v>
      </c>
      <c r="F589">
        <v>4165</v>
      </c>
      <c r="G589">
        <v>11.4</v>
      </c>
      <c r="H589" s="36" t="s">
        <v>261</v>
      </c>
      <c r="I589">
        <v>78</v>
      </c>
    </row>
    <row r="590" spans="1:9" x14ac:dyDescent="0.3">
      <c r="A590" s="36" t="s">
        <v>438</v>
      </c>
      <c r="B590">
        <v>19</v>
      </c>
      <c r="C590">
        <v>8</v>
      </c>
      <c r="D590">
        <v>305</v>
      </c>
      <c r="E590">
        <v>145</v>
      </c>
      <c r="F590">
        <v>3425</v>
      </c>
      <c r="G590">
        <v>13.2</v>
      </c>
      <c r="H590" s="36" t="s">
        <v>261</v>
      </c>
      <c r="I590">
        <v>77</v>
      </c>
    </row>
    <row r="591" spans="1:9" x14ac:dyDescent="0.3">
      <c r="A591" s="36" t="s">
        <v>438</v>
      </c>
      <c r="B591">
        <v>19</v>
      </c>
      <c r="C591">
        <v>8</v>
      </c>
      <c r="D591">
        <v>305</v>
      </c>
      <c r="E591">
        <v>145</v>
      </c>
      <c r="F591">
        <v>3425</v>
      </c>
      <c r="G591">
        <v>13.2</v>
      </c>
      <c r="H591" s="36" t="s">
        <v>261</v>
      </c>
      <c r="I591">
        <v>78</v>
      </c>
    </row>
    <row r="592" spans="1:9" x14ac:dyDescent="0.3">
      <c r="A592" s="36" t="s">
        <v>439</v>
      </c>
      <c r="B592">
        <v>16</v>
      </c>
      <c r="C592">
        <v>8</v>
      </c>
      <c r="D592">
        <v>400</v>
      </c>
      <c r="E592">
        <v>190</v>
      </c>
      <c r="F592">
        <v>4325</v>
      </c>
      <c r="G592">
        <v>12.2</v>
      </c>
      <c r="H592" s="36" t="s">
        <v>261</v>
      </c>
      <c r="I592">
        <v>77</v>
      </c>
    </row>
    <row r="593" spans="1:9" x14ac:dyDescent="0.3">
      <c r="A593" s="36" t="s">
        <v>440</v>
      </c>
      <c r="B593">
        <v>16</v>
      </c>
      <c r="C593">
        <v>8</v>
      </c>
      <c r="D593">
        <v>351</v>
      </c>
      <c r="E593">
        <v>149</v>
      </c>
      <c r="F593">
        <v>4335</v>
      </c>
      <c r="G593">
        <v>14.5</v>
      </c>
      <c r="H593" s="36" t="s">
        <v>261</v>
      </c>
      <c r="I593">
        <v>77</v>
      </c>
    </row>
    <row r="594" spans="1:9" x14ac:dyDescent="0.3">
      <c r="A594" s="36" t="s">
        <v>441</v>
      </c>
      <c r="B594">
        <v>29</v>
      </c>
      <c r="C594">
        <v>4</v>
      </c>
      <c r="D594">
        <v>97</v>
      </c>
      <c r="E594">
        <v>78</v>
      </c>
      <c r="F594">
        <v>1940</v>
      </c>
      <c r="G594">
        <v>14.5</v>
      </c>
      <c r="H594" s="36" t="s">
        <v>272</v>
      </c>
      <c r="I594">
        <v>77</v>
      </c>
    </row>
    <row r="595" spans="1:9" x14ac:dyDescent="0.3">
      <c r="A595" s="36" t="s">
        <v>441</v>
      </c>
      <c r="B595">
        <v>29</v>
      </c>
      <c r="C595">
        <v>4</v>
      </c>
      <c r="D595">
        <v>97</v>
      </c>
      <c r="E595">
        <v>78</v>
      </c>
      <c r="F595">
        <v>1940</v>
      </c>
      <c r="G595">
        <v>14.5</v>
      </c>
      <c r="H595" s="36" t="s">
        <v>272</v>
      </c>
      <c r="I595">
        <v>79</v>
      </c>
    </row>
    <row r="596" spans="1:9" x14ac:dyDescent="0.3">
      <c r="A596" s="36" t="s">
        <v>441</v>
      </c>
      <c r="B596">
        <v>32</v>
      </c>
      <c r="C596">
        <v>4</v>
      </c>
      <c r="D596">
        <v>89</v>
      </c>
      <c r="E596">
        <v>71</v>
      </c>
      <c r="F596">
        <v>1925</v>
      </c>
      <c r="G596">
        <v>14</v>
      </c>
      <c r="H596" s="36" t="s">
        <v>272</v>
      </c>
      <c r="I596">
        <v>77</v>
      </c>
    </row>
    <row r="597" spans="1:9" x14ac:dyDescent="0.3">
      <c r="A597" s="36" t="s">
        <v>441</v>
      </c>
      <c r="B597">
        <v>32</v>
      </c>
      <c r="C597">
        <v>4</v>
      </c>
      <c r="D597">
        <v>89</v>
      </c>
      <c r="E597">
        <v>71</v>
      </c>
      <c r="F597">
        <v>1925</v>
      </c>
      <c r="G597">
        <v>14</v>
      </c>
      <c r="H597" s="36" t="s">
        <v>272</v>
      </c>
      <c r="I597">
        <v>79</v>
      </c>
    </row>
    <row r="598" spans="1:9" x14ac:dyDescent="0.3">
      <c r="A598" s="36" t="s">
        <v>442</v>
      </c>
      <c r="B598">
        <v>24</v>
      </c>
      <c r="C598">
        <v>4</v>
      </c>
      <c r="D598">
        <v>151</v>
      </c>
      <c r="E598">
        <v>88</v>
      </c>
      <c r="F598">
        <v>2740</v>
      </c>
      <c r="G598">
        <v>16</v>
      </c>
      <c r="H598" s="36" t="s">
        <v>261</v>
      </c>
      <c r="I598">
        <v>77</v>
      </c>
    </row>
    <row r="599" spans="1:9" x14ac:dyDescent="0.3">
      <c r="A599" s="36" t="s">
        <v>443</v>
      </c>
      <c r="B599">
        <v>26</v>
      </c>
      <c r="C599">
        <v>4</v>
      </c>
      <c r="D599">
        <v>97</v>
      </c>
      <c r="E599">
        <v>75</v>
      </c>
      <c r="F599">
        <v>2265</v>
      </c>
      <c r="G599">
        <v>18.2</v>
      </c>
      <c r="H599" s="36" t="s">
        <v>283</v>
      </c>
      <c r="I599">
        <v>77</v>
      </c>
    </row>
    <row r="600" spans="1:9" x14ac:dyDescent="0.3">
      <c r="A600" s="36" t="s">
        <v>443</v>
      </c>
      <c r="B600">
        <v>26</v>
      </c>
      <c r="C600">
        <v>4</v>
      </c>
      <c r="D600">
        <v>97</v>
      </c>
      <c r="E600">
        <v>75</v>
      </c>
      <c r="F600">
        <v>2265</v>
      </c>
      <c r="G600">
        <v>18.2</v>
      </c>
      <c r="H600" s="36" t="s">
        <v>283</v>
      </c>
      <c r="I600">
        <v>80</v>
      </c>
    </row>
    <row r="601" spans="1:9" x14ac:dyDescent="0.3">
      <c r="A601" s="36" t="s">
        <v>443</v>
      </c>
      <c r="B601">
        <v>30</v>
      </c>
      <c r="C601">
        <v>4</v>
      </c>
      <c r="D601">
        <v>134</v>
      </c>
      <c r="E601">
        <v>90</v>
      </c>
      <c r="F601">
        <v>2711</v>
      </c>
      <c r="G601">
        <v>15.5</v>
      </c>
      <c r="H601" s="36" t="s">
        <v>283</v>
      </c>
      <c r="I601">
        <v>77</v>
      </c>
    </row>
    <row r="602" spans="1:9" x14ac:dyDescent="0.3">
      <c r="A602" s="36" t="s">
        <v>443</v>
      </c>
      <c r="B602">
        <v>30</v>
      </c>
      <c r="C602">
        <v>4</v>
      </c>
      <c r="D602">
        <v>134</v>
      </c>
      <c r="E602">
        <v>90</v>
      </c>
      <c r="F602">
        <v>2711</v>
      </c>
      <c r="G602">
        <v>15.5</v>
      </c>
      <c r="H602" s="36" t="s">
        <v>283</v>
      </c>
      <c r="I602">
        <v>80</v>
      </c>
    </row>
    <row r="603" spans="1:9" x14ac:dyDescent="0.3">
      <c r="A603" s="36" t="s">
        <v>444</v>
      </c>
      <c r="B603">
        <v>26</v>
      </c>
      <c r="C603">
        <v>4</v>
      </c>
      <c r="D603">
        <v>140</v>
      </c>
      <c r="E603">
        <v>89</v>
      </c>
      <c r="F603">
        <v>2755</v>
      </c>
      <c r="G603">
        <v>15.8</v>
      </c>
      <c r="H603" s="36" t="s">
        <v>261</v>
      </c>
      <c r="I603">
        <v>77</v>
      </c>
    </row>
    <row r="604" spans="1:9" x14ac:dyDescent="0.3">
      <c r="A604" s="36" t="s">
        <v>445</v>
      </c>
      <c r="B604">
        <v>34</v>
      </c>
      <c r="C604">
        <v>4</v>
      </c>
      <c r="D604">
        <v>98</v>
      </c>
      <c r="E604">
        <v>83</v>
      </c>
      <c r="F604">
        <v>2075</v>
      </c>
      <c r="G604">
        <v>15.9</v>
      </c>
      <c r="H604" s="36" t="s">
        <v>261</v>
      </c>
      <c r="I604">
        <v>77</v>
      </c>
    </row>
    <row r="605" spans="1:9" x14ac:dyDescent="0.3">
      <c r="A605" s="36" t="s">
        <v>446</v>
      </c>
      <c r="B605">
        <v>30</v>
      </c>
      <c r="C605">
        <v>4</v>
      </c>
      <c r="D605">
        <v>97</v>
      </c>
      <c r="E605">
        <v>67</v>
      </c>
      <c r="F605">
        <v>1985</v>
      </c>
      <c r="G605">
        <v>16.399999999999999</v>
      </c>
      <c r="H605" s="36" t="s">
        <v>283</v>
      </c>
      <c r="I605">
        <v>77</v>
      </c>
    </row>
    <row r="606" spans="1:9" x14ac:dyDescent="0.3">
      <c r="A606" s="36" t="s">
        <v>446</v>
      </c>
      <c r="B606">
        <v>30</v>
      </c>
      <c r="C606">
        <v>4</v>
      </c>
      <c r="D606">
        <v>97</v>
      </c>
      <c r="E606">
        <v>67</v>
      </c>
      <c r="F606">
        <v>1985</v>
      </c>
      <c r="G606">
        <v>16.399999999999999</v>
      </c>
      <c r="H606" s="36" t="s">
        <v>283</v>
      </c>
      <c r="I606">
        <v>80</v>
      </c>
    </row>
    <row r="607" spans="1:9" x14ac:dyDescent="0.3">
      <c r="A607" s="36" t="s">
        <v>446</v>
      </c>
      <c r="B607">
        <v>34</v>
      </c>
      <c r="C607">
        <v>4</v>
      </c>
      <c r="D607">
        <v>97</v>
      </c>
      <c r="E607">
        <v>67</v>
      </c>
      <c r="F607">
        <v>2145</v>
      </c>
      <c r="G607">
        <v>18</v>
      </c>
      <c r="H607" s="36" t="s">
        <v>283</v>
      </c>
      <c r="I607">
        <v>77</v>
      </c>
    </row>
    <row r="608" spans="1:9" x14ac:dyDescent="0.3">
      <c r="A608" s="36" t="s">
        <v>446</v>
      </c>
      <c r="B608">
        <v>34</v>
      </c>
      <c r="C608">
        <v>4</v>
      </c>
      <c r="D608">
        <v>97</v>
      </c>
      <c r="E608">
        <v>67</v>
      </c>
      <c r="F608">
        <v>2145</v>
      </c>
      <c r="G608">
        <v>18</v>
      </c>
      <c r="H608" s="36" t="s">
        <v>283</v>
      </c>
      <c r="I608">
        <v>80</v>
      </c>
    </row>
    <row r="609" spans="1:9" x14ac:dyDescent="0.3">
      <c r="A609" s="36" t="s">
        <v>447</v>
      </c>
      <c r="B609">
        <v>22</v>
      </c>
      <c r="C609">
        <v>6</v>
      </c>
      <c r="D609">
        <v>146</v>
      </c>
      <c r="E609">
        <v>97</v>
      </c>
      <c r="F609">
        <v>2815</v>
      </c>
      <c r="G609">
        <v>14.5</v>
      </c>
      <c r="H609" s="36" t="s">
        <v>283</v>
      </c>
      <c r="I609">
        <v>77</v>
      </c>
    </row>
    <row r="610" spans="1:9" x14ac:dyDescent="0.3">
      <c r="A610" s="36" t="s">
        <v>448</v>
      </c>
      <c r="B610">
        <v>22</v>
      </c>
      <c r="C610">
        <v>4</v>
      </c>
      <c r="D610">
        <v>121</v>
      </c>
      <c r="E610">
        <v>110</v>
      </c>
      <c r="F610">
        <v>2600</v>
      </c>
      <c r="G610">
        <v>12.8</v>
      </c>
      <c r="H610" s="36" t="s">
        <v>272</v>
      </c>
      <c r="I610">
        <v>77</v>
      </c>
    </row>
    <row r="611" spans="1:9" x14ac:dyDescent="0.3">
      <c r="A611" s="36" t="s">
        <v>449</v>
      </c>
      <c r="B611">
        <v>22</v>
      </c>
      <c r="C611">
        <v>3</v>
      </c>
      <c r="D611">
        <v>80</v>
      </c>
      <c r="E611">
        <v>110</v>
      </c>
      <c r="F611">
        <v>2720</v>
      </c>
      <c r="G611">
        <v>13.5</v>
      </c>
      <c r="H611" s="36" t="s">
        <v>283</v>
      </c>
      <c r="I611">
        <v>77</v>
      </c>
    </row>
    <row r="612" spans="1:9" x14ac:dyDescent="0.3">
      <c r="A612" s="36" t="s">
        <v>450</v>
      </c>
      <c r="B612">
        <v>43</v>
      </c>
      <c r="C612">
        <v>4</v>
      </c>
      <c r="D612">
        <v>90</v>
      </c>
      <c r="E612">
        <v>48</v>
      </c>
      <c r="F612">
        <v>1985</v>
      </c>
      <c r="G612">
        <v>21.5</v>
      </c>
      <c r="H612" s="36" t="s">
        <v>272</v>
      </c>
      <c r="I612">
        <v>78</v>
      </c>
    </row>
    <row r="613" spans="1:9" x14ac:dyDescent="0.3">
      <c r="A613" s="36" t="s">
        <v>451</v>
      </c>
      <c r="B613">
        <v>36</v>
      </c>
      <c r="C613">
        <v>4</v>
      </c>
      <c r="D613">
        <v>98</v>
      </c>
      <c r="E613">
        <v>66</v>
      </c>
      <c r="F613">
        <v>1800</v>
      </c>
      <c r="G613">
        <v>14.4</v>
      </c>
      <c r="H613" s="36" t="s">
        <v>261</v>
      </c>
      <c r="I613">
        <v>78</v>
      </c>
    </row>
    <row r="614" spans="1:9" x14ac:dyDescent="0.3">
      <c r="A614" s="36" t="s">
        <v>452</v>
      </c>
      <c r="B614">
        <v>33</v>
      </c>
      <c r="C614">
        <v>4</v>
      </c>
      <c r="D614">
        <v>78</v>
      </c>
      <c r="E614">
        <v>52</v>
      </c>
      <c r="F614">
        <v>1985</v>
      </c>
      <c r="G614">
        <v>19.399999999999999</v>
      </c>
      <c r="H614" s="36" t="s">
        <v>283</v>
      </c>
      <c r="I614">
        <v>78</v>
      </c>
    </row>
    <row r="615" spans="1:9" x14ac:dyDescent="0.3">
      <c r="A615" s="36" t="s">
        <v>452</v>
      </c>
      <c r="B615">
        <v>33</v>
      </c>
      <c r="C615">
        <v>4</v>
      </c>
      <c r="D615">
        <v>78</v>
      </c>
      <c r="E615">
        <v>52</v>
      </c>
      <c r="F615">
        <v>1985</v>
      </c>
      <c r="G615">
        <v>19.399999999999999</v>
      </c>
      <c r="H615" s="36" t="s">
        <v>283</v>
      </c>
      <c r="I615">
        <v>79</v>
      </c>
    </row>
    <row r="616" spans="1:9" x14ac:dyDescent="0.3">
      <c r="A616" s="36" t="s">
        <v>452</v>
      </c>
      <c r="B616">
        <v>34</v>
      </c>
      <c r="C616">
        <v>4</v>
      </c>
      <c r="D616">
        <v>86</v>
      </c>
      <c r="E616">
        <v>65</v>
      </c>
      <c r="F616">
        <v>1975</v>
      </c>
      <c r="G616">
        <v>15.2</v>
      </c>
      <c r="H616" s="36" t="s">
        <v>283</v>
      </c>
      <c r="I616">
        <v>78</v>
      </c>
    </row>
    <row r="617" spans="1:9" x14ac:dyDescent="0.3">
      <c r="A617" s="36" t="s">
        <v>452</v>
      </c>
      <c r="B617">
        <v>34</v>
      </c>
      <c r="C617">
        <v>4</v>
      </c>
      <c r="D617">
        <v>86</v>
      </c>
      <c r="E617">
        <v>65</v>
      </c>
      <c r="F617">
        <v>1975</v>
      </c>
      <c r="G617">
        <v>15.2</v>
      </c>
      <c r="H617" s="36" t="s">
        <v>283</v>
      </c>
      <c r="I617">
        <v>79</v>
      </c>
    </row>
    <row r="618" spans="1:9" x14ac:dyDescent="0.3">
      <c r="A618" s="36" t="s">
        <v>453</v>
      </c>
      <c r="B618">
        <v>39</v>
      </c>
      <c r="C618">
        <v>4</v>
      </c>
      <c r="D618">
        <v>85</v>
      </c>
      <c r="E618">
        <v>70</v>
      </c>
      <c r="F618">
        <v>2070</v>
      </c>
      <c r="G618">
        <v>18.600000000000001</v>
      </c>
      <c r="H618" s="36" t="s">
        <v>283</v>
      </c>
      <c r="I618">
        <v>78</v>
      </c>
    </row>
    <row r="619" spans="1:9" x14ac:dyDescent="0.3">
      <c r="A619" s="36" t="s">
        <v>454</v>
      </c>
      <c r="B619">
        <v>20</v>
      </c>
      <c r="C619">
        <v>8</v>
      </c>
      <c r="D619">
        <v>260</v>
      </c>
      <c r="E619">
        <v>110</v>
      </c>
      <c r="F619">
        <v>3365</v>
      </c>
      <c r="G619">
        <v>15.5</v>
      </c>
      <c r="H619" s="36" t="s">
        <v>261</v>
      </c>
      <c r="I619">
        <v>78</v>
      </c>
    </row>
    <row r="620" spans="1:9" x14ac:dyDescent="0.3">
      <c r="A620" s="36" t="s">
        <v>454</v>
      </c>
      <c r="B620">
        <v>20</v>
      </c>
      <c r="C620">
        <v>8</v>
      </c>
      <c r="D620">
        <v>260</v>
      </c>
      <c r="E620">
        <v>110</v>
      </c>
      <c r="F620">
        <v>3365</v>
      </c>
      <c r="G620">
        <v>15.5</v>
      </c>
      <c r="H620" s="36" t="s">
        <v>261</v>
      </c>
      <c r="I620">
        <v>79</v>
      </c>
    </row>
    <row r="621" spans="1:9" x14ac:dyDescent="0.3">
      <c r="A621" s="36" t="s">
        <v>454</v>
      </c>
      <c r="B621">
        <v>24</v>
      </c>
      <c r="C621">
        <v>8</v>
      </c>
      <c r="D621">
        <v>260</v>
      </c>
      <c r="E621">
        <v>90</v>
      </c>
      <c r="F621">
        <v>3420</v>
      </c>
      <c r="G621">
        <v>22.2</v>
      </c>
      <c r="H621" s="36" t="s">
        <v>261</v>
      </c>
      <c r="I621">
        <v>78</v>
      </c>
    </row>
    <row r="622" spans="1:9" x14ac:dyDescent="0.3">
      <c r="A622" s="36" t="s">
        <v>454</v>
      </c>
      <c r="B622">
        <v>24</v>
      </c>
      <c r="C622">
        <v>8</v>
      </c>
      <c r="D622">
        <v>260</v>
      </c>
      <c r="E622">
        <v>90</v>
      </c>
      <c r="F622">
        <v>3420</v>
      </c>
      <c r="G622">
        <v>22.2</v>
      </c>
      <c r="H622" s="36" t="s">
        <v>261</v>
      </c>
      <c r="I622">
        <v>79</v>
      </c>
    </row>
    <row r="623" spans="1:9" x14ac:dyDescent="0.3">
      <c r="A623" s="36" t="s">
        <v>455</v>
      </c>
      <c r="B623">
        <v>19</v>
      </c>
      <c r="C623">
        <v>8</v>
      </c>
      <c r="D623">
        <v>318</v>
      </c>
      <c r="E623">
        <v>140</v>
      </c>
      <c r="F623">
        <v>3735</v>
      </c>
      <c r="G623">
        <v>13.2</v>
      </c>
      <c r="H623" s="36" t="s">
        <v>261</v>
      </c>
      <c r="I623">
        <v>78</v>
      </c>
    </row>
    <row r="624" spans="1:9" x14ac:dyDescent="0.3">
      <c r="A624" s="36" t="s">
        <v>456</v>
      </c>
      <c r="B624">
        <v>20</v>
      </c>
      <c r="C624">
        <v>8</v>
      </c>
      <c r="D624">
        <v>302</v>
      </c>
      <c r="E624">
        <v>139</v>
      </c>
      <c r="F624">
        <v>3570</v>
      </c>
      <c r="G624">
        <v>12.8</v>
      </c>
      <c r="H624" s="36" t="s">
        <v>261</v>
      </c>
      <c r="I624">
        <v>78</v>
      </c>
    </row>
    <row r="625" spans="1:9" x14ac:dyDescent="0.3">
      <c r="A625" s="36" t="s">
        <v>457</v>
      </c>
      <c r="B625">
        <v>19</v>
      </c>
      <c r="C625">
        <v>6</v>
      </c>
      <c r="D625">
        <v>231</v>
      </c>
      <c r="E625">
        <v>105</v>
      </c>
      <c r="F625">
        <v>3535</v>
      </c>
      <c r="G625">
        <v>19.2</v>
      </c>
      <c r="H625" s="36" t="s">
        <v>261</v>
      </c>
      <c r="I625">
        <v>78</v>
      </c>
    </row>
    <row r="626" spans="1:9" x14ac:dyDescent="0.3">
      <c r="A626" s="36" t="s">
        <v>458</v>
      </c>
      <c r="B626">
        <v>20</v>
      </c>
      <c r="C626">
        <v>6</v>
      </c>
      <c r="D626">
        <v>200</v>
      </c>
      <c r="E626">
        <v>85</v>
      </c>
      <c r="F626">
        <v>2965</v>
      </c>
      <c r="G626">
        <v>15.8</v>
      </c>
      <c r="H626" s="36" t="s">
        <v>261</v>
      </c>
      <c r="I626">
        <v>78</v>
      </c>
    </row>
    <row r="627" spans="1:9" x14ac:dyDescent="0.3">
      <c r="A627" s="36" t="s">
        <v>459</v>
      </c>
      <c r="B627">
        <v>25</v>
      </c>
      <c r="C627">
        <v>4</v>
      </c>
      <c r="D627">
        <v>140</v>
      </c>
      <c r="E627">
        <v>88</v>
      </c>
      <c r="F627">
        <v>2720</v>
      </c>
      <c r="G627">
        <v>15.4</v>
      </c>
      <c r="H627" s="36" t="s">
        <v>261</v>
      </c>
      <c r="I627">
        <v>78</v>
      </c>
    </row>
    <row r="628" spans="1:9" x14ac:dyDescent="0.3">
      <c r="A628" s="36" t="s">
        <v>460</v>
      </c>
      <c r="B628">
        <v>20</v>
      </c>
      <c r="C628">
        <v>6</v>
      </c>
      <c r="D628">
        <v>225</v>
      </c>
      <c r="E628">
        <v>100</v>
      </c>
      <c r="F628">
        <v>3430</v>
      </c>
      <c r="G628">
        <v>17.2</v>
      </c>
      <c r="H628" s="36" t="s">
        <v>261</v>
      </c>
      <c r="I628">
        <v>78</v>
      </c>
    </row>
    <row r="629" spans="1:9" x14ac:dyDescent="0.3">
      <c r="A629" s="36" t="s">
        <v>461</v>
      </c>
      <c r="B629">
        <v>19</v>
      </c>
      <c r="C629">
        <v>6</v>
      </c>
      <c r="D629">
        <v>232</v>
      </c>
      <c r="E629">
        <v>90</v>
      </c>
      <c r="F629">
        <v>3210</v>
      </c>
      <c r="G629">
        <v>17.2</v>
      </c>
      <c r="H629" s="36" t="s">
        <v>261</v>
      </c>
      <c r="I629">
        <v>78</v>
      </c>
    </row>
    <row r="630" spans="1:9" x14ac:dyDescent="0.3">
      <c r="A630" s="36" t="s">
        <v>461</v>
      </c>
      <c r="B630">
        <v>19</v>
      </c>
      <c r="C630">
        <v>6</v>
      </c>
      <c r="D630">
        <v>232</v>
      </c>
      <c r="E630">
        <v>90</v>
      </c>
      <c r="F630">
        <v>3210</v>
      </c>
      <c r="G630">
        <v>17.2</v>
      </c>
      <c r="H630" s="36" t="s">
        <v>261</v>
      </c>
      <c r="I630">
        <v>80</v>
      </c>
    </row>
    <row r="631" spans="1:9" x14ac:dyDescent="0.3">
      <c r="A631" s="36" t="s">
        <v>461</v>
      </c>
      <c r="B631">
        <v>24</v>
      </c>
      <c r="C631">
        <v>4</v>
      </c>
      <c r="D631">
        <v>151</v>
      </c>
      <c r="E631">
        <v>90</v>
      </c>
      <c r="F631">
        <v>3003</v>
      </c>
      <c r="G631">
        <v>20.100000000000001</v>
      </c>
      <c r="H631" s="36" t="s">
        <v>261</v>
      </c>
      <c r="I631">
        <v>78</v>
      </c>
    </row>
    <row r="632" spans="1:9" x14ac:dyDescent="0.3">
      <c r="A632" s="36" t="s">
        <v>461</v>
      </c>
      <c r="B632">
        <v>24</v>
      </c>
      <c r="C632">
        <v>4</v>
      </c>
      <c r="D632">
        <v>151</v>
      </c>
      <c r="E632">
        <v>90</v>
      </c>
      <c r="F632">
        <v>3003</v>
      </c>
      <c r="G632">
        <v>20.100000000000001</v>
      </c>
      <c r="H632" s="36" t="s">
        <v>261</v>
      </c>
      <c r="I632">
        <v>80</v>
      </c>
    </row>
    <row r="633" spans="1:9" x14ac:dyDescent="0.3">
      <c r="A633" s="36" t="s">
        <v>462</v>
      </c>
      <c r="B633">
        <v>21</v>
      </c>
      <c r="C633">
        <v>6</v>
      </c>
      <c r="D633">
        <v>231</v>
      </c>
      <c r="E633">
        <v>105</v>
      </c>
      <c r="F633">
        <v>3380</v>
      </c>
      <c r="G633">
        <v>15.8</v>
      </c>
      <c r="H633" s="36" t="s">
        <v>261</v>
      </c>
      <c r="I633">
        <v>78</v>
      </c>
    </row>
    <row r="634" spans="1:9" x14ac:dyDescent="0.3">
      <c r="A634" s="36" t="s">
        <v>463</v>
      </c>
      <c r="B634">
        <v>21</v>
      </c>
      <c r="C634">
        <v>6</v>
      </c>
      <c r="D634">
        <v>200</v>
      </c>
      <c r="E634">
        <v>85</v>
      </c>
      <c r="F634">
        <v>3070</v>
      </c>
      <c r="G634">
        <v>16.7</v>
      </c>
      <c r="H634" s="36" t="s">
        <v>261</v>
      </c>
      <c r="I634">
        <v>78</v>
      </c>
    </row>
    <row r="635" spans="1:9" x14ac:dyDescent="0.3">
      <c r="A635" s="36" t="s">
        <v>464</v>
      </c>
      <c r="B635">
        <v>19</v>
      </c>
      <c r="C635">
        <v>6</v>
      </c>
      <c r="D635">
        <v>225</v>
      </c>
      <c r="E635">
        <v>110</v>
      </c>
      <c r="F635">
        <v>3620</v>
      </c>
      <c r="G635">
        <v>18.7</v>
      </c>
      <c r="H635" s="36" t="s">
        <v>261</v>
      </c>
      <c r="I635">
        <v>78</v>
      </c>
    </row>
    <row r="636" spans="1:9" x14ac:dyDescent="0.3">
      <c r="A636" s="36" t="s">
        <v>464</v>
      </c>
      <c r="B636">
        <v>19</v>
      </c>
      <c r="C636">
        <v>6</v>
      </c>
      <c r="D636">
        <v>225</v>
      </c>
      <c r="E636">
        <v>110</v>
      </c>
      <c r="F636">
        <v>3620</v>
      </c>
      <c r="G636">
        <v>18.7</v>
      </c>
      <c r="H636" s="36" t="s">
        <v>261</v>
      </c>
      <c r="I636">
        <v>80</v>
      </c>
    </row>
    <row r="637" spans="1:9" x14ac:dyDescent="0.3">
      <c r="A637" s="36" t="s">
        <v>464</v>
      </c>
      <c r="B637">
        <v>19</v>
      </c>
      <c r="C637">
        <v>6</v>
      </c>
      <c r="D637">
        <v>225</v>
      </c>
      <c r="E637">
        <v>90</v>
      </c>
      <c r="F637">
        <v>3381</v>
      </c>
      <c r="G637">
        <v>18.7</v>
      </c>
      <c r="H637" s="36" t="s">
        <v>261</v>
      </c>
      <c r="I637">
        <v>78</v>
      </c>
    </row>
    <row r="638" spans="1:9" x14ac:dyDescent="0.3">
      <c r="A638" s="36" t="s">
        <v>464</v>
      </c>
      <c r="B638">
        <v>19</v>
      </c>
      <c r="C638">
        <v>6</v>
      </c>
      <c r="D638">
        <v>225</v>
      </c>
      <c r="E638">
        <v>90</v>
      </c>
      <c r="F638">
        <v>3381</v>
      </c>
      <c r="G638">
        <v>18.7</v>
      </c>
      <c r="H638" s="36" t="s">
        <v>261</v>
      </c>
      <c r="I638">
        <v>80</v>
      </c>
    </row>
    <row r="639" spans="1:9" x14ac:dyDescent="0.3">
      <c r="A639" s="36" t="s">
        <v>465</v>
      </c>
      <c r="B639">
        <v>18</v>
      </c>
      <c r="C639">
        <v>6</v>
      </c>
      <c r="D639">
        <v>258</v>
      </c>
      <c r="E639">
        <v>120</v>
      </c>
      <c r="F639">
        <v>3410</v>
      </c>
      <c r="G639">
        <v>15.1</v>
      </c>
      <c r="H639" s="36" t="s">
        <v>261</v>
      </c>
      <c r="I639">
        <v>78</v>
      </c>
    </row>
    <row r="640" spans="1:9" x14ac:dyDescent="0.3">
      <c r="A640" s="36" t="s">
        <v>466</v>
      </c>
      <c r="B640">
        <v>18</v>
      </c>
      <c r="C640">
        <v>6</v>
      </c>
      <c r="D640">
        <v>231</v>
      </c>
      <c r="E640">
        <v>165</v>
      </c>
      <c r="F640">
        <v>3445</v>
      </c>
      <c r="G640">
        <v>13.4</v>
      </c>
      <c r="H640" s="36" t="s">
        <v>261</v>
      </c>
      <c r="I640">
        <v>78</v>
      </c>
    </row>
    <row r="641" spans="1:9" x14ac:dyDescent="0.3">
      <c r="A641" s="36" t="s">
        <v>467</v>
      </c>
      <c r="B641">
        <v>18</v>
      </c>
      <c r="C641">
        <v>8</v>
      </c>
      <c r="D641">
        <v>302</v>
      </c>
      <c r="E641">
        <v>139</v>
      </c>
      <c r="F641">
        <v>3205</v>
      </c>
      <c r="G641">
        <v>11.2</v>
      </c>
      <c r="H641" s="36" t="s">
        <v>261</v>
      </c>
      <c r="I641">
        <v>78</v>
      </c>
    </row>
    <row r="642" spans="1:9" x14ac:dyDescent="0.3">
      <c r="A642" s="36" t="s">
        <v>468</v>
      </c>
      <c r="B642">
        <v>18</v>
      </c>
      <c r="C642">
        <v>8</v>
      </c>
      <c r="D642">
        <v>318</v>
      </c>
      <c r="E642">
        <v>140</v>
      </c>
      <c r="F642">
        <v>4080</v>
      </c>
      <c r="G642">
        <v>13.7</v>
      </c>
      <c r="H642" s="36" t="s">
        <v>261</v>
      </c>
      <c r="I642">
        <v>78</v>
      </c>
    </row>
    <row r="643" spans="1:9" x14ac:dyDescent="0.3">
      <c r="A643" s="36" t="s">
        <v>469</v>
      </c>
      <c r="B643">
        <v>27</v>
      </c>
      <c r="C643">
        <v>4</v>
      </c>
      <c r="D643">
        <v>119</v>
      </c>
      <c r="E643">
        <v>97</v>
      </c>
      <c r="F643">
        <v>2300</v>
      </c>
      <c r="G643">
        <v>14.7</v>
      </c>
      <c r="H643" s="36" t="s">
        <v>283</v>
      </c>
      <c r="I643">
        <v>78</v>
      </c>
    </row>
    <row r="644" spans="1:9" x14ac:dyDescent="0.3">
      <c r="A644" s="36" t="s">
        <v>470</v>
      </c>
      <c r="B644">
        <v>31</v>
      </c>
      <c r="C644">
        <v>4</v>
      </c>
      <c r="D644">
        <v>105</v>
      </c>
      <c r="E644">
        <v>75</v>
      </c>
      <c r="F644">
        <v>2230</v>
      </c>
      <c r="G644">
        <v>14.5</v>
      </c>
      <c r="H644" s="36" t="s">
        <v>261</v>
      </c>
      <c r="I644">
        <v>78</v>
      </c>
    </row>
    <row r="645" spans="1:9" x14ac:dyDescent="0.3">
      <c r="A645" s="36" t="s">
        <v>471</v>
      </c>
      <c r="B645">
        <v>21</v>
      </c>
      <c r="C645">
        <v>4</v>
      </c>
      <c r="D645">
        <v>134</v>
      </c>
      <c r="E645">
        <v>95</v>
      </c>
      <c r="F645">
        <v>2515</v>
      </c>
      <c r="G645">
        <v>14.8</v>
      </c>
      <c r="H645" s="36" t="s">
        <v>283</v>
      </c>
      <c r="I645">
        <v>78</v>
      </c>
    </row>
    <row r="646" spans="1:9" x14ac:dyDescent="0.3">
      <c r="A646" s="36" t="s">
        <v>472</v>
      </c>
      <c r="B646">
        <v>23</v>
      </c>
      <c r="C646">
        <v>4</v>
      </c>
      <c r="D646">
        <v>156</v>
      </c>
      <c r="E646">
        <v>105</v>
      </c>
      <c r="F646">
        <v>2745</v>
      </c>
      <c r="G646">
        <v>16.7</v>
      </c>
      <c r="H646" s="36" t="s">
        <v>261</v>
      </c>
      <c r="I646">
        <v>78</v>
      </c>
    </row>
    <row r="647" spans="1:9" x14ac:dyDescent="0.3">
      <c r="A647" s="36" t="s">
        <v>473</v>
      </c>
      <c r="B647">
        <v>24</v>
      </c>
      <c r="C647">
        <v>4</v>
      </c>
      <c r="D647">
        <v>151</v>
      </c>
      <c r="E647">
        <v>85</v>
      </c>
      <c r="F647">
        <v>2855</v>
      </c>
      <c r="G647">
        <v>17.600000000000001</v>
      </c>
      <c r="H647" s="36" t="s">
        <v>261</v>
      </c>
      <c r="I647">
        <v>78</v>
      </c>
    </row>
    <row r="648" spans="1:9" x14ac:dyDescent="0.3">
      <c r="A648" s="36" t="s">
        <v>474</v>
      </c>
      <c r="B648">
        <v>24</v>
      </c>
      <c r="C648">
        <v>4</v>
      </c>
      <c r="D648">
        <v>119</v>
      </c>
      <c r="E648">
        <v>97</v>
      </c>
      <c r="F648">
        <v>2405</v>
      </c>
      <c r="G648">
        <v>14.9</v>
      </c>
      <c r="H648" s="36" t="s">
        <v>283</v>
      </c>
      <c r="I648">
        <v>78</v>
      </c>
    </row>
    <row r="649" spans="1:9" x14ac:dyDescent="0.3">
      <c r="A649" s="36" t="s">
        <v>475</v>
      </c>
      <c r="B649">
        <v>20</v>
      </c>
      <c r="C649">
        <v>5</v>
      </c>
      <c r="D649">
        <v>131</v>
      </c>
      <c r="E649">
        <v>103</v>
      </c>
      <c r="F649">
        <v>2830</v>
      </c>
      <c r="G649">
        <v>15.9</v>
      </c>
      <c r="H649" s="36" t="s">
        <v>272</v>
      </c>
      <c r="I649">
        <v>78</v>
      </c>
    </row>
    <row r="650" spans="1:9" x14ac:dyDescent="0.3">
      <c r="A650" s="36" t="s">
        <v>476</v>
      </c>
      <c r="B650">
        <v>17</v>
      </c>
      <c r="C650">
        <v>6</v>
      </c>
      <c r="D650">
        <v>163</v>
      </c>
      <c r="E650">
        <v>125</v>
      </c>
      <c r="F650">
        <v>3140</v>
      </c>
      <c r="G650">
        <v>13.6</v>
      </c>
      <c r="H650" s="36" t="s">
        <v>272</v>
      </c>
      <c r="I650">
        <v>78</v>
      </c>
    </row>
    <row r="651" spans="1:9" x14ac:dyDescent="0.3">
      <c r="A651" s="36" t="s">
        <v>477</v>
      </c>
      <c r="B651">
        <v>22</v>
      </c>
      <c r="C651">
        <v>4</v>
      </c>
      <c r="D651">
        <v>121</v>
      </c>
      <c r="E651">
        <v>115</v>
      </c>
      <c r="F651">
        <v>2795</v>
      </c>
      <c r="G651">
        <v>15.7</v>
      </c>
      <c r="H651" s="36" t="s">
        <v>272</v>
      </c>
      <c r="I651">
        <v>78</v>
      </c>
    </row>
    <row r="652" spans="1:9" x14ac:dyDescent="0.3">
      <c r="A652" s="36" t="s">
        <v>478</v>
      </c>
      <c r="B652">
        <v>16</v>
      </c>
      <c r="C652">
        <v>6</v>
      </c>
      <c r="D652">
        <v>163</v>
      </c>
      <c r="E652">
        <v>133</v>
      </c>
      <c r="F652">
        <v>3410</v>
      </c>
      <c r="G652">
        <v>15.8</v>
      </c>
      <c r="H652" s="36" t="s">
        <v>272</v>
      </c>
      <c r="I652">
        <v>78</v>
      </c>
    </row>
    <row r="653" spans="1:9" x14ac:dyDescent="0.3">
      <c r="A653" s="36" t="s">
        <v>479</v>
      </c>
      <c r="B653">
        <v>32</v>
      </c>
      <c r="C653">
        <v>4</v>
      </c>
      <c r="D653">
        <v>89</v>
      </c>
      <c r="E653">
        <v>71</v>
      </c>
      <c r="F653">
        <v>1990</v>
      </c>
      <c r="G653">
        <v>14.9</v>
      </c>
      <c r="H653" s="36" t="s">
        <v>272</v>
      </c>
      <c r="I653">
        <v>78</v>
      </c>
    </row>
    <row r="654" spans="1:9" x14ac:dyDescent="0.3">
      <c r="A654" s="36" t="s">
        <v>480</v>
      </c>
      <c r="B654">
        <v>30</v>
      </c>
      <c r="C654">
        <v>4</v>
      </c>
      <c r="D654">
        <v>98</v>
      </c>
      <c r="E654">
        <v>68</v>
      </c>
      <c r="F654">
        <v>2135</v>
      </c>
      <c r="G654">
        <v>16.600000000000001</v>
      </c>
      <c r="H654" s="36" t="s">
        <v>283</v>
      </c>
      <c r="I654">
        <v>78</v>
      </c>
    </row>
    <row r="655" spans="1:9" x14ac:dyDescent="0.3">
      <c r="A655" s="36" t="s">
        <v>481</v>
      </c>
      <c r="B655">
        <v>22</v>
      </c>
      <c r="C655">
        <v>6</v>
      </c>
      <c r="D655">
        <v>231</v>
      </c>
      <c r="E655">
        <v>115</v>
      </c>
      <c r="F655">
        <v>3245</v>
      </c>
      <c r="G655">
        <v>15.4</v>
      </c>
      <c r="H655" s="36" t="s">
        <v>261</v>
      </c>
      <c r="I655">
        <v>79</v>
      </c>
    </row>
    <row r="656" spans="1:9" x14ac:dyDescent="0.3">
      <c r="A656" s="36" t="s">
        <v>482</v>
      </c>
      <c r="B656">
        <v>20</v>
      </c>
      <c r="C656">
        <v>6</v>
      </c>
      <c r="D656">
        <v>200</v>
      </c>
      <c r="E656">
        <v>85</v>
      </c>
      <c r="F656">
        <v>2990</v>
      </c>
      <c r="G656">
        <v>18.2</v>
      </c>
      <c r="H656" s="36" t="s">
        <v>261</v>
      </c>
      <c r="I656">
        <v>79</v>
      </c>
    </row>
    <row r="657" spans="1:9" x14ac:dyDescent="0.3">
      <c r="A657" s="36" t="s">
        <v>483</v>
      </c>
      <c r="B657">
        <v>22</v>
      </c>
      <c r="C657">
        <v>4</v>
      </c>
      <c r="D657">
        <v>140</v>
      </c>
      <c r="E657">
        <v>88</v>
      </c>
      <c r="F657">
        <v>2890</v>
      </c>
      <c r="G657">
        <v>17.3</v>
      </c>
      <c r="H657" s="36" t="s">
        <v>261</v>
      </c>
      <c r="I657">
        <v>79</v>
      </c>
    </row>
    <row r="658" spans="1:9" x14ac:dyDescent="0.3">
      <c r="A658" s="36" t="s">
        <v>484</v>
      </c>
      <c r="B658">
        <v>20</v>
      </c>
      <c r="C658">
        <v>6</v>
      </c>
      <c r="D658">
        <v>232</v>
      </c>
      <c r="E658">
        <v>90</v>
      </c>
      <c r="F658">
        <v>3265</v>
      </c>
      <c r="G658">
        <v>18.2</v>
      </c>
      <c r="H658" s="36" t="s">
        <v>261</v>
      </c>
      <c r="I658">
        <v>79</v>
      </c>
    </row>
    <row r="659" spans="1:9" x14ac:dyDescent="0.3">
      <c r="A659" s="36" t="s">
        <v>485</v>
      </c>
      <c r="B659">
        <v>21</v>
      </c>
      <c r="C659">
        <v>6</v>
      </c>
      <c r="D659">
        <v>225</v>
      </c>
      <c r="E659">
        <v>110</v>
      </c>
      <c r="F659">
        <v>3360</v>
      </c>
      <c r="G659">
        <v>16.600000000000001</v>
      </c>
      <c r="H659" s="36" t="s">
        <v>261</v>
      </c>
      <c r="I659">
        <v>79</v>
      </c>
    </row>
    <row r="660" spans="1:9" x14ac:dyDescent="0.3">
      <c r="A660" s="36" t="s">
        <v>486</v>
      </c>
      <c r="B660">
        <v>18</v>
      </c>
      <c r="C660">
        <v>8</v>
      </c>
      <c r="D660">
        <v>302</v>
      </c>
      <c r="E660">
        <v>129</v>
      </c>
      <c r="F660">
        <v>3725</v>
      </c>
      <c r="G660">
        <v>13.4</v>
      </c>
      <c r="H660" s="36" t="s">
        <v>261</v>
      </c>
      <c r="I660">
        <v>79</v>
      </c>
    </row>
    <row r="661" spans="1:9" x14ac:dyDescent="0.3">
      <c r="A661" s="36" t="s">
        <v>487</v>
      </c>
      <c r="B661">
        <v>16</v>
      </c>
      <c r="C661">
        <v>8</v>
      </c>
      <c r="D661">
        <v>351</v>
      </c>
      <c r="E661">
        <v>138</v>
      </c>
      <c r="F661">
        <v>3955</v>
      </c>
      <c r="G661">
        <v>13.2</v>
      </c>
      <c r="H661" s="36" t="s">
        <v>261</v>
      </c>
      <c r="I661">
        <v>79</v>
      </c>
    </row>
    <row r="662" spans="1:9" x14ac:dyDescent="0.3">
      <c r="A662" s="36" t="s">
        <v>488</v>
      </c>
      <c r="B662">
        <v>18</v>
      </c>
      <c r="C662">
        <v>8</v>
      </c>
      <c r="D662">
        <v>318</v>
      </c>
      <c r="E662">
        <v>135</v>
      </c>
      <c r="F662">
        <v>3830</v>
      </c>
      <c r="G662">
        <v>15.2</v>
      </c>
      <c r="H662" s="36" t="s">
        <v>261</v>
      </c>
      <c r="I662">
        <v>79</v>
      </c>
    </row>
    <row r="663" spans="1:9" x14ac:dyDescent="0.3">
      <c r="A663" s="36" t="s">
        <v>489</v>
      </c>
      <c r="B663">
        <v>19</v>
      </c>
      <c r="C663">
        <v>8</v>
      </c>
      <c r="D663">
        <v>267</v>
      </c>
      <c r="E663">
        <v>125</v>
      </c>
      <c r="F663">
        <v>3605</v>
      </c>
      <c r="G663">
        <v>15</v>
      </c>
      <c r="H663" s="36" t="s">
        <v>261</v>
      </c>
      <c r="I663">
        <v>79</v>
      </c>
    </row>
    <row r="664" spans="1:9" x14ac:dyDescent="0.3">
      <c r="A664" s="36" t="s">
        <v>490</v>
      </c>
      <c r="B664">
        <v>18</v>
      </c>
      <c r="C664">
        <v>8</v>
      </c>
      <c r="D664">
        <v>360</v>
      </c>
      <c r="E664">
        <v>150</v>
      </c>
      <c r="F664">
        <v>3940</v>
      </c>
      <c r="G664">
        <v>13</v>
      </c>
      <c r="H664" s="36" t="s">
        <v>261</v>
      </c>
      <c r="I664">
        <v>79</v>
      </c>
    </row>
    <row r="665" spans="1:9" x14ac:dyDescent="0.3">
      <c r="A665" s="36" t="s">
        <v>491</v>
      </c>
      <c r="B665">
        <v>36</v>
      </c>
      <c r="C665">
        <v>4</v>
      </c>
      <c r="D665">
        <v>98</v>
      </c>
      <c r="E665">
        <v>80</v>
      </c>
      <c r="F665">
        <v>1915</v>
      </c>
      <c r="G665">
        <v>14.4</v>
      </c>
      <c r="H665" s="36" t="s">
        <v>261</v>
      </c>
      <c r="I665">
        <v>79</v>
      </c>
    </row>
    <row r="666" spans="1:9" x14ac:dyDescent="0.3">
      <c r="A666" s="36" t="s">
        <v>492</v>
      </c>
      <c r="B666">
        <v>27</v>
      </c>
      <c r="C666">
        <v>4</v>
      </c>
      <c r="D666">
        <v>121</v>
      </c>
      <c r="E666">
        <v>80</v>
      </c>
      <c r="F666">
        <v>2670</v>
      </c>
      <c r="G666">
        <v>15</v>
      </c>
      <c r="H666" s="36" t="s">
        <v>261</v>
      </c>
      <c r="I666">
        <v>79</v>
      </c>
    </row>
    <row r="667" spans="1:9" x14ac:dyDescent="0.3">
      <c r="A667" s="36" t="s">
        <v>493</v>
      </c>
      <c r="B667">
        <v>25</v>
      </c>
      <c r="C667">
        <v>5</v>
      </c>
      <c r="D667">
        <v>183</v>
      </c>
      <c r="E667">
        <v>77</v>
      </c>
      <c r="F667">
        <v>3530</v>
      </c>
      <c r="G667">
        <v>20.100000000000001</v>
      </c>
      <c r="H667" s="36" t="s">
        <v>272</v>
      </c>
      <c r="I667">
        <v>79</v>
      </c>
    </row>
    <row r="668" spans="1:9" x14ac:dyDescent="0.3">
      <c r="A668" s="36" t="s">
        <v>494</v>
      </c>
      <c r="B668">
        <v>23</v>
      </c>
      <c r="C668">
        <v>8</v>
      </c>
      <c r="D668">
        <v>350</v>
      </c>
      <c r="E668">
        <v>125</v>
      </c>
      <c r="F668">
        <v>3900</v>
      </c>
      <c r="G668">
        <v>17.399999999999999</v>
      </c>
      <c r="H668" s="36" t="s">
        <v>261</v>
      </c>
      <c r="I668">
        <v>79</v>
      </c>
    </row>
    <row r="669" spans="1:9" x14ac:dyDescent="0.3">
      <c r="A669" s="36" t="s">
        <v>495</v>
      </c>
      <c r="B669">
        <v>34</v>
      </c>
      <c r="C669">
        <v>4</v>
      </c>
      <c r="D669">
        <v>105</v>
      </c>
      <c r="E669">
        <v>70</v>
      </c>
      <c r="F669">
        <v>2200</v>
      </c>
      <c r="G669">
        <v>13.2</v>
      </c>
      <c r="H669" s="36" t="s">
        <v>261</v>
      </c>
      <c r="I669">
        <v>79</v>
      </c>
    </row>
    <row r="670" spans="1:9" x14ac:dyDescent="0.3">
      <c r="A670" s="36" t="s">
        <v>496</v>
      </c>
      <c r="B670">
        <v>34</v>
      </c>
      <c r="C670">
        <v>4</v>
      </c>
      <c r="D670">
        <v>105</v>
      </c>
      <c r="E670">
        <v>70</v>
      </c>
      <c r="F670">
        <v>2150</v>
      </c>
      <c r="G670">
        <v>14.9</v>
      </c>
      <c r="H670" s="36" t="s">
        <v>261</v>
      </c>
      <c r="I670">
        <v>79</v>
      </c>
    </row>
    <row r="671" spans="1:9" x14ac:dyDescent="0.3">
      <c r="A671" s="36" t="s">
        <v>497</v>
      </c>
      <c r="B671">
        <v>32</v>
      </c>
      <c r="C671">
        <v>4</v>
      </c>
      <c r="D671">
        <v>85</v>
      </c>
      <c r="E671">
        <v>65</v>
      </c>
      <c r="F671">
        <v>2020</v>
      </c>
      <c r="G671">
        <v>19.2</v>
      </c>
      <c r="H671" s="36" t="s">
        <v>283</v>
      </c>
      <c r="I671">
        <v>79</v>
      </c>
    </row>
    <row r="672" spans="1:9" x14ac:dyDescent="0.3">
      <c r="A672" s="36" t="s">
        <v>497</v>
      </c>
      <c r="B672">
        <v>32</v>
      </c>
      <c r="C672">
        <v>4</v>
      </c>
      <c r="D672">
        <v>85</v>
      </c>
      <c r="E672">
        <v>65</v>
      </c>
      <c r="F672">
        <v>2020</v>
      </c>
      <c r="G672">
        <v>19.2</v>
      </c>
      <c r="H672" s="36" t="s">
        <v>283</v>
      </c>
      <c r="I672">
        <v>80</v>
      </c>
    </row>
    <row r="673" spans="1:9" x14ac:dyDescent="0.3">
      <c r="A673" s="36" t="s">
        <v>497</v>
      </c>
      <c r="B673">
        <v>41</v>
      </c>
      <c r="C673">
        <v>4</v>
      </c>
      <c r="D673">
        <v>85</v>
      </c>
      <c r="E673">
        <v>65</v>
      </c>
      <c r="F673">
        <v>2110</v>
      </c>
      <c r="G673">
        <v>19.2</v>
      </c>
      <c r="H673" s="36" t="s">
        <v>283</v>
      </c>
      <c r="I673">
        <v>79</v>
      </c>
    </row>
    <row r="674" spans="1:9" x14ac:dyDescent="0.3">
      <c r="A674" s="36" t="s">
        <v>497</v>
      </c>
      <c r="B674">
        <v>41</v>
      </c>
      <c r="C674">
        <v>4</v>
      </c>
      <c r="D674">
        <v>85</v>
      </c>
      <c r="E674">
        <v>65</v>
      </c>
      <c r="F674">
        <v>2110</v>
      </c>
      <c r="G674">
        <v>19.2</v>
      </c>
      <c r="H674" s="36" t="s">
        <v>283</v>
      </c>
      <c r="I674">
        <v>80</v>
      </c>
    </row>
    <row r="675" spans="1:9" x14ac:dyDescent="0.3">
      <c r="A675" s="36" t="s">
        <v>498</v>
      </c>
      <c r="B675">
        <v>37</v>
      </c>
      <c r="C675">
        <v>4</v>
      </c>
      <c r="D675">
        <v>91</v>
      </c>
      <c r="E675">
        <v>69</v>
      </c>
      <c r="F675">
        <v>2130</v>
      </c>
      <c r="G675">
        <v>14.7</v>
      </c>
      <c r="H675" s="36" t="s">
        <v>272</v>
      </c>
      <c r="I675">
        <v>79</v>
      </c>
    </row>
    <row r="676" spans="1:9" x14ac:dyDescent="0.3">
      <c r="A676" s="36" t="s">
        <v>499</v>
      </c>
      <c r="B676">
        <v>28</v>
      </c>
      <c r="C676">
        <v>4</v>
      </c>
      <c r="D676">
        <v>151</v>
      </c>
      <c r="E676">
        <v>90</v>
      </c>
      <c r="F676">
        <v>2670</v>
      </c>
      <c r="G676">
        <v>16</v>
      </c>
      <c r="H676" s="36" t="s">
        <v>261</v>
      </c>
      <c r="I676">
        <v>79</v>
      </c>
    </row>
    <row r="677" spans="1:9" x14ac:dyDescent="0.3">
      <c r="A677" s="36" t="s">
        <v>500</v>
      </c>
      <c r="B677">
        <v>29</v>
      </c>
      <c r="C677">
        <v>6</v>
      </c>
      <c r="D677">
        <v>173</v>
      </c>
      <c r="E677">
        <v>115</v>
      </c>
      <c r="F677">
        <v>2595</v>
      </c>
      <c r="G677">
        <v>11.3</v>
      </c>
      <c r="H677" s="36" t="s">
        <v>261</v>
      </c>
      <c r="I677">
        <v>79</v>
      </c>
    </row>
    <row r="678" spans="1:9" x14ac:dyDescent="0.3">
      <c r="A678" s="36" t="s">
        <v>500</v>
      </c>
      <c r="B678">
        <v>29</v>
      </c>
      <c r="C678">
        <v>6</v>
      </c>
      <c r="D678">
        <v>173</v>
      </c>
      <c r="E678">
        <v>115</v>
      </c>
      <c r="F678">
        <v>2595</v>
      </c>
      <c r="G678">
        <v>11.3</v>
      </c>
      <c r="H678" s="36" t="s">
        <v>261</v>
      </c>
      <c r="I678">
        <v>80</v>
      </c>
    </row>
    <row r="679" spans="1:9" x14ac:dyDescent="0.3">
      <c r="A679" s="36" t="s">
        <v>500</v>
      </c>
      <c r="B679">
        <v>29</v>
      </c>
      <c r="C679">
        <v>6</v>
      </c>
      <c r="D679">
        <v>173</v>
      </c>
      <c r="E679">
        <v>115</v>
      </c>
      <c r="F679">
        <v>2595</v>
      </c>
      <c r="G679">
        <v>11.3</v>
      </c>
      <c r="H679" s="36" t="s">
        <v>261</v>
      </c>
      <c r="I679">
        <v>81</v>
      </c>
    </row>
    <row r="680" spans="1:9" x14ac:dyDescent="0.3">
      <c r="A680" s="36" t="s">
        <v>500</v>
      </c>
      <c r="B680">
        <v>28</v>
      </c>
      <c r="C680">
        <v>4</v>
      </c>
      <c r="D680">
        <v>151</v>
      </c>
      <c r="E680">
        <v>90</v>
      </c>
      <c r="F680">
        <v>2678</v>
      </c>
      <c r="G680">
        <v>16.5</v>
      </c>
      <c r="H680" s="36" t="s">
        <v>261</v>
      </c>
      <c r="I680">
        <v>79</v>
      </c>
    </row>
    <row r="681" spans="1:9" x14ac:dyDescent="0.3">
      <c r="A681" s="36" t="s">
        <v>500</v>
      </c>
      <c r="B681">
        <v>28</v>
      </c>
      <c r="C681">
        <v>4</v>
      </c>
      <c r="D681">
        <v>151</v>
      </c>
      <c r="E681">
        <v>90</v>
      </c>
      <c r="F681">
        <v>2678</v>
      </c>
      <c r="G681">
        <v>16.5</v>
      </c>
      <c r="H681" s="36" t="s">
        <v>261</v>
      </c>
      <c r="I681">
        <v>80</v>
      </c>
    </row>
    <row r="682" spans="1:9" x14ac:dyDescent="0.3">
      <c r="A682" s="36" t="s">
        <v>500</v>
      </c>
      <c r="B682">
        <v>28</v>
      </c>
      <c r="C682">
        <v>4</v>
      </c>
      <c r="D682">
        <v>151</v>
      </c>
      <c r="E682">
        <v>90</v>
      </c>
      <c r="F682">
        <v>2678</v>
      </c>
      <c r="G682">
        <v>16.5</v>
      </c>
      <c r="H682" s="36" t="s">
        <v>261</v>
      </c>
      <c r="I682">
        <v>81</v>
      </c>
    </row>
    <row r="683" spans="1:9" x14ac:dyDescent="0.3">
      <c r="A683" s="36" t="s">
        <v>500</v>
      </c>
      <c r="B683">
        <v>24</v>
      </c>
      <c r="C683">
        <v>6</v>
      </c>
      <c r="D683">
        <v>173</v>
      </c>
      <c r="E683">
        <v>110</v>
      </c>
      <c r="F683">
        <v>2725</v>
      </c>
      <c r="G683">
        <v>12.6</v>
      </c>
      <c r="H683" s="36" t="s">
        <v>261</v>
      </c>
      <c r="I683">
        <v>79</v>
      </c>
    </row>
    <row r="684" spans="1:9" x14ac:dyDescent="0.3">
      <c r="A684" s="36" t="s">
        <v>500</v>
      </c>
      <c r="B684">
        <v>24</v>
      </c>
      <c r="C684">
        <v>6</v>
      </c>
      <c r="D684">
        <v>173</v>
      </c>
      <c r="E684">
        <v>110</v>
      </c>
      <c r="F684">
        <v>2725</v>
      </c>
      <c r="G684">
        <v>12.6</v>
      </c>
      <c r="H684" s="36" t="s">
        <v>261</v>
      </c>
      <c r="I684">
        <v>80</v>
      </c>
    </row>
    <row r="685" spans="1:9" x14ac:dyDescent="0.3">
      <c r="A685" s="36" t="s">
        <v>500</v>
      </c>
      <c r="B685">
        <v>24</v>
      </c>
      <c r="C685">
        <v>6</v>
      </c>
      <c r="D685">
        <v>173</v>
      </c>
      <c r="E685">
        <v>110</v>
      </c>
      <c r="F685">
        <v>2725</v>
      </c>
      <c r="G685">
        <v>12.6</v>
      </c>
      <c r="H685" s="36" t="s">
        <v>261</v>
      </c>
      <c r="I685">
        <v>81</v>
      </c>
    </row>
    <row r="686" spans="1:9" x14ac:dyDescent="0.3">
      <c r="A686" s="36" t="s">
        <v>501</v>
      </c>
      <c r="B686">
        <v>27</v>
      </c>
      <c r="C686">
        <v>6</v>
      </c>
      <c r="D686">
        <v>173</v>
      </c>
      <c r="E686">
        <v>115</v>
      </c>
      <c r="F686">
        <v>2700</v>
      </c>
      <c r="G686">
        <v>12.9</v>
      </c>
      <c r="H686" s="36" t="s">
        <v>261</v>
      </c>
      <c r="I686">
        <v>79</v>
      </c>
    </row>
    <row r="687" spans="1:9" x14ac:dyDescent="0.3">
      <c r="A687" s="36" t="s">
        <v>502</v>
      </c>
      <c r="B687">
        <v>34</v>
      </c>
      <c r="C687">
        <v>4</v>
      </c>
      <c r="D687">
        <v>151</v>
      </c>
      <c r="E687">
        <v>90</v>
      </c>
      <c r="F687">
        <v>2556</v>
      </c>
      <c r="G687">
        <v>13.2</v>
      </c>
      <c r="H687" s="36" t="s">
        <v>261</v>
      </c>
      <c r="I687">
        <v>79</v>
      </c>
    </row>
    <row r="688" spans="1:9" x14ac:dyDescent="0.3">
      <c r="A688" s="36" t="s">
        <v>502</v>
      </c>
      <c r="B688">
        <v>34</v>
      </c>
      <c r="C688">
        <v>4</v>
      </c>
      <c r="D688">
        <v>151</v>
      </c>
      <c r="E688">
        <v>90</v>
      </c>
      <c r="F688">
        <v>2556</v>
      </c>
      <c r="G688">
        <v>13.2</v>
      </c>
      <c r="H688" s="36" t="s">
        <v>261</v>
      </c>
      <c r="I688">
        <v>82</v>
      </c>
    </row>
    <row r="689" spans="1:9" x14ac:dyDescent="0.3">
      <c r="A689" s="36" t="s">
        <v>502</v>
      </c>
      <c r="B689">
        <v>27</v>
      </c>
      <c r="C689">
        <v>4</v>
      </c>
      <c r="D689">
        <v>151</v>
      </c>
      <c r="E689">
        <v>90</v>
      </c>
      <c r="F689">
        <v>2735</v>
      </c>
      <c r="G689">
        <v>18</v>
      </c>
      <c r="H689" s="36" t="s">
        <v>261</v>
      </c>
      <c r="I689">
        <v>79</v>
      </c>
    </row>
    <row r="690" spans="1:9" x14ac:dyDescent="0.3">
      <c r="A690" s="36" t="s">
        <v>502</v>
      </c>
      <c r="B690">
        <v>27</v>
      </c>
      <c r="C690">
        <v>4</v>
      </c>
      <c r="D690">
        <v>151</v>
      </c>
      <c r="E690">
        <v>90</v>
      </c>
      <c r="F690">
        <v>2735</v>
      </c>
      <c r="G690">
        <v>18</v>
      </c>
      <c r="H690" s="36" t="s">
        <v>261</v>
      </c>
      <c r="I690">
        <v>82</v>
      </c>
    </row>
    <row r="691" spans="1:9" x14ac:dyDescent="0.3">
      <c r="A691" s="36" t="s">
        <v>503</v>
      </c>
      <c r="B691">
        <v>38</v>
      </c>
      <c r="C691">
        <v>4</v>
      </c>
      <c r="D691">
        <v>89</v>
      </c>
      <c r="E691">
        <v>60</v>
      </c>
      <c r="F691">
        <v>1968</v>
      </c>
      <c r="G691">
        <v>18.8</v>
      </c>
      <c r="H691" s="36" t="s">
        <v>283</v>
      </c>
      <c r="I691">
        <v>80</v>
      </c>
    </row>
    <row r="692" spans="1:9" x14ac:dyDescent="0.3">
      <c r="A692" s="36" t="s">
        <v>504</v>
      </c>
      <c r="B692">
        <v>37</v>
      </c>
      <c r="C692">
        <v>4</v>
      </c>
      <c r="D692">
        <v>86</v>
      </c>
      <c r="E692">
        <v>65</v>
      </c>
      <c r="F692">
        <v>2019</v>
      </c>
      <c r="G692">
        <v>16.399999999999999</v>
      </c>
      <c r="H692" s="36" t="s">
        <v>283</v>
      </c>
      <c r="I692">
        <v>80</v>
      </c>
    </row>
    <row r="693" spans="1:9" x14ac:dyDescent="0.3">
      <c r="A693" s="36" t="s">
        <v>505</v>
      </c>
      <c r="B693">
        <v>26</v>
      </c>
      <c r="C693">
        <v>4</v>
      </c>
      <c r="D693">
        <v>140</v>
      </c>
      <c r="E693">
        <v>88</v>
      </c>
      <c r="F693">
        <v>2870</v>
      </c>
      <c r="G693">
        <v>18.100000000000001</v>
      </c>
      <c r="H693" s="36" t="s">
        <v>261</v>
      </c>
      <c r="I693">
        <v>80</v>
      </c>
    </row>
    <row r="694" spans="1:9" x14ac:dyDescent="0.3">
      <c r="A694" s="36" t="s">
        <v>506</v>
      </c>
      <c r="B694">
        <v>34</v>
      </c>
      <c r="C694">
        <v>4</v>
      </c>
      <c r="D694">
        <v>97</v>
      </c>
      <c r="E694">
        <v>78</v>
      </c>
      <c r="F694">
        <v>2188</v>
      </c>
      <c r="G694">
        <v>15.8</v>
      </c>
      <c r="H694" s="36" t="s">
        <v>272</v>
      </c>
      <c r="I694">
        <v>80</v>
      </c>
    </row>
    <row r="695" spans="1:9" x14ac:dyDescent="0.3">
      <c r="A695" s="36" t="s">
        <v>507</v>
      </c>
      <c r="B695">
        <v>31</v>
      </c>
      <c r="C695">
        <v>4</v>
      </c>
      <c r="D695">
        <v>120</v>
      </c>
      <c r="E695">
        <v>75</v>
      </c>
      <c r="F695">
        <v>2542</v>
      </c>
      <c r="G695">
        <v>17.5</v>
      </c>
      <c r="H695" s="36" t="s">
        <v>283</v>
      </c>
      <c r="I695">
        <v>80</v>
      </c>
    </row>
    <row r="696" spans="1:9" x14ac:dyDescent="0.3">
      <c r="A696" s="36" t="s">
        <v>507</v>
      </c>
      <c r="B696">
        <v>31</v>
      </c>
      <c r="C696">
        <v>4</v>
      </c>
      <c r="D696">
        <v>120</v>
      </c>
      <c r="E696">
        <v>75</v>
      </c>
      <c r="F696">
        <v>2542</v>
      </c>
      <c r="G696">
        <v>17.5</v>
      </c>
      <c r="H696" s="36" t="s">
        <v>283</v>
      </c>
      <c r="I696">
        <v>81</v>
      </c>
    </row>
    <row r="697" spans="1:9" x14ac:dyDescent="0.3">
      <c r="A697" s="36" t="s">
        <v>507</v>
      </c>
      <c r="B697">
        <v>32</v>
      </c>
      <c r="C697">
        <v>4</v>
      </c>
      <c r="D697">
        <v>120</v>
      </c>
      <c r="E697">
        <v>74</v>
      </c>
      <c r="F697">
        <v>2635</v>
      </c>
      <c r="G697">
        <v>18.3</v>
      </c>
      <c r="H697" s="36" t="s">
        <v>283</v>
      </c>
      <c r="I697">
        <v>80</v>
      </c>
    </row>
    <row r="698" spans="1:9" x14ac:dyDescent="0.3">
      <c r="A698" s="36" t="s">
        <v>507</v>
      </c>
      <c r="B698">
        <v>32</v>
      </c>
      <c r="C698">
        <v>4</v>
      </c>
      <c r="D698">
        <v>120</v>
      </c>
      <c r="E698">
        <v>74</v>
      </c>
      <c r="F698">
        <v>2635</v>
      </c>
      <c r="G698">
        <v>18.3</v>
      </c>
      <c r="H698" s="36" t="s">
        <v>283</v>
      </c>
      <c r="I698">
        <v>81</v>
      </c>
    </row>
    <row r="699" spans="1:9" x14ac:dyDescent="0.3">
      <c r="A699" s="36" t="s">
        <v>508</v>
      </c>
      <c r="B699">
        <v>37</v>
      </c>
      <c r="C699">
        <v>4</v>
      </c>
      <c r="D699">
        <v>119</v>
      </c>
      <c r="E699">
        <v>92</v>
      </c>
      <c r="F699">
        <v>2434</v>
      </c>
      <c r="G699">
        <v>15</v>
      </c>
      <c r="H699" s="36" t="s">
        <v>283</v>
      </c>
      <c r="I699">
        <v>80</v>
      </c>
    </row>
    <row r="700" spans="1:9" x14ac:dyDescent="0.3">
      <c r="A700" s="36" t="s">
        <v>509</v>
      </c>
      <c r="B700">
        <v>47</v>
      </c>
      <c r="C700">
        <v>4</v>
      </c>
      <c r="D700">
        <v>86</v>
      </c>
      <c r="E700">
        <v>65</v>
      </c>
      <c r="F700">
        <v>2110</v>
      </c>
      <c r="G700">
        <v>17.899999999999999</v>
      </c>
      <c r="H700" s="36" t="s">
        <v>283</v>
      </c>
      <c r="I700">
        <v>80</v>
      </c>
    </row>
    <row r="701" spans="1:9" x14ac:dyDescent="0.3">
      <c r="A701" s="36" t="s">
        <v>510</v>
      </c>
      <c r="B701">
        <v>44</v>
      </c>
      <c r="C701">
        <v>4</v>
      </c>
      <c r="D701">
        <v>90</v>
      </c>
      <c r="E701">
        <v>48</v>
      </c>
      <c r="F701">
        <v>2085</v>
      </c>
      <c r="G701">
        <v>21.7</v>
      </c>
      <c r="H701" s="36" t="s">
        <v>272</v>
      </c>
      <c r="I701">
        <v>80</v>
      </c>
    </row>
    <row r="702" spans="1:9" x14ac:dyDescent="0.3">
      <c r="A702" s="36" t="s">
        <v>511</v>
      </c>
      <c r="B702">
        <v>43</v>
      </c>
      <c r="C702">
        <v>4</v>
      </c>
      <c r="D702">
        <v>90</v>
      </c>
      <c r="E702">
        <v>48</v>
      </c>
      <c r="F702">
        <v>2335</v>
      </c>
      <c r="G702">
        <v>23.7</v>
      </c>
      <c r="H702" s="36" t="s">
        <v>272</v>
      </c>
      <c r="I702">
        <v>80</v>
      </c>
    </row>
    <row r="703" spans="1:9" x14ac:dyDescent="0.3">
      <c r="A703" s="36" t="s">
        <v>512</v>
      </c>
      <c r="B703">
        <v>36</v>
      </c>
      <c r="C703">
        <v>5</v>
      </c>
      <c r="D703">
        <v>121</v>
      </c>
      <c r="E703">
        <v>67</v>
      </c>
      <c r="F703">
        <v>2950</v>
      </c>
      <c r="G703">
        <v>19.899999999999999</v>
      </c>
      <c r="H703" s="36" t="s">
        <v>272</v>
      </c>
      <c r="I703">
        <v>80</v>
      </c>
    </row>
    <row r="704" spans="1:9" x14ac:dyDescent="0.3">
      <c r="A704" s="36" t="s">
        <v>513</v>
      </c>
      <c r="B704">
        <v>30</v>
      </c>
      <c r="C704">
        <v>4</v>
      </c>
      <c r="D704">
        <v>146</v>
      </c>
      <c r="E704">
        <v>67</v>
      </c>
      <c r="F704">
        <v>3250</v>
      </c>
      <c r="G704">
        <v>21.8</v>
      </c>
      <c r="H704" s="36" t="s">
        <v>272</v>
      </c>
      <c r="I704">
        <v>80</v>
      </c>
    </row>
    <row r="705" spans="1:9" x14ac:dyDescent="0.3">
      <c r="A705" s="36" t="s">
        <v>514</v>
      </c>
      <c r="B705">
        <v>45</v>
      </c>
      <c r="C705">
        <v>4</v>
      </c>
      <c r="D705">
        <v>91</v>
      </c>
      <c r="E705">
        <v>67</v>
      </c>
      <c r="F705">
        <v>1850</v>
      </c>
      <c r="G705">
        <v>13.8</v>
      </c>
      <c r="H705" s="36" t="s">
        <v>283</v>
      </c>
      <c r="I705">
        <v>80</v>
      </c>
    </row>
    <row r="706" spans="1:9" x14ac:dyDescent="0.3">
      <c r="A706" s="36" t="s">
        <v>515</v>
      </c>
      <c r="B706">
        <v>41</v>
      </c>
      <c r="C706">
        <v>4</v>
      </c>
      <c r="D706">
        <v>85</v>
      </c>
      <c r="E706">
        <v>0</v>
      </c>
      <c r="F706">
        <v>1835</v>
      </c>
      <c r="G706">
        <v>17.3</v>
      </c>
      <c r="H706" s="36" t="s">
        <v>272</v>
      </c>
      <c r="I706">
        <v>80</v>
      </c>
    </row>
    <row r="707" spans="1:9" x14ac:dyDescent="0.3">
      <c r="A707" s="36" t="s">
        <v>516</v>
      </c>
      <c r="B707">
        <v>33</v>
      </c>
      <c r="C707">
        <v>6</v>
      </c>
      <c r="D707">
        <v>168</v>
      </c>
      <c r="E707">
        <v>132</v>
      </c>
      <c r="F707">
        <v>2910</v>
      </c>
      <c r="G707">
        <v>11.4</v>
      </c>
      <c r="H707" s="36" t="s">
        <v>283</v>
      </c>
      <c r="I707">
        <v>80</v>
      </c>
    </row>
    <row r="708" spans="1:9" x14ac:dyDescent="0.3">
      <c r="A708" s="36" t="s">
        <v>517</v>
      </c>
      <c r="B708">
        <v>24</v>
      </c>
      <c r="C708">
        <v>3</v>
      </c>
      <c r="D708">
        <v>70</v>
      </c>
      <c r="E708">
        <v>100</v>
      </c>
      <c r="F708">
        <v>2420</v>
      </c>
      <c r="G708">
        <v>12.5</v>
      </c>
      <c r="H708" s="36" t="s">
        <v>283</v>
      </c>
      <c r="I708">
        <v>80</v>
      </c>
    </row>
    <row r="709" spans="1:9" x14ac:dyDescent="0.3">
      <c r="A709" s="36" t="s">
        <v>518</v>
      </c>
      <c r="B709">
        <v>35</v>
      </c>
      <c r="C709">
        <v>4</v>
      </c>
      <c r="D709">
        <v>122</v>
      </c>
      <c r="E709">
        <v>88</v>
      </c>
      <c r="F709">
        <v>2500</v>
      </c>
      <c r="G709">
        <v>15.1</v>
      </c>
      <c r="H709" s="36" t="s">
        <v>272</v>
      </c>
      <c r="I709">
        <v>80</v>
      </c>
    </row>
    <row r="710" spans="1:9" x14ac:dyDescent="0.3">
      <c r="A710" s="36" t="s">
        <v>519</v>
      </c>
      <c r="B710">
        <v>24</v>
      </c>
      <c r="C710">
        <v>4</v>
      </c>
      <c r="D710">
        <v>140</v>
      </c>
      <c r="E710">
        <v>0</v>
      </c>
      <c r="F710">
        <v>2905</v>
      </c>
      <c r="G710">
        <v>14.3</v>
      </c>
      <c r="H710" s="36" t="s">
        <v>261</v>
      </c>
      <c r="I710">
        <v>80</v>
      </c>
    </row>
    <row r="711" spans="1:9" x14ac:dyDescent="0.3">
      <c r="A711" s="36" t="s">
        <v>520</v>
      </c>
      <c r="B711">
        <v>32</v>
      </c>
      <c r="C711">
        <v>4</v>
      </c>
      <c r="D711">
        <v>107</v>
      </c>
      <c r="E711">
        <v>72</v>
      </c>
      <c r="F711">
        <v>2290</v>
      </c>
      <c r="G711">
        <v>17</v>
      </c>
      <c r="H711" s="36" t="s">
        <v>283</v>
      </c>
      <c r="I711">
        <v>80</v>
      </c>
    </row>
    <row r="712" spans="1:9" x14ac:dyDescent="0.3">
      <c r="A712" s="36" t="s">
        <v>520</v>
      </c>
      <c r="B712">
        <v>32</v>
      </c>
      <c r="C712">
        <v>4</v>
      </c>
      <c r="D712">
        <v>107</v>
      </c>
      <c r="E712">
        <v>72</v>
      </c>
      <c r="F712">
        <v>2290</v>
      </c>
      <c r="G712">
        <v>17</v>
      </c>
      <c r="H712" s="36" t="s">
        <v>283</v>
      </c>
      <c r="I712">
        <v>82</v>
      </c>
    </row>
    <row r="713" spans="1:9" x14ac:dyDescent="0.3">
      <c r="A713" s="36" t="s">
        <v>520</v>
      </c>
      <c r="B713">
        <v>36</v>
      </c>
      <c r="C713">
        <v>4</v>
      </c>
      <c r="D713">
        <v>107</v>
      </c>
      <c r="E713">
        <v>75</v>
      </c>
      <c r="F713">
        <v>2205</v>
      </c>
      <c r="G713">
        <v>14.5</v>
      </c>
      <c r="H713" s="36" t="s">
        <v>283</v>
      </c>
      <c r="I713">
        <v>80</v>
      </c>
    </row>
    <row r="714" spans="1:9" x14ac:dyDescent="0.3">
      <c r="A714" s="36" t="s">
        <v>520</v>
      </c>
      <c r="B714">
        <v>36</v>
      </c>
      <c r="C714">
        <v>4</v>
      </c>
      <c r="D714">
        <v>107</v>
      </c>
      <c r="E714">
        <v>75</v>
      </c>
      <c r="F714">
        <v>2205</v>
      </c>
      <c r="G714">
        <v>14.5</v>
      </c>
      <c r="H714" s="36" t="s">
        <v>283</v>
      </c>
      <c r="I714">
        <v>82</v>
      </c>
    </row>
    <row r="715" spans="1:9" x14ac:dyDescent="0.3">
      <c r="A715" s="36" t="s">
        <v>521</v>
      </c>
      <c r="B715">
        <v>27</v>
      </c>
      <c r="C715">
        <v>4</v>
      </c>
      <c r="D715">
        <v>135</v>
      </c>
      <c r="E715">
        <v>84</v>
      </c>
      <c r="F715">
        <v>2490</v>
      </c>
      <c r="G715">
        <v>15.7</v>
      </c>
      <c r="H715" s="36" t="s">
        <v>261</v>
      </c>
      <c r="I715">
        <v>81</v>
      </c>
    </row>
    <row r="716" spans="1:9" x14ac:dyDescent="0.3">
      <c r="A716" s="36" t="s">
        <v>521</v>
      </c>
      <c r="B716">
        <v>27</v>
      </c>
      <c r="C716">
        <v>4</v>
      </c>
      <c r="D716">
        <v>135</v>
      </c>
      <c r="E716">
        <v>84</v>
      </c>
      <c r="F716">
        <v>2490</v>
      </c>
      <c r="G716">
        <v>15.7</v>
      </c>
      <c r="H716" s="36" t="s">
        <v>261</v>
      </c>
      <c r="I716">
        <v>81</v>
      </c>
    </row>
    <row r="717" spans="1:9" x14ac:dyDescent="0.3">
      <c r="A717" s="36" t="s">
        <v>521</v>
      </c>
      <c r="B717">
        <v>30</v>
      </c>
      <c r="C717">
        <v>4</v>
      </c>
      <c r="D717">
        <v>135</v>
      </c>
      <c r="E717">
        <v>84</v>
      </c>
      <c r="F717">
        <v>2385</v>
      </c>
      <c r="G717">
        <v>12.9</v>
      </c>
      <c r="H717" s="36" t="s">
        <v>261</v>
      </c>
      <c r="I717">
        <v>81</v>
      </c>
    </row>
    <row r="718" spans="1:9" x14ac:dyDescent="0.3">
      <c r="A718" s="36" t="s">
        <v>521</v>
      </c>
      <c r="B718">
        <v>30</v>
      </c>
      <c r="C718">
        <v>4</v>
      </c>
      <c r="D718">
        <v>135</v>
      </c>
      <c r="E718">
        <v>84</v>
      </c>
      <c r="F718">
        <v>2385</v>
      </c>
      <c r="G718">
        <v>12.9</v>
      </c>
      <c r="H718" s="36" t="s">
        <v>261</v>
      </c>
      <c r="I718">
        <v>81</v>
      </c>
    </row>
    <row r="719" spans="1:9" x14ac:dyDescent="0.3">
      <c r="A719" s="36" t="s">
        <v>522</v>
      </c>
      <c r="B719">
        <v>26</v>
      </c>
      <c r="C719">
        <v>4</v>
      </c>
      <c r="D719">
        <v>156</v>
      </c>
      <c r="E719">
        <v>92</v>
      </c>
      <c r="F719">
        <v>2620</v>
      </c>
      <c r="G719">
        <v>14.4</v>
      </c>
      <c r="H719" s="36" t="s">
        <v>261</v>
      </c>
      <c r="I719">
        <v>81</v>
      </c>
    </row>
    <row r="720" spans="1:9" x14ac:dyDescent="0.3">
      <c r="A720" s="36" t="s">
        <v>523</v>
      </c>
      <c r="B720">
        <v>39</v>
      </c>
      <c r="C720">
        <v>4</v>
      </c>
      <c r="D720">
        <v>79</v>
      </c>
      <c r="E720">
        <v>58</v>
      </c>
      <c r="F720">
        <v>1755</v>
      </c>
      <c r="G720">
        <v>16.899999999999999</v>
      </c>
      <c r="H720" s="36" t="s">
        <v>283</v>
      </c>
      <c r="I720">
        <v>81</v>
      </c>
    </row>
    <row r="721" spans="1:9" x14ac:dyDescent="0.3">
      <c r="A721" s="36" t="s">
        <v>524</v>
      </c>
      <c r="B721">
        <v>39</v>
      </c>
      <c r="C721">
        <v>4</v>
      </c>
      <c r="D721">
        <v>86</v>
      </c>
      <c r="E721">
        <v>64</v>
      </c>
      <c r="F721">
        <v>1875</v>
      </c>
      <c r="G721">
        <v>16.399999999999999</v>
      </c>
      <c r="H721" s="36" t="s">
        <v>261</v>
      </c>
      <c r="I721">
        <v>81</v>
      </c>
    </row>
    <row r="722" spans="1:9" x14ac:dyDescent="0.3">
      <c r="A722" s="36" t="s">
        <v>525</v>
      </c>
      <c r="B722">
        <v>35</v>
      </c>
      <c r="C722">
        <v>4</v>
      </c>
      <c r="D722">
        <v>81</v>
      </c>
      <c r="E722">
        <v>60</v>
      </c>
      <c r="F722">
        <v>1760</v>
      </c>
      <c r="G722">
        <v>16.100000000000001</v>
      </c>
      <c r="H722" s="36" t="s">
        <v>283</v>
      </c>
      <c r="I722">
        <v>81</v>
      </c>
    </row>
    <row r="723" spans="1:9" x14ac:dyDescent="0.3">
      <c r="A723" s="36" t="s">
        <v>526</v>
      </c>
      <c r="B723">
        <v>37</v>
      </c>
      <c r="C723">
        <v>4</v>
      </c>
      <c r="D723">
        <v>85</v>
      </c>
      <c r="E723">
        <v>65</v>
      </c>
      <c r="F723">
        <v>1975</v>
      </c>
      <c r="G723">
        <v>19.399999999999999</v>
      </c>
      <c r="H723" s="36" t="s">
        <v>283</v>
      </c>
      <c r="I723">
        <v>81</v>
      </c>
    </row>
    <row r="724" spans="1:9" x14ac:dyDescent="0.3">
      <c r="A724" s="36" t="s">
        <v>527</v>
      </c>
      <c r="B724">
        <v>38</v>
      </c>
      <c r="C724">
        <v>4</v>
      </c>
      <c r="D724">
        <v>89</v>
      </c>
      <c r="E724">
        <v>62</v>
      </c>
      <c r="F724">
        <v>2050</v>
      </c>
      <c r="G724">
        <v>17.3</v>
      </c>
      <c r="H724" s="36" t="s">
        <v>283</v>
      </c>
      <c r="I724">
        <v>81</v>
      </c>
    </row>
    <row r="725" spans="1:9" x14ac:dyDescent="0.3">
      <c r="A725" s="36" t="s">
        <v>528</v>
      </c>
      <c r="B725">
        <v>34</v>
      </c>
      <c r="C725">
        <v>4</v>
      </c>
      <c r="D725">
        <v>91</v>
      </c>
      <c r="E725">
        <v>68</v>
      </c>
      <c r="F725">
        <v>1985</v>
      </c>
      <c r="G725">
        <v>16</v>
      </c>
      <c r="H725" s="36" t="s">
        <v>283</v>
      </c>
      <c r="I725">
        <v>81</v>
      </c>
    </row>
    <row r="726" spans="1:9" x14ac:dyDescent="0.3">
      <c r="A726" s="36" t="s">
        <v>529</v>
      </c>
      <c r="B726">
        <v>35</v>
      </c>
      <c r="C726">
        <v>4</v>
      </c>
      <c r="D726">
        <v>105</v>
      </c>
      <c r="E726">
        <v>63</v>
      </c>
      <c r="F726">
        <v>2215</v>
      </c>
      <c r="G726">
        <v>14.9</v>
      </c>
      <c r="H726" s="36" t="s">
        <v>261</v>
      </c>
      <c r="I726">
        <v>81</v>
      </c>
    </row>
    <row r="727" spans="1:9" x14ac:dyDescent="0.3">
      <c r="A727" s="36" t="s">
        <v>530</v>
      </c>
      <c r="B727">
        <v>34</v>
      </c>
      <c r="C727">
        <v>4</v>
      </c>
      <c r="D727">
        <v>98</v>
      </c>
      <c r="E727">
        <v>65</v>
      </c>
      <c r="F727">
        <v>2045</v>
      </c>
      <c r="G727">
        <v>16.2</v>
      </c>
      <c r="H727" s="36" t="s">
        <v>261</v>
      </c>
      <c r="I727">
        <v>81</v>
      </c>
    </row>
    <row r="728" spans="1:9" x14ac:dyDescent="0.3">
      <c r="A728" s="36" t="s">
        <v>531</v>
      </c>
      <c r="B728">
        <v>30</v>
      </c>
      <c r="C728">
        <v>4</v>
      </c>
      <c r="D728">
        <v>98</v>
      </c>
      <c r="E728">
        <v>65</v>
      </c>
      <c r="F728">
        <v>2380</v>
      </c>
      <c r="G728">
        <v>20.7</v>
      </c>
      <c r="H728" s="36" t="s">
        <v>261</v>
      </c>
      <c r="I728">
        <v>81</v>
      </c>
    </row>
    <row r="729" spans="1:9" x14ac:dyDescent="0.3">
      <c r="A729" s="36" t="s">
        <v>532</v>
      </c>
      <c r="B729">
        <v>33</v>
      </c>
      <c r="C729">
        <v>4</v>
      </c>
      <c r="D729">
        <v>105</v>
      </c>
      <c r="E729">
        <v>74</v>
      </c>
      <c r="F729">
        <v>2190</v>
      </c>
      <c r="G729">
        <v>14.2</v>
      </c>
      <c r="H729" s="36" t="s">
        <v>272</v>
      </c>
      <c r="I729">
        <v>81</v>
      </c>
    </row>
    <row r="730" spans="1:9" x14ac:dyDescent="0.3">
      <c r="A730" s="36" t="s">
        <v>533</v>
      </c>
      <c r="B730">
        <v>34</v>
      </c>
      <c r="C730">
        <v>4</v>
      </c>
      <c r="D730">
        <v>100</v>
      </c>
      <c r="E730">
        <v>0</v>
      </c>
      <c r="F730">
        <v>2320</v>
      </c>
      <c r="G730">
        <v>15.8</v>
      </c>
      <c r="H730" s="36" t="s">
        <v>272</v>
      </c>
      <c r="I730">
        <v>81</v>
      </c>
    </row>
    <row r="731" spans="1:9" x14ac:dyDescent="0.3">
      <c r="A731" s="36" t="s">
        <v>534</v>
      </c>
      <c r="B731">
        <v>34</v>
      </c>
      <c r="C731">
        <v>4</v>
      </c>
      <c r="D731">
        <v>107</v>
      </c>
      <c r="E731">
        <v>75</v>
      </c>
      <c r="F731">
        <v>2210</v>
      </c>
      <c r="G731">
        <v>14.4</v>
      </c>
      <c r="H731" s="36" t="s">
        <v>283</v>
      </c>
      <c r="I731">
        <v>81</v>
      </c>
    </row>
    <row r="732" spans="1:9" x14ac:dyDescent="0.3">
      <c r="A732" s="36" t="s">
        <v>535</v>
      </c>
      <c r="B732">
        <v>33</v>
      </c>
      <c r="C732">
        <v>4</v>
      </c>
      <c r="D732">
        <v>119</v>
      </c>
      <c r="E732">
        <v>100</v>
      </c>
      <c r="F732">
        <v>2615</v>
      </c>
      <c r="G732">
        <v>14.8</v>
      </c>
      <c r="H732" s="36" t="s">
        <v>283</v>
      </c>
      <c r="I732">
        <v>81</v>
      </c>
    </row>
    <row r="733" spans="1:9" x14ac:dyDescent="0.3">
      <c r="A733" s="36" t="s">
        <v>536</v>
      </c>
      <c r="B733">
        <v>28</v>
      </c>
      <c r="C733">
        <v>4</v>
      </c>
      <c r="D733">
        <v>141</v>
      </c>
      <c r="E733">
        <v>80</v>
      </c>
      <c r="F733">
        <v>3230</v>
      </c>
      <c r="G733">
        <v>20.399999999999999</v>
      </c>
      <c r="H733" s="36" t="s">
        <v>272</v>
      </c>
      <c r="I733">
        <v>81</v>
      </c>
    </row>
    <row r="734" spans="1:9" x14ac:dyDescent="0.3">
      <c r="A734" s="36" t="s">
        <v>537</v>
      </c>
      <c r="B734">
        <v>0</v>
      </c>
      <c r="C734">
        <v>4</v>
      </c>
      <c r="D734">
        <v>121</v>
      </c>
      <c r="E734">
        <v>110</v>
      </c>
      <c r="F734">
        <v>2800</v>
      </c>
      <c r="G734">
        <v>15.4</v>
      </c>
      <c r="H734" s="36" t="s">
        <v>272</v>
      </c>
      <c r="I734">
        <v>81</v>
      </c>
    </row>
    <row r="735" spans="1:9" x14ac:dyDescent="0.3">
      <c r="A735" s="36" t="s">
        <v>538</v>
      </c>
      <c r="B735">
        <v>31</v>
      </c>
      <c r="C735">
        <v>6</v>
      </c>
      <c r="D735">
        <v>145</v>
      </c>
      <c r="E735">
        <v>76</v>
      </c>
      <c r="F735">
        <v>3160</v>
      </c>
      <c r="G735">
        <v>19.600000000000001</v>
      </c>
      <c r="H735" s="36" t="s">
        <v>272</v>
      </c>
      <c r="I735">
        <v>81</v>
      </c>
    </row>
    <row r="736" spans="1:9" x14ac:dyDescent="0.3">
      <c r="A736" s="36" t="s">
        <v>539</v>
      </c>
      <c r="B736">
        <v>25</v>
      </c>
      <c r="C736">
        <v>6</v>
      </c>
      <c r="D736">
        <v>168</v>
      </c>
      <c r="E736">
        <v>116</v>
      </c>
      <c r="F736">
        <v>2900</v>
      </c>
      <c r="G736">
        <v>12.6</v>
      </c>
      <c r="H736" s="36" t="s">
        <v>283</v>
      </c>
      <c r="I736">
        <v>81</v>
      </c>
    </row>
    <row r="737" spans="1:9" x14ac:dyDescent="0.3">
      <c r="A737" s="36" t="s">
        <v>540</v>
      </c>
      <c r="B737">
        <v>24</v>
      </c>
      <c r="C737">
        <v>6</v>
      </c>
      <c r="D737">
        <v>146</v>
      </c>
      <c r="E737">
        <v>120</v>
      </c>
      <c r="F737">
        <v>2930</v>
      </c>
      <c r="G737">
        <v>13.8</v>
      </c>
      <c r="H737" s="36" t="s">
        <v>283</v>
      </c>
      <c r="I737">
        <v>81</v>
      </c>
    </row>
    <row r="738" spans="1:9" x14ac:dyDescent="0.3">
      <c r="A738" s="36" t="s">
        <v>541</v>
      </c>
      <c r="B738">
        <v>27</v>
      </c>
      <c r="C738">
        <v>8</v>
      </c>
      <c r="D738">
        <v>350</v>
      </c>
      <c r="E738">
        <v>105</v>
      </c>
      <c r="F738">
        <v>3725</v>
      </c>
      <c r="G738">
        <v>19</v>
      </c>
      <c r="H738" s="36" t="s">
        <v>261</v>
      </c>
      <c r="I738">
        <v>81</v>
      </c>
    </row>
    <row r="739" spans="1:9" x14ac:dyDescent="0.3">
      <c r="A739" s="36" t="s">
        <v>542</v>
      </c>
      <c r="B739">
        <v>20</v>
      </c>
      <c r="C739">
        <v>6</v>
      </c>
      <c r="D739">
        <v>200</v>
      </c>
      <c r="E739">
        <v>88</v>
      </c>
      <c r="F739">
        <v>3060</v>
      </c>
      <c r="G739">
        <v>17.100000000000001</v>
      </c>
      <c r="H739" s="36" t="s">
        <v>261</v>
      </c>
      <c r="I739">
        <v>81</v>
      </c>
    </row>
    <row r="740" spans="1:9" x14ac:dyDescent="0.3">
      <c r="A740" s="36" t="s">
        <v>543</v>
      </c>
      <c r="B740">
        <v>18</v>
      </c>
      <c r="C740">
        <v>6</v>
      </c>
      <c r="D740">
        <v>225</v>
      </c>
      <c r="E740">
        <v>85</v>
      </c>
      <c r="F740">
        <v>3465</v>
      </c>
      <c r="G740">
        <v>16.600000000000001</v>
      </c>
      <c r="H740" s="36" t="s">
        <v>261</v>
      </c>
      <c r="I740">
        <v>81</v>
      </c>
    </row>
    <row r="741" spans="1:9" x14ac:dyDescent="0.3">
      <c r="A741" s="36" t="s">
        <v>544</v>
      </c>
      <c r="B741">
        <v>28</v>
      </c>
      <c r="C741">
        <v>4</v>
      </c>
      <c r="D741">
        <v>112</v>
      </c>
      <c r="E741">
        <v>88</v>
      </c>
      <c r="F741">
        <v>2605</v>
      </c>
      <c r="G741">
        <v>19.600000000000001</v>
      </c>
      <c r="H741" s="36" t="s">
        <v>261</v>
      </c>
      <c r="I741">
        <v>82</v>
      </c>
    </row>
    <row r="742" spans="1:9" x14ac:dyDescent="0.3">
      <c r="A742" s="36" t="s">
        <v>545</v>
      </c>
      <c r="B742">
        <v>27</v>
      </c>
      <c r="C742">
        <v>4</v>
      </c>
      <c r="D742">
        <v>112</v>
      </c>
      <c r="E742">
        <v>88</v>
      </c>
      <c r="F742">
        <v>2640</v>
      </c>
      <c r="G742">
        <v>18.600000000000001</v>
      </c>
      <c r="H742" s="36" t="s">
        <v>261</v>
      </c>
      <c r="I742">
        <v>82</v>
      </c>
    </row>
    <row r="743" spans="1:9" x14ac:dyDescent="0.3">
      <c r="A743" s="36" t="s">
        <v>546</v>
      </c>
      <c r="B743">
        <v>34</v>
      </c>
      <c r="C743">
        <v>4</v>
      </c>
      <c r="D743">
        <v>112</v>
      </c>
      <c r="E743">
        <v>88</v>
      </c>
      <c r="F743">
        <v>2395</v>
      </c>
      <c r="G743">
        <v>18</v>
      </c>
      <c r="H743" s="36" t="s">
        <v>261</v>
      </c>
      <c r="I743">
        <v>82</v>
      </c>
    </row>
    <row r="744" spans="1:9" x14ac:dyDescent="0.3">
      <c r="A744" s="36" t="s">
        <v>547</v>
      </c>
      <c r="B744">
        <v>31</v>
      </c>
      <c r="C744">
        <v>4</v>
      </c>
      <c r="D744">
        <v>112</v>
      </c>
      <c r="E744">
        <v>85</v>
      </c>
      <c r="F744">
        <v>2575</v>
      </c>
      <c r="G744">
        <v>16.2</v>
      </c>
      <c r="H744" s="36" t="s">
        <v>261</v>
      </c>
      <c r="I744">
        <v>82</v>
      </c>
    </row>
    <row r="745" spans="1:9" x14ac:dyDescent="0.3">
      <c r="A745" s="36" t="s">
        <v>548</v>
      </c>
      <c r="B745">
        <v>29</v>
      </c>
      <c r="C745">
        <v>4</v>
      </c>
      <c r="D745">
        <v>135</v>
      </c>
      <c r="E745">
        <v>84</v>
      </c>
      <c r="F745">
        <v>2525</v>
      </c>
      <c r="G745">
        <v>16</v>
      </c>
      <c r="H745" s="36" t="s">
        <v>261</v>
      </c>
      <c r="I745">
        <v>82</v>
      </c>
    </row>
    <row r="746" spans="1:9" x14ac:dyDescent="0.3">
      <c r="A746" s="36" t="s">
        <v>549</v>
      </c>
      <c r="B746">
        <v>24</v>
      </c>
      <c r="C746">
        <v>4</v>
      </c>
      <c r="D746">
        <v>140</v>
      </c>
      <c r="E746">
        <v>92</v>
      </c>
      <c r="F746">
        <v>2865</v>
      </c>
      <c r="G746">
        <v>16.399999999999999</v>
      </c>
      <c r="H746" s="36" t="s">
        <v>261</v>
      </c>
      <c r="I746">
        <v>82</v>
      </c>
    </row>
    <row r="747" spans="1:9" x14ac:dyDescent="0.3">
      <c r="A747" s="36" t="s">
        <v>550</v>
      </c>
      <c r="B747">
        <v>23</v>
      </c>
      <c r="C747">
        <v>4</v>
      </c>
      <c r="D747">
        <v>151</v>
      </c>
      <c r="E747">
        <v>0</v>
      </c>
      <c r="F747">
        <v>3035</v>
      </c>
      <c r="G747">
        <v>20.5</v>
      </c>
      <c r="H747" s="36" t="s">
        <v>261</v>
      </c>
      <c r="I747">
        <v>82</v>
      </c>
    </row>
    <row r="748" spans="1:9" x14ac:dyDescent="0.3">
      <c r="A748" s="36" t="s">
        <v>551</v>
      </c>
      <c r="B748">
        <v>36</v>
      </c>
      <c r="C748">
        <v>4</v>
      </c>
      <c r="D748">
        <v>105</v>
      </c>
      <c r="E748">
        <v>74</v>
      </c>
      <c r="F748">
        <v>1980</v>
      </c>
      <c r="G748">
        <v>15.3</v>
      </c>
      <c r="H748" s="36" t="s">
        <v>272</v>
      </c>
      <c r="I748">
        <v>82</v>
      </c>
    </row>
    <row r="749" spans="1:9" x14ac:dyDescent="0.3">
      <c r="A749" s="36" t="s">
        <v>552</v>
      </c>
      <c r="B749">
        <v>37</v>
      </c>
      <c r="C749">
        <v>4</v>
      </c>
      <c r="D749">
        <v>91</v>
      </c>
      <c r="E749">
        <v>68</v>
      </c>
      <c r="F749">
        <v>2025</v>
      </c>
      <c r="G749">
        <v>18.2</v>
      </c>
      <c r="H749" s="36" t="s">
        <v>283</v>
      </c>
      <c r="I749">
        <v>82</v>
      </c>
    </row>
    <row r="750" spans="1:9" x14ac:dyDescent="0.3">
      <c r="A750" s="36" t="s">
        <v>553</v>
      </c>
      <c r="B750">
        <v>31</v>
      </c>
      <c r="C750">
        <v>4</v>
      </c>
      <c r="D750">
        <v>91</v>
      </c>
      <c r="E750">
        <v>68</v>
      </c>
      <c r="F750">
        <v>1970</v>
      </c>
      <c r="G750">
        <v>17.600000000000001</v>
      </c>
      <c r="H750" s="36" t="s">
        <v>283</v>
      </c>
      <c r="I750">
        <v>82</v>
      </c>
    </row>
    <row r="751" spans="1:9" x14ac:dyDescent="0.3">
      <c r="A751" s="36" t="s">
        <v>554</v>
      </c>
      <c r="B751">
        <v>38</v>
      </c>
      <c r="C751">
        <v>4</v>
      </c>
      <c r="D751">
        <v>105</v>
      </c>
      <c r="E751">
        <v>63</v>
      </c>
      <c r="F751">
        <v>2125</v>
      </c>
      <c r="G751">
        <v>14.7</v>
      </c>
      <c r="H751" s="36" t="s">
        <v>261</v>
      </c>
      <c r="I751">
        <v>82</v>
      </c>
    </row>
    <row r="752" spans="1:9" x14ac:dyDescent="0.3">
      <c r="A752" s="36" t="s">
        <v>555</v>
      </c>
      <c r="B752">
        <v>36</v>
      </c>
      <c r="C752">
        <v>4</v>
      </c>
      <c r="D752">
        <v>98</v>
      </c>
      <c r="E752">
        <v>70</v>
      </c>
      <c r="F752">
        <v>2125</v>
      </c>
      <c r="G752">
        <v>17.3</v>
      </c>
      <c r="H752" s="36" t="s">
        <v>261</v>
      </c>
      <c r="I752">
        <v>82</v>
      </c>
    </row>
    <row r="753" spans="1:9" x14ac:dyDescent="0.3">
      <c r="A753" s="36" t="s">
        <v>556</v>
      </c>
      <c r="B753">
        <v>36</v>
      </c>
      <c r="C753">
        <v>4</v>
      </c>
      <c r="D753">
        <v>120</v>
      </c>
      <c r="E753">
        <v>88</v>
      </c>
      <c r="F753">
        <v>2160</v>
      </c>
      <c r="G753">
        <v>14.5</v>
      </c>
      <c r="H753" s="36" t="s">
        <v>283</v>
      </c>
      <c r="I753">
        <v>82</v>
      </c>
    </row>
    <row r="754" spans="1:9" x14ac:dyDescent="0.3">
      <c r="A754" s="36" t="s">
        <v>557</v>
      </c>
      <c r="B754">
        <v>32</v>
      </c>
      <c r="C754">
        <v>4</v>
      </c>
      <c r="D754">
        <v>91</v>
      </c>
      <c r="E754">
        <v>67</v>
      </c>
      <c r="F754">
        <v>1965</v>
      </c>
      <c r="G754">
        <v>15.7</v>
      </c>
      <c r="H754" s="36" t="s">
        <v>283</v>
      </c>
      <c r="I754">
        <v>82</v>
      </c>
    </row>
    <row r="755" spans="1:9" x14ac:dyDescent="0.3">
      <c r="A755" s="36" t="s">
        <v>558</v>
      </c>
      <c r="B755">
        <v>38</v>
      </c>
      <c r="C755">
        <v>4</v>
      </c>
      <c r="D755">
        <v>91</v>
      </c>
      <c r="E755">
        <v>67</v>
      </c>
      <c r="F755">
        <v>1995</v>
      </c>
      <c r="G755">
        <v>16.2</v>
      </c>
      <c r="H755" s="36" t="s">
        <v>283</v>
      </c>
      <c r="I755">
        <v>82</v>
      </c>
    </row>
    <row r="756" spans="1:9" x14ac:dyDescent="0.3">
      <c r="A756" s="36" t="s">
        <v>559</v>
      </c>
      <c r="B756">
        <v>25</v>
      </c>
      <c r="C756">
        <v>6</v>
      </c>
      <c r="D756">
        <v>181</v>
      </c>
      <c r="E756">
        <v>110</v>
      </c>
      <c r="F756">
        <v>2945</v>
      </c>
      <c r="G756">
        <v>16.399999999999999</v>
      </c>
      <c r="H756" s="36" t="s">
        <v>261</v>
      </c>
      <c r="I756">
        <v>82</v>
      </c>
    </row>
    <row r="757" spans="1:9" x14ac:dyDescent="0.3">
      <c r="A757" s="36" t="s">
        <v>560</v>
      </c>
      <c r="B757">
        <v>38</v>
      </c>
      <c r="C757">
        <v>6</v>
      </c>
      <c r="D757">
        <v>262</v>
      </c>
      <c r="E757">
        <v>85</v>
      </c>
      <c r="F757">
        <v>3015</v>
      </c>
      <c r="G757">
        <v>17</v>
      </c>
      <c r="H757" s="36" t="s">
        <v>261</v>
      </c>
      <c r="I757">
        <v>82</v>
      </c>
    </row>
    <row r="758" spans="1:9" x14ac:dyDescent="0.3">
      <c r="A758" s="36" t="s">
        <v>561</v>
      </c>
      <c r="B758">
        <v>26</v>
      </c>
      <c r="C758">
        <v>4</v>
      </c>
      <c r="D758">
        <v>156</v>
      </c>
      <c r="E758">
        <v>92</v>
      </c>
      <c r="F758">
        <v>2585</v>
      </c>
      <c r="G758">
        <v>14.5</v>
      </c>
      <c r="H758" s="36" t="s">
        <v>261</v>
      </c>
      <c r="I758">
        <v>82</v>
      </c>
    </row>
    <row r="759" spans="1:9" x14ac:dyDescent="0.3">
      <c r="A759" s="36" t="s">
        <v>562</v>
      </c>
      <c r="B759">
        <v>22</v>
      </c>
      <c r="C759">
        <v>6</v>
      </c>
      <c r="D759">
        <v>232</v>
      </c>
      <c r="E759">
        <v>112</v>
      </c>
      <c r="F759">
        <v>2835</v>
      </c>
      <c r="G759">
        <v>14.7</v>
      </c>
      <c r="H759" s="36" t="s">
        <v>261</v>
      </c>
      <c r="I759">
        <v>82</v>
      </c>
    </row>
    <row r="760" spans="1:9" x14ac:dyDescent="0.3">
      <c r="A760" s="36" t="s">
        <v>563</v>
      </c>
      <c r="B760">
        <v>32</v>
      </c>
      <c r="C760">
        <v>4</v>
      </c>
      <c r="D760">
        <v>144</v>
      </c>
      <c r="E760">
        <v>96</v>
      </c>
      <c r="F760">
        <v>2665</v>
      </c>
      <c r="G760">
        <v>13.9</v>
      </c>
      <c r="H760" s="36" t="s">
        <v>283</v>
      </c>
      <c r="I760">
        <v>82</v>
      </c>
    </row>
    <row r="761" spans="1:9" x14ac:dyDescent="0.3">
      <c r="A761" s="36" t="s">
        <v>564</v>
      </c>
      <c r="B761">
        <v>36</v>
      </c>
      <c r="C761">
        <v>4</v>
      </c>
      <c r="D761">
        <v>135</v>
      </c>
      <c r="E761">
        <v>84</v>
      </c>
      <c r="F761">
        <v>2370</v>
      </c>
      <c r="G761">
        <v>13</v>
      </c>
      <c r="H761" s="36" t="s">
        <v>261</v>
      </c>
      <c r="I761">
        <v>82</v>
      </c>
    </row>
    <row r="762" spans="1:9" x14ac:dyDescent="0.3">
      <c r="A762" s="36" t="s">
        <v>565</v>
      </c>
      <c r="B762">
        <v>27</v>
      </c>
      <c r="C762">
        <v>4</v>
      </c>
      <c r="D762">
        <v>151</v>
      </c>
      <c r="E762">
        <v>90</v>
      </c>
      <c r="F762">
        <v>2950</v>
      </c>
      <c r="G762">
        <v>17.3</v>
      </c>
      <c r="H762" s="36" t="s">
        <v>261</v>
      </c>
      <c r="I762">
        <v>82</v>
      </c>
    </row>
    <row r="763" spans="1:9" x14ac:dyDescent="0.3">
      <c r="A763" s="36" t="s">
        <v>566</v>
      </c>
      <c r="B763">
        <v>27</v>
      </c>
      <c r="C763">
        <v>4</v>
      </c>
      <c r="D763">
        <v>140</v>
      </c>
      <c r="E763">
        <v>86</v>
      </c>
      <c r="F763">
        <v>2790</v>
      </c>
      <c r="G763">
        <v>15.6</v>
      </c>
      <c r="H763" s="36" t="s">
        <v>261</v>
      </c>
      <c r="I763">
        <v>82</v>
      </c>
    </row>
    <row r="764" spans="1:9" x14ac:dyDescent="0.3">
      <c r="A764" s="36" t="s">
        <v>567</v>
      </c>
      <c r="B764">
        <v>44</v>
      </c>
      <c r="C764">
        <v>4</v>
      </c>
      <c r="D764">
        <v>97</v>
      </c>
      <c r="E764">
        <v>52</v>
      </c>
      <c r="F764">
        <v>2130</v>
      </c>
      <c r="G764">
        <v>24.6</v>
      </c>
      <c r="H764" s="36" t="s">
        <v>272</v>
      </c>
      <c r="I764">
        <v>82</v>
      </c>
    </row>
    <row r="765" spans="1:9" x14ac:dyDescent="0.3">
      <c r="A765" s="36" t="s">
        <v>568</v>
      </c>
      <c r="B765">
        <v>32</v>
      </c>
      <c r="C765">
        <v>4</v>
      </c>
      <c r="D765">
        <v>135</v>
      </c>
      <c r="E765">
        <v>84</v>
      </c>
      <c r="F765">
        <v>2295</v>
      </c>
      <c r="G765">
        <v>11.6</v>
      </c>
      <c r="H765" s="36" t="s">
        <v>261</v>
      </c>
      <c r="I765">
        <v>82</v>
      </c>
    </row>
    <row r="766" spans="1:9" x14ac:dyDescent="0.3">
      <c r="A766" s="36" t="s">
        <v>569</v>
      </c>
      <c r="B766">
        <v>28</v>
      </c>
      <c r="C766">
        <v>4</v>
      </c>
      <c r="D766">
        <v>120</v>
      </c>
      <c r="E766">
        <v>79</v>
      </c>
      <c r="F766">
        <v>2625</v>
      </c>
      <c r="G766">
        <v>18.600000000000001</v>
      </c>
      <c r="H766" s="36" t="s">
        <v>261</v>
      </c>
      <c r="I766">
        <v>82</v>
      </c>
    </row>
    <row r="767" spans="1:9" x14ac:dyDescent="0.3">
      <c r="A767" s="36" t="s">
        <v>570</v>
      </c>
      <c r="B767">
        <v>31</v>
      </c>
      <c r="C767">
        <v>4</v>
      </c>
      <c r="D767">
        <v>119</v>
      </c>
      <c r="E767">
        <v>82</v>
      </c>
      <c r="F767">
        <v>2720</v>
      </c>
      <c r="G767">
        <v>19.399999999999999</v>
      </c>
      <c r="H767" s="36" t="s">
        <v>261</v>
      </c>
      <c r="I767">
        <v>82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BB2C-2047-47B5-869B-41A49CE6091D}">
  <dimension ref="A1:I407"/>
  <sheetViews>
    <sheetView topLeftCell="A4" workbookViewId="0">
      <selection sqref="A1:G25"/>
    </sheetView>
  </sheetViews>
  <sheetFormatPr defaultRowHeight="14.4" x14ac:dyDescent="0.3"/>
  <cols>
    <col min="1" max="1" width="33.109375" bestFit="1" customWidth="1"/>
    <col min="2" max="2" width="7.33203125" bestFit="1" customWidth="1"/>
    <col min="3" max="3" width="10.88671875" bestFit="1" customWidth="1"/>
    <col min="4" max="4" width="14.5546875" bestFit="1" customWidth="1"/>
    <col min="5" max="5" width="13.33203125" bestFit="1" customWidth="1"/>
    <col min="6" max="6" width="9.21875" bestFit="1" customWidth="1"/>
    <col min="7" max="7" width="13.6640625" bestFit="1" customWidth="1"/>
    <col min="8" max="8" width="33.109375" bestFit="1" customWidth="1"/>
    <col min="9" max="10" width="10.77734375" bestFit="1" customWidth="1"/>
    <col min="11" max="11" width="12" bestFit="1" customWidth="1"/>
    <col min="12" max="12" width="11" bestFit="1" customWidth="1"/>
    <col min="13" max="13" width="10.77734375" bestFit="1" customWidth="1"/>
    <col min="14" max="14" width="11.21875" bestFit="1" customWidth="1"/>
    <col min="15" max="16" width="10.77734375" bestFit="1" customWidth="1"/>
  </cols>
  <sheetData>
    <row r="1" spans="1:9" x14ac:dyDescent="0.3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</row>
    <row r="2" spans="1:9" x14ac:dyDescent="0.3">
      <c r="A2" s="36" t="s">
        <v>260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</row>
    <row r="3" spans="1:9" x14ac:dyDescent="0.3">
      <c r="A3" s="36" t="s">
        <v>262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</row>
    <row r="4" spans="1:9" x14ac:dyDescent="0.3">
      <c r="A4" s="36" t="s">
        <v>263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</row>
    <row r="5" spans="1:9" x14ac:dyDescent="0.3">
      <c r="A5" s="36" t="s">
        <v>264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</row>
    <row r="6" spans="1:9" x14ac:dyDescent="0.3">
      <c r="A6" s="36" t="s">
        <v>265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</row>
    <row r="7" spans="1:9" x14ac:dyDescent="0.3">
      <c r="A7" s="36" t="s">
        <v>266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</row>
    <row r="8" spans="1:9" x14ac:dyDescent="0.3">
      <c r="A8" s="36" t="s">
        <v>267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</row>
    <row r="9" spans="1:9" x14ac:dyDescent="0.3">
      <c r="A9" s="36" t="s">
        <v>268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</row>
    <row r="10" spans="1:9" x14ac:dyDescent="0.3">
      <c r="A10" s="36" t="s">
        <v>269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I10" t="s">
        <v>574</v>
      </c>
    </row>
    <row r="11" spans="1:9" x14ac:dyDescent="0.3">
      <c r="A11" s="36" t="s">
        <v>270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</row>
    <row r="12" spans="1:9" x14ac:dyDescent="0.3">
      <c r="A12" s="36" t="s">
        <v>271</v>
      </c>
      <c r="B12">
        <v>0</v>
      </c>
      <c r="C12">
        <v>4</v>
      </c>
      <c r="D12">
        <v>133</v>
      </c>
      <c r="E12">
        <v>115</v>
      </c>
      <c r="F12">
        <v>3090</v>
      </c>
      <c r="G12">
        <v>17.5</v>
      </c>
    </row>
    <row r="13" spans="1:9" x14ac:dyDescent="0.3">
      <c r="A13" s="36" t="s">
        <v>273</v>
      </c>
      <c r="B13">
        <v>0</v>
      </c>
      <c r="C13">
        <v>8</v>
      </c>
      <c r="D13">
        <v>350</v>
      </c>
      <c r="E13">
        <v>165</v>
      </c>
      <c r="F13">
        <v>4142</v>
      </c>
      <c r="G13">
        <v>11.5</v>
      </c>
    </row>
    <row r="14" spans="1:9" x14ac:dyDescent="0.3">
      <c r="A14" s="36" t="s">
        <v>274</v>
      </c>
      <c r="B14">
        <v>0</v>
      </c>
      <c r="C14">
        <v>8</v>
      </c>
      <c r="D14">
        <v>351</v>
      </c>
      <c r="E14">
        <v>153</v>
      </c>
      <c r="F14">
        <v>4034</v>
      </c>
      <c r="G14">
        <v>11</v>
      </c>
    </row>
    <row r="15" spans="1:9" x14ac:dyDescent="0.3">
      <c r="A15" s="36" t="s">
        <v>275</v>
      </c>
      <c r="B15">
        <v>0</v>
      </c>
      <c r="C15">
        <v>8</v>
      </c>
      <c r="D15">
        <v>383</v>
      </c>
      <c r="E15">
        <v>175</v>
      </c>
      <c r="F15">
        <v>4166</v>
      </c>
      <c r="G15">
        <v>10.5</v>
      </c>
    </row>
    <row r="16" spans="1:9" x14ac:dyDescent="0.3">
      <c r="A16" s="36" t="s">
        <v>276</v>
      </c>
      <c r="B16">
        <v>0</v>
      </c>
      <c r="C16">
        <v>8</v>
      </c>
      <c r="D16">
        <v>360</v>
      </c>
      <c r="E16">
        <v>175</v>
      </c>
      <c r="F16">
        <v>3850</v>
      </c>
      <c r="G16">
        <v>11</v>
      </c>
    </row>
    <row r="17" spans="1:7" x14ac:dyDescent="0.3">
      <c r="A17" s="36" t="s">
        <v>277</v>
      </c>
      <c r="B17">
        <v>15</v>
      </c>
      <c r="C17">
        <v>8</v>
      </c>
      <c r="D17">
        <v>383</v>
      </c>
      <c r="E17">
        <v>170</v>
      </c>
      <c r="F17">
        <v>3563</v>
      </c>
      <c r="G17">
        <v>10</v>
      </c>
    </row>
    <row r="18" spans="1:7" x14ac:dyDescent="0.3">
      <c r="A18" s="36" t="s">
        <v>278</v>
      </c>
      <c r="B18">
        <v>14</v>
      </c>
      <c r="C18">
        <v>8</v>
      </c>
      <c r="D18">
        <v>340</v>
      </c>
      <c r="E18">
        <v>160</v>
      </c>
      <c r="F18">
        <v>3609</v>
      </c>
      <c r="G18">
        <v>8</v>
      </c>
    </row>
    <row r="19" spans="1:7" x14ac:dyDescent="0.3">
      <c r="A19" s="36" t="s">
        <v>279</v>
      </c>
      <c r="B19">
        <v>0</v>
      </c>
      <c r="C19">
        <v>8</v>
      </c>
      <c r="D19">
        <v>302</v>
      </c>
      <c r="E19">
        <v>140</v>
      </c>
      <c r="F19">
        <v>3353</v>
      </c>
      <c r="G19">
        <v>8</v>
      </c>
    </row>
    <row r="20" spans="1:7" x14ac:dyDescent="0.3">
      <c r="A20" s="36" t="s">
        <v>280</v>
      </c>
      <c r="B20">
        <v>15</v>
      </c>
      <c r="C20">
        <v>8</v>
      </c>
      <c r="D20">
        <v>400</v>
      </c>
      <c r="E20">
        <v>150</v>
      </c>
      <c r="F20">
        <v>3761</v>
      </c>
      <c r="G20">
        <v>9.5</v>
      </c>
    </row>
    <row r="21" spans="1:7" x14ac:dyDescent="0.3">
      <c r="A21" s="36" t="s">
        <v>281</v>
      </c>
      <c r="B21">
        <v>14</v>
      </c>
      <c r="C21">
        <v>8</v>
      </c>
      <c r="D21">
        <v>455</v>
      </c>
      <c r="E21">
        <v>225</v>
      </c>
      <c r="F21">
        <v>3086</v>
      </c>
      <c r="G21">
        <v>10</v>
      </c>
    </row>
    <row r="22" spans="1:7" x14ac:dyDescent="0.3">
      <c r="A22" s="36" t="s">
        <v>282</v>
      </c>
      <c r="B22">
        <v>24</v>
      </c>
      <c r="C22">
        <v>4</v>
      </c>
      <c r="D22">
        <v>113</v>
      </c>
      <c r="E22">
        <v>95</v>
      </c>
      <c r="F22">
        <v>2372</v>
      </c>
      <c r="G22">
        <v>15</v>
      </c>
    </row>
    <row r="23" spans="1:7" x14ac:dyDescent="0.3">
      <c r="A23" s="36" t="s">
        <v>284</v>
      </c>
      <c r="B23">
        <v>22</v>
      </c>
      <c r="C23">
        <v>6</v>
      </c>
      <c r="D23">
        <v>198</v>
      </c>
      <c r="E23">
        <v>95</v>
      </c>
      <c r="F23">
        <v>2833</v>
      </c>
      <c r="G23">
        <v>15.5</v>
      </c>
    </row>
    <row r="24" spans="1:7" x14ac:dyDescent="0.3">
      <c r="A24" s="36" t="s">
        <v>285</v>
      </c>
      <c r="B24">
        <v>18</v>
      </c>
      <c r="C24">
        <v>6</v>
      </c>
      <c r="D24">
        <v>199</v>
      </c>
      <c r="E24">
        <v>97</v>
      </c>
      <c r="F24">
        <v>2774</v>
      </c>
      <c r="G24">
        <v>15.5</v>
      </c>
    </row>
    <row r="25" spans="1:7" x14ac:dyDescent="0.3">
      <c r="A25" s="36" t="s">
        <v>286</v>
      </c>
      <c r="B25">
        <v>21</v>
      </c>
      <c r="C25">
        <v>6</v>
      </c>
      <c r="D25">
        <v>200</v>
      </c>
      <c r="E25">
        <v>85</v>
      </c>
      <c r="F25">
        <v>2587</v>
      </c>
      <c r="G25">
        <v>16</v>
      </c>
    </row>
    <row r="26" spans="1:7" x14ac:dyDescent="0.3">
      <c r="A26" s="36" t="s">
        <v>287</v>
      </c>
      <c r="B26">
        <v>27</v>
      </c>
      <c r="C26">
        <v>4</v>
      </c>
      <c r="D26">
        <v>97</v>
      </c>
      <c r="E26">
        <v>88</v>
      </c>
      <c r="F26">
        <v>2130</v>
      </c>
      <c r="G26">
        <v>14.5</v>
      </c>
    </row>
    <row r="27" spans="1:7" x14ac:dyDescent="0.3">
      <c r="A27" s="36" t="s">
        <v>288</v>
      </c>
      <c r="B27">
        <v>26</v>
      </c>
      <c r="C27">
        <v>4</v>
      </c>
      <c r="D27">
        <v>97</v>
      </c>
      <c r="E27">
        <v>46</v>
      </c>
      <c r="F27">
        <v>1835</v>
      </c>
      <c r="G27">
        <v>20.5</v>
      </c>
    </row>
    <row r="28" spans="1:7" x14ac:dyDescent="0.3">
      <c r="A28" s="36" t="s">
        <v>289</v>
      </c>
      <c r="B28">
        <v>25</v>
      </c>
      <c r="C28">
        <v>4</v>
      </c>
      <c r="D28">
        <v>110</v>
      </c>
      <c r="E28">
        <v>87</v>
      </c>
      <c r="F28">
        <v>2672</v>
      </c>
      <c r="G28">
        <v>17.5</v>
      </c>
    </row>
    <row r="29" spans="1:7" x14ac:dyDescent="0.3">
      <c r="A29" s="36" t="s">
        <v>290</v>
      </c>
      <c r="B29">
        <v>24</v>
      </c>
      <c r="C29">
        <v>4</v>
      </c>
      <c r="D29">
        <v>107</v>
      </c>
      <c r="E29">
        <v>90</v>
      </c>
      <c r="F29">
        <v>2430</v>
      </c>
      <c r="G29">
        <v>14.5</v>
      </c>
    </row>
    <row r="30" spans="1:7" x14ac:dyDescent="0.3">
      <c r="A30" s="36" t="s">
        <v>291</v>
      </c>
      <c r="B30">
        <v>25</v>
      </c>
      <c r="C30">
        <v>4</v>
      </c>
      <c r="D30">
        <v>104</v>
      </c>
      <c r="E30">
        <v>95</v>
      </c>
      <c r="F30">
        <v>2375</v>
      </c>
      <c r="G30">
        <v>17.5</v>
      </c>
    </row>
    <row r="31" spans="1:7" x14ac:dyDescent="0.3">
      <c r="A31" s="36" t="s">
        <v>292</v>
      </c>
      <c r="B31">
        <v>26</v>
      </c>
      <c r="C31">
        <v>4</v>
      </c>
      <c r="D31">
        <v>121</v>
      </c>
      <c r="E31">
        <v>113</v>
      </c>
      <c r="F31">
        <v>2234</v>
      </c>
      <c r="G31">
        <v>12.5</v>
      </c>
    </row>
    <row r="32" spans="1:7" x14ac:dyDescent="0.3">
      <c r="A32" s="36" t="s">
        <v>293</v>
      </c>
      <c r="B32">
        <v>21</v>
      </c>
      <c r="C32">
        <v>6</v>
      </c>
      <c r="D32">
        <v>199</v>
      </c>
      <c r="E32">
        <v>90</v>
      </c>
      <c r="F32">
        <v>2648</v>
      </c>
      <c r="G32">
        <v>15</v>
      </c>
    </row>
    <row r="33" spans="1:7" x14ac:dyDescent="0.3">
      <c r="A33" s="36" t="s">
        <v>294</v>
      </c>
      <c r="B33">
        <v>10</v>
      </c>
      <c r="C33">
        <v>8</v>
      </c>
      <c r="D33">
        <v>360</v>
      </c>
      <c r="E33">
        <v>215</v>
      </c>
      <c r="F33">
        <v>4615</v>
      </c>
      <c r="G33">
        <v>14</v>
      </c>
    </row>
    <row r="34" spans="1:7" x14ac:dyDescent="0.3">
      <c r="A34" s="36" t="s">
        <v>295</v>
      </c>
      <c r="B34">
        <v>10</v>
      </c>
      <c r="C34">
        <v>8</v>
      </c>
      <c r="D34">
        <v>307</v>
      </c>
      <c r="E34">
        <v>200</v>
      </c>
      <c r="F34">
        <v>4376</v>
      </c>
      <c r="G34">
        <v>15</v>
      </c>
    </row>
    <row r="35" spans="1:7" x14ac:dyDescent="0.3">
      <c r="A35" s="36" t="s">
        <v>296</v>
      </c>
      <c r="B35">
        <v>11</v>
      </c>
      <c r="C35">
        <v>8</v>
      </c>
      <c r="D35">
        <v>318</v>
      </c>
      <c r="E35">
        <v>210</v>
      </c>
      <c r="F35">
        <v>4382</v>
      </c>
      <c r="G35">
        <v>13.5</v>
      </c>
    </row>
    <row r="36" spans="1:7" x14ac:dyDescent="0.3">
      <c r="A36" s="36" t="s">
        <v>297</v>
      </c>
      <c r="B36">
        <v>9</v>
      </c>
      <c r="C36">
        <v>8</v>
      </c>
      <c r="D36">
        <v>304</v>
      </c>
      <c r="E36">
        <v>193</v>
      </c>
      <c r="F36">
        <v>4732</v>
      </c>
      <c r="G36">
        <v>18.5</v>
      </c>
    </row>
    <row r="37" spans="1:7" x14ac:dyDescent="0.3">
      <c r="A37" s="36" t="s">
        <v>287</v>
      </c>
      <c r="B37">
        <v>27</v>
      </c>
      <c r="C37">
        <v>4</v>
      </c>
      <c r="D37">
        <v>97</v>
      </c>
      <c r="E37">
        <v>88</v>
      </c>
      <c r="F37">
        <v>2130</v>
      </c>
      <c r="G37">
        <v>14.5</v>
      </c>
    </row>
    <row r="38" spans="1:7" x14ac:dyDescent="0.3">
      <c r="A38" s="36" t="s">
        <v>298</v>
      </c>
      <c r="B38">
        <v>28</v>
      </c>
      <c r="C38">
        <v>4</v>
      </c>
      <c r="D38">
        <v>140</v>
      </c>
      <c r="E38">
        <v>90</v>
      </c>
      <c r="F38">
        <v>2264</v>
      </c>
      <c r="G38">
        <v>15.5</v>
      </c>
    </row>
    <row r="39" spans="1:7" x14ac:dyDescent="0.3">
      <c r="A39" s="36" t="s">
        <v>299</v>
      </c>
      <c r="B39">
        <v>25</v>
      </c>
      <c r="C39">
        <v>4</v>
      </c>
      <c r="D39">
        <v>113</v>
      </c>
      <c r="E39">
        <v>95</v>
      </c>
      <c r="F39">
        <v>2228</v>
      </c>
      <c r="G39">
        <v>14</v>
      </c>
    </row>
    <row r="40" spans="1:7" x14ac:dyDescent="0.3">
      <c r="A40" s="36" t="s">
        <v>300</v>
      </c>
      <c r="B40">
        <v>25</v>
      </c>
      <c r="C40">
        <v>4</v>
      </c>
      <c r="D40">
        <v>98</v>
      </c>
      <c r="E40">
        <v>0</v>
      </c>
      <c r="F40">
        <v>2046</v>
      </c>
      <c r="G40">
        <v>19</v>
      </c>
    </row>
    <row r="41" spans="1:7" x14ac:dyDescent="0.3">
      <c r="A41" s="36" t="s">
        <v>301</v>
      </c>
      <c r="B41">
        <v>0</v>
      </c>
      <c r="C41">
        <v>4</v>
      </c>
      <c r="D41">
        <v>97</v>
      </c>
      <c r="E41">
        <v>48</v>
      </c>
      <c r="F41">
        <v>1978</v>
      </c>
      <c r="G41">
        <v>20</v>
      </c>
    </row>
    <row r="42" spans="1:7" x14ac:dyDescent="0.3">
      <c r="A42" s="36" t="s">
        <v>293</v>
      </c>
      <c r="B42">
        <v>19</v>
      </c>
      <c r="C42">
        <v>6</v>
      </c>
      <c r="D42">
        <v>232</v>
      </c>
      <c r="E42">
        <v>100</v>
      </c>
      <c r="F42">
        <v>2634</v>
      </c>
      <c r="G42">
        <v>13</v>
      </c>
    </row>
    <row r="43" spans="1:7" x14ac:dyDescent="0.3">
      <c r="A43" s="36" t="s">
        <v>302</v>
      </c>
      <c r="B43">
        <v>16</v>
      </c>
      <c r="C43">
        <v>6</v>
      </c>
      <c r="D43">
        <v>225</v>
      </c>
      <c r="E43">
        <v>105</v>
      </c>
      <c r="F43">
        <v>3439</v>
      </c>
      <c r="G43">
        <v>15.5</v>
      </c>
    </row>
    <row r="44" spans="1:7" x14ac:dyDescent="0.3">
      <c r="A44" s="36" t="s">
        <v>260</v>
      </c>
      <c r="B44">
        <v>17</v>
      </c>
      <c r="C44">
        <v>6</v>
      </c>
      <c r="D44">
        <v>250</v>
      </c>
      <c r="E44">
        <v>100</v>
      </c>
      <c r="F44">
        <v>3329</v>
      </c>
      <c r="G44">
        <v>15.5</v>
      </c>
    </row>
    <row r="45" spans="1:7" x14ac:dyDescent="0.3">
      <c r="A45" s="36" t="s">
        <v>303</v>
      </c>
      <c r="B45">
        <v>19</v>
      </c>
      <c r="C45">
        <v>6</v>
      </c>
      <c r="D45">
        <v>250</v>
      </c>
      <c r="E45">
        <v>88</v>
      </c>
      <c r="F45">
        <v>3302</v>
      </c>
      <c r="G45">
        <v>15.5</v>
      </c>
    </row>
    <row r="46" spans="1:7" x14ac:dyDescent="0.3">
      <c r="A46" s="36" t="s">
        <v>304</v>
      </c>
      <c r="B46">
        <v>18</v>
      </c>
      <c r="C46">
        <v>6</v>
      </c>
      <c r="D46">
        <v>232</v>
      </c>
      <c r="E46">
        <v>100</v>
      </c>
      <c r="F46">
        <v>3288</v>
      </c>
      <c r="G46">
        <v>15.5</v>
      </c>
    </row>
    <row r="47" spans="1:7" x14ac:dyDescent="0.3">
      <c r="A47" s="36" t="s">
        <v>267</v>
      </c>
      <c r="B47">
        <v>14</v>
      </c>
      <c r="C47">
        <v>8</v>
      </c>
      <c r="D47">
        <v>350</v>
      </c>
      <c r="E47">
        <v>165</v>
      </c>
      <c r="F47">
        <v>4209</v>
      </c>
      <c r="G47">
        <v>12</v>
      </c>
    </row>
    <row r="48" spans="1:7" x14ac:dyDescent="0.3">
      <c r="A48" s="36" t="s">
        <v>305</v>
      </c>
      <c r="B48">
        <v>14</v>
      </c>
      <c r="C48">
        <v>8</v>
      </c>
      <c r="D48">
        <v>400</v>
      </c>
      <c r="E48">
        <v>175</v>
      </c>
      <c r="F48">
        <v>4464</v>
      </c>
      <c r="G48">
        <v>11.5</v>
      </c>
    </row>
    <row r="49" spans="1:7" x14ac:dyDescent="0.3">
      <c r="A49" s="36" t="s">
        <v>266</v>
      </c>
      <c r="B49">
        <v>14</v>
      </c>
      <c r="C49">
        <v>8</v>
      </c>
      <c r="D49">
        <v>351</v>
      </c>
      <c r="E49">
        <v>153</v>
      </c>
      <c r="F49">
        <v>4154</v>
      </c>
      <c r="G49">
        <v>13.5</v>
      </c>
    </row>
    <row r="50" spans="1:7" x14ac:dyDescent="0.3">
      <c r="A50" s="36" t="s">
        <v>268</v>
      </c>
      <c r="B50">
        <v>14</v>
      </c>
      <c r="C50">
        <v>8</v>
      </c>
      <c r="D50">
        <v>318</v>
      </c>
      <c r="E50">
        <v>150</v>
      </c>
      <c r="F50">
        <v>4096</v>
      </c>
      <c r="G50">
        <v>13</v>
      </c>
    </row>
    <row r="51" spans="1:7" x14ac:dyDescent="0.3">
      <c r="A51" s="36" t="s">
        <v>306</v>
      </c>
      <c r="B51">
        <v>12</v>
      </c>
      <c r="C51">
        <v>8</v>
      </c>
      <c r="D51">
        <v>383</v>
      </c>
      <c r="E51">
        <v>180</v>
      </c>
      <c r="F51">
        <v>4955</v>
      </c>
      <c r="G51">
        <v>11.5</v>
      </c>
    </row>
    <row r="52" spans="1:7" x14ac:dyDescent="0.3">
      <c r="A52" s="36" t="s">
        <v>307</v>
      </c>
      <c r="B52">
        <v>13</v>
      </c>
      <c r="C52">
        <v>8</v>
      </c>
      <c r="D52">
        <v>400</v>
      </c>
      <c r="E52">
        <v>170</v>
      </c>
      <c r="F52">
        <v>4746</v>
      </c>
      <c r="G52">
        <v>12</v>
      </c>
    </row>
    <row r="53" spans="1:7" x14ac:dyDescent="0.3">
      <c r="A53" s="36" t="s">
        <v>308</v>
      </c>
      <c r="B53">
        <v>13</v>
      </c>
      <c r="C53">
        <v>8</v>
      </c>
      <c r="D53">
        <v>400</v>
      </c>
      <c r="E53">
        <v>175</v>
      </c>
      <c r="F53">
        <v>5140</v>
      </c>
      <c r="G53">
        <v>12</v>
      </c>
    </row>
    <row r="54" spans="1:7" x14ac:dyDescent="0.3">
      <c r="A54" s="36" t="s">
        <v>309</v>
      </c>
      <c r="B54">
        <v>18</v>
      </c>
      <c r="C54">
        <v>6</v>
      </c>
      <c r="D54">
        <v>258</v>
      </c>
      <c r="E54">
        <v>110</v>
      </c>
      <c r="F54">
        <v>2962</v>
      </c>
      <c r="G54">
        <v>13.5</v>
      </c>
    </row>
    <row r="55" spans="1:7" x14ac:dyDescent="0.3">
      <c r="A55" s="36" t="s">
        <v>310</v>
      </c>
      <c r="B55">
        <v>22</v>
      </c>
      <c r="C55">
        <v>4</v>
      </c>
      <c r="D55">
        <v>140</v>
      </c>
      <c r="E55">
        <v>72</v>
      </c>
      <c r="F55">
        <v>2408</v>
      </c>
      <c r="G55">
        <v>19</v>
      </c>
    </row>
    <row r="56" spans="1:7" x14ac:dyDescent="0.3">
      <c r="A56" s="36" t="s">
        <v>311</v>
      </c>
      <c r="B56">
        <v>19</v>
      </c>
      <c r="C56">
        <v>6</v>
      </c>
      <c r="D56">
        <v>250</v>
      </c>
      <c r="E56">
        <v>100</v>
      </c>
      <c r="F56">
        <v>3282</v>
      </c>
      <c r="G56">
        <v>15</v>
      </c>
    </row>
    <row r="57" spans="1:7" x14ac:dyDescent="0.3">
      <c r="A57" s="36" t="s">
        <v>312</v>
      </c>
      <c r="B57">
        <v>18</v>
      </c>
      <c r="C57">
        <v>6</v>
      </c>
      <c r="D57">
        <v>250</v>
      </c>
      <c r="E57">
        <v>88</v>
      </c>
      <c r="F57">
        <v>3139</v>
      </c>
      <c r="G57">
        <v>14.5</v>
      </c>
    </row>
    <row r="58" spans="1:7" x14ac:dyDescent="0.3">
      <c r="A58" s="36" t="s">
        <v>313</v>
      </c>
      <c r="B58">
        <v>23</v>
      </c>
      <c r="C58">
        <v>4</v>
      </c>
      <c r="D58">
        <v>122</v>
      </c>
      <c r="E58">
        <v>86</v>
      </c>
      <c r="F58">
        <v>2220</v>
      </c>
      <c r="G58">
        <v>14</v>
      </c>
    </row>
    <row r="59" spans="1:7" x14ac:dyDescent="0.3">
      <c r="A59" s="36" t="s">
        <v>314</v>
      </c>
      <c r="B59">
        <v>28</v>
      </c>
      <c r="C59">
        <v>4</v>
      </c>
      <c r="D59">
        <v>116</v>
      </c>
      <c r="E59">
        <v>90</v>
      </c>
      <c r="F59">
        <v>2123</v>
      </c>
      <c r="G59">
        <v>14</v>
      </c>
    </row>
    <row r="60" spans="1:7" x14ac:dyDescent="0.3">
      <c r="A60" s="36" t="s">
        <v>315</v>
      </c>
      <c r="B60">
        <v>30</v>
      </c>
      <c r="C60">
        <v>4</v>
      </c>
      <c r="D60">
        <v>79</v>
      </c>
      <c r="E60">
        <v>70</v>
      </c>
      <c r="F60">
        <v>2074</v>
      </c>
      <c r="G60">
        <v>19.5</v>
      </c>
    </row>
    <row r="61" spans="1:7" x14ac:dyDescent="0.3">
      <c r="A61" s="36" t="s">
        <v>316</v>
      </c>
      <c r="B61">
        <v>30</v>
      </c>
      <c r="C61">
        <v>4</v>
      </c>
      <c r="D61">
        <v>88</v>
      </c>
      <c r="E61">
        <v>76</v>
      </c>
      <c r="F61">
        <v>2065</v>
      </c>
      <c r="G61">
        <v>14.5</v>
      </c>
    </row>
    <row r="62" spans="1:7" x14ac:dyDescent="0.3">
      <c r="A62" s="36" t="s">
        <v>317</v>
      </c>
      <c r="B62">
        <v>31</v>
      </c>
      <c r="C62">
        <v>4</v>
      </c>
      <c r="D62">
        <v>71</v>
      </c>
      <c r="E62">
        <v>65</v>
      </c>
      <c r="F62">
        <v>1773</v>
      </c>
      <c r="G62">
        <v>19</v>
      </c>
    </row>
    <row r="63" spans="1:7" x14ac:dyDescent="0.3">
      <c r="A63" s="36" t="s">
        <v>318</v>
      </c>
      <c r="B63">
        <v>35</v>
      </c>
      <c r="C63">
        <v>4</v>
      </c>
      <c r="D63">
        <v>72</v>
      </c>
      <c r="E63">
        <v>69</v>
      </c>
      <c r="F63">
        <v>1613</v>
      </c>
      <c r="G63">
        <v>18</v>
      </c>
    </row>
    <row r="64" spans="1:7" x14ac:dyDescent="0.3">
      <c r="A64" s="36" t="s">
        <v>319</v>
      </c>
      <c r="B64">
        <v>27</v>
      </c>
      <c r="C64">
        <v>4</v>
      </c>
      <c r="D64">
        <v>97</v>
      </c>
      <c r="E64">
        <v>60</v>
      </c>
      <c r="F64">
        <v>1834</v>
      </c>
      <c r="G64">
        <v>19</v>
      </c>
    </row>
    <row r="65" spans="1:7" x14ac:dyDescent="0.3">
      <c r="A65" s="36" t="s">
        <v>320</v>
      </c>
      <c r="B65">
        <v>26</v>
      </c>
      <c r="C65">
        <v>4</v>
      </c>
      <c r="D65">
        <v>91</v>
      </c>
      <c r="E65">
        <v>70</v>
      </c>
      <c r="F65">
        <v>1955</v>
      </c>
      <c r="G65">
        <v>20.5</v>
      </c>
    </row>
    <row r="66" spans="1:7" x14ac:dyDescent="0.3">
      <c r="A66" s="36" t="s">
        <v>321</v>
      </c>
      <c r="B66">
        <v>24</v>
      </c>
      <c r="C66">
        <v>4</v>
      </c>
      <c r="D66">
        <v>113</v>
      </c>
      <c r="E66">
        <v>95</v>
      </c>
      <c r="F66">
        <v>2278</v>
      </c>
      <c r="G66">
        <v>15.5</v>
      </c>
    </row>
    <row r="67" spans="1:7" x14ac:dyDescent="0.3">
      <c r="A67" s="36" t="s">
        <v>322</v>
      </c>
      <c r="B67">
        <v>25</v>
      </c>
      <c r="C67">
        <v>4</v>
      </c>
      <c r="D67">
        <v>98</v>
      </c>
      <c r="E67">
        <v>80</v>
      </c>
      <c r="F67">
        <v>2126</v>
      </c>
      <c r="G67">
        <v>17</v>
      </c>
    </row>
    <row r="68" spans="1:7" x14ac:dyDescent="0.3">
      <c r="A68" s="36" t="s">
        <v>323</v>
      </c>
      <c r="B68">
        <v>23</v>
      </c>
      <c r="C68">
        <v>4</v>
      </c>
      <c r="D68">
        <v>97</v>
      </c>
      <c r="E68">
        <v>54</v>
      </c>
      <c r="F68">
        <v>2254</v>
      </c>
      <c r="G68">
        <v>23.5</v>
      </c>
    </row>
    <row r="69" spans="1:7" x14ac:dyDescent="0.3">
      <c r="A69" s="36" t="s">
        <v>324</v>
      </c>
      <c r="B69">
        <v>20</v>
      </c>
      <c r="C69">
        <v>4</v>
      </c>
      <c r="D69">
        <v>140</v>
      </c>
      <c r="E69">
        <v>90</v>
      </c>
      <c r="F69">
        <v>2408</v>
      </c>
      <c r="G69">
        <v>19.5</v>
      </c>
    </row>
    <row r="70" spans="1:7" x14ac:dyDescent="0.3">
      <c r="A70" s="36" t="s">
        <v>325</v>
      </c>
      <c r="B70">
        <v>21</v>
      </c>
      <c r="C70">
        <v>4</v>
      </c>
      <c r="D70">
        <v>122</v>
      </c>
      <c r="E70">
        <v>86</v>
      </c>
      <c r="F70">
        <v>2226</v>
      </c>
      <c r="G70">
        <v>16.5</v>
      </c>
    </row>
    <row r="71" spans="1:7" x14ac:dyDescent="0.3">
      <c r="A71" s="36" t="s">
        <v>267</v>
      </c>
      <c r="B71">
        <v>13</v>
      </c>
      <c r="C71">
        <v>8</v>
      </c>
      <c r="D71">
        <v>350</v>
      </c>
      <c r="E71">
        <v>165</v>
      </c>
      <c r="F71">
        <v>4274</v>
      </c>
      <c r="G71">
        <v>12</v>
      </c>
    </row>
    <row r="72" spans="1:7" x14ac:dyDescent="0.3">
      <c r="A72" s="36" t="s">
        <v>269</v>
      </c>
      <c r="B72">
        <v>14</v>
      </c>
      <c r="C72">
        <v>8</v>
      </c>
      <c r="D72">
        <v>400</v>
      </c>
      <c r="E72">
        <v>175</v>
      </c>
      <c r="F72">
        <v>4385</v>
      </c>
      <c r="G72">
        <v>12</v>
      </c>
    </row>
    <row r="73" spans="1:7" x14ac:dyDescent="0.3">
      <c r="A73" s="36" t="s">
        <v>326</v>
      </c>
      <c r="B73">
        <v>15</v>
      </c>
      <c r="C73">
        <v>8</v>
      </c>
      <c r="D73">
        <v>318</v>
      </c>
      <c r="E73">
        <v>150</v>
      </c>
      <c r="F73">
        <v>4135</v>
      </c>
      <c r="G73">
        <v>13.5</v>
      </c>
    </row>
    <row r="74" spans="1:7" x14ac:dyDescent="0.3">
      <c r="A74" s="36" t="s">
        <v>266</v>
      </c>
      <c r="B74">
        <v>14</v>
      </c>
      <c r="C74">
        <v>8</v>
      </c>
      <c r="D74">
        <v>351</v>
      </c>
      <c r="E74">
        <v>153</v>
      </c>
      <c r="F74">
        <v>4129</v>
      </c>
      <c r="G74">
        <v>13</v>
      </c>
    </row>
    <row r="75" spans="1:7" x14ac:dyDescent="0.3">
      <c r="A75" s="36" t="s">
        <v>327</v>
      </c>
      <c r="B75">
        <v>17</v>
      </c>
      <c r="C75">
        <v>8</v>
      </c>
      <c r="D75">
        <v>304</v>
      </c>
      <c r="E75">
        <v>150</v>
      </c>
      <c r="F75">
        <v>3672</v>
      </c>
      <c r="G75">
        <v>11.5</v>
      </c>
    </row>
    <row r="76" spans="1:7" x14ac:dyDescent="0.3">
      <c r="A76" s="36" t="s">
        <v>328</v>
      </c>
      <c r="B76">
        <v>11</v>
      </c>
      <c r="C76">
        <v>8</v>
      </c>
      <c r="D76">
        <v>429</v>
      </c>
      <c r="E76">
        <v>208</v>
      </c>
      <c r="F76">
        <v>4633</v>
      </c>
      <c r="G76">
        <v>11</v>
      </c>
    </row>
    <row r="77" spans="1:7" x14ac:dyDescent="0.3">
      <c r="A77" s="36" t="s">
        <v>329</v>
      </c>
      <c r="B77">
        <v>13</v>
      </c>
      <c r="C77">
        <v>8</v>
      </c>
      <c r="D77">
        <v>350</v>
      </c>
      <c r="E77">
        <v>155</v>
      </c>
      <c r="F77">
        <v>4502</v>
      </c>
      <c r="G77">
        <v>13.5</v>
      </c>
    </row>
    <row r="78" spans="1:7" x14ac:dyDescent="0.3">
      <c r="A78" s="36" t="s">
        <v>330</v>
      </c>
      <c r="B78">
        <v>12</v>
      </c>
      <c r="C78">
        <v>8</v>
      </c>
      <c r="D78">
        <v>350</v>
      </c>
      <c r="E78">
        <v>160</v>
      </c>
      <c r="F78">
        <v>4456</v>
      </c>
      <c r="G78">
        <v>13.5</v>
      </c>
    </row>
    <row r="79" spans="1:7" x14ac:dyDescent="0.3">
      <c r="A79" s="36" t="s">
        <v>331</v>
      </c>
      <c r="B79">
        <v>13</v>
      </c>
      <c r="C79">
        <v>8</v>
      </c>
      <c r="D79">
        <v>400</v>
      </c>
      <c r="E79">
        <v>190</v>
      </c>
      <c r="F79">
        <v>4422</v>
      </c>
      <c r="G79">
        <v>12.5</v>
      </c>
    </row>
    <row r="80" spans="1:7" x14ac:dyDescent="0.3">
      <c r="A80" s="36" t="s">
        <v>332</v>
      </c>
      <c r="B80">
        <v>19</v>
      </c>
      <c r="C80">
        <v>3</v>
      </c>
      <c r="D80">
        <v>70</v>
      </c>
      <c r="E80">
        <v>97</v>
      </c>
      <c r="F80">
        <v>2330</v>
      </c>
      <c r="G80">
        <v>13.5</v>
      </c>
    </row>
    <row r="81" spans="1:7" x14ac:dyDescent="0.3">
      <c r="A81" s="36" t="s">
        <v>333</v>
      </c>
      <c r="B81">
        <v>15</v>
      </c>
      <c r="C81">
        <v>8</v>
      </c>
      <c r="D81">
        <v>304</v>
      </c>
      <c r="E81">
        <v>150</v>
      </c>
      <c r="F81">
        <v>3892</v>
      </c>
      <c r="G81">
        <v>12.5</v>
      </c>
    </row>
    <row r="82" spans="1:7" x14ac:dyDescent="0.3">
      <c r="A82" s="36" t="s">
        <v>273</v>
      </c>
      <c r="B82">
        <v>13</v>
      </c>
      <c r="C82">
        <v>8</v>
      </c>
      <c r="D82">
        <v>307</v>
      </c>
      <c r="E82">
        <v>130</v>
      </c>
      <c r="F82">
        <v>4098</v>
      </c>
      <c r="G82">
        <v>14</v>
      </c>
    </row>
    <row r="83" spans="1:7" x14ac:dyDescent="0.3">
      <c r="A83" s="36" t="s">
        <v>334</v>
      </c>
      <c r="B83">
        <v>13</v>
      </c>
      <c r="C83">
        <v>8</v>
      </c>
      <c r="D83">
        <v>302</v>
      </c>
      <c r="E83">
        <v>140</v>
      </c>
      <c r="F83">
        <v>4294</v>
      </c>
      <c r="G83">
        <v>16</v>
      </c>
    </row>
    <row r="84" spans="1:7" x14ac:dyDescent="0.3">
      <c r="A84" s="36" t="s">
        <v>335</v>
      </c>
      <c r="B84">
        <v>14</v>
      </c>
      <c r="C84">
        <v>8</v>
      </c>
      <c r="D84">
        <v>318</v>
      </c>
      <c r="E84">
        <v>150</v>
      </c>
      <c r="F84">
        <v>4077</v>
      </c>
      <c r="G84">
        <v>14</v>
      </c>
    </row>
    <row r="85" spans="1:7" x14ac:dyDescent="0.3">
      <c r="A85" s="36" t="s">
        <v>336</v>
      </c>
      <c r="B85">
        <v>18</v>
      </c>
      <c r="C85">
        <v>4</v>
      </c>
      <c r="D85">
        <v>121</v>
      </c>
      <c r="E85">
        <v>112</v>
      </c>
      <c r="F85">
        <v>2933</v>
      </c>
      <c r="G85">
        <v>14.5</v>
      </c>
    </row>
    <row r="86" spans="1:7" x14ac:dyDescent="0.3">
      <c r="A86" s="36" t="s">
        <v>337</v>
      </c>
      <c r="B86">
        <v>22</v>
      </c>
      <c r="C86">
        <v>4</v>
      </c>
      <c r="D86">
        <v>121</v>
      </c>
      <c r="E86">
        <v>76</v>
      </c>
      <c r="F86">
        <v>2511</v>
      </c>
      <c r="G86">
        <v>18</v>
      </c>
    </row>
    <row r="87" spans="1:7" x14ac:dyDescent="0.3">
      <c r="A87" s="36" t="s">
        <v>338</v>
      </c>
      <c r="B87">
        <v>21</v>
      </c>
      <c r="C87">
        <v>4</v>
      </c>
      <c r="D87">
        <v>120</v>
      </c>
      <c r="E87">
        <v>87</v>
      </c>
      <c r="F87">
        <v>2979</v>
      </c>
      <c r="G87">
        <v>19.5</v>
      </c>
    </row>
    <row r="88" spans="1:7" x14ac:dyDescent="0.3">
      <c r="A88" s="36" t="s">
        <v>339</v>
      </c>
      <c r="B88">
        <v>26</v>
      </c>
      <c r="C88">
        <v>4</v>
      </c>
      <c r="D88">
        <v>96</v>
      </c>
      <c r="E88">
        <v>69</v>
      </c>
      <c r="F88">
        <v>2189</v>
      </c>
      <c r="G88">
        <v>18</v>
      </c>
    </row>
    <row r="89" spans="1:7" x14ac:dyDescent="0.3">
      <c r="A89" s="36" t="s">
        <v>340</v>
      </c>
      <c r="B89">
        <v>22</v>
      </c>
      <c r="C89">
        <v>4</v>
      </c>
      <c r="D89">
        <v>122</v>
      </c>
      <c r="E89">
        <v>86</v>
      </c>
      <c r="F89">
        <v>2395</v>
      </c>
      <c r="G89">
        <v>16</v>
      </c>
    </row>
    <row r="90" spans="1:7" x14ac:dyDescent="0.3">
      <c r="A90" s="36" t="s">
        <v>341</v>
      </c>
      <c r="B90">
        <v>28</v>
      </c>
      <c r="C90">
        <v>4</v>
      </c>
      <c r="D90">
        <v>97</v>
      </c>
      <c r="E90">
        <v>92</v>
      </c>
      <c r="F90">
        <v>2288</v>
      </c>
      <c r="G90">
        <v>17</v>
      </c>
    </row>
    <row r="91" spans="1:7" x14ac:dyDescent="0.3">
      <c r="A91" s="36" t="s">
        <v>342</v>
      </c>
      <c r="B91">
        <v>23</v>
      </c>
      <c r="C91">
        <v>4</v>
      </c>
      <c r="D91">
        <v>120</v>
      </c>
      <c r="E91">
        <v>97</v>
      </c>
      <c r="F91">
        <v>2506</v>
      </c>
      <c r="G91">
        <v>14.5</v>
      </c>
    </row>
    <row r="92" spans="1:7" x14ac:dyDescent="0.3">
      <c r="A92" s="36" t="s">
        <v>343</v>
      </c>
      <c r="B92">
        <v>28</v>
      </c>
      <c r="C92">
        <v>4</v>
      </c>
      <c r="D92">
        <v>98</v>
      </c>
      <c r="E92">
        <v>80</v>
      </c>
      <c r="F92">
        <v>2164</v>
      </c>
      <c r="G92">
        <v>15</v>
      </c>
    </row>
    <row r="93" spans="1:7" x14ac:dyDescent="0.3">
      <c r="A93" s="36" t="s">
        <v>344</v>
      </c>
      <c r="B93">
        <v>27</v>
      </c>
      <c r="C93">
        <v>4</v>
      </c>
      <c r="D93">
        <v>97</v>
      </c>
      <c r="E93">
        <v>88</v>
      </c>
      <c r="F93">
        <v>2100</v>
      </c>
      <c r="G93">
        <v>16.5</v>
      </c>
    </row>
    <row r="94" spans="1:7" x14ac:dyDescent="0.3">
      <c r="A94" s="36" t="s">
        <v>345</v>
      </c>
      <c r="B94">
        <v>13</v>
      </c>
      <c r="C94">
        <v>8</v>
      </c>
      <c r="D94">
        <v>350</v>
      </c>
      <c r="E94">
        <v>175</v>
      </c>
      <c r="F94">
        <v>4100</v>
      </c>
      <c r="G94">
        <v>13</v>
      </c>
    </row>
    <row r="95" spans="1:7" x14ac:dyDescent="0.3">
      <c r="A95" s="36" t="s">
        <v>304</v>
      </c>
      <c r="B95">
        <v>14</v>
      </c>
      <c r="C95">
        <v>8</v>
      </c>
      <c r="D95">
        <v>304</v>
      </c>
      <c r="E95">
        <v>150</v>
      </c>
      <c r="F95">
        <v>3672</v>
      </c>
      <c r="G95">
        <v>11.5</v>
      </c>
    </row>
    <row r="96" spans="1:7" x14ac:dyDescent="0.3">
      <c r="A96" s="36" t="s">
        <v>346</v>
      </c>
      <c r="B96">
        <v>13</v>
      </c>
      <c r="C96">
        <v>8</v>
      </c>
      <c r="D96">
        <v>350</v>
      </c>
      <c r="E96">
        <v>145</v>
      </c>
      <c r="F96">
        <v>3988</v>
      </c>
      <c r="G96">
        <v>13</v>
      </c>
    </row>
    <row r="97" spans="1:7" x14ac:dyDescent="0.3">
      <c r="A97" s="36" t="s">
        <v>347</v>
      </c>
      <c r="B97">
        <v>14</v>
      </c>
      <c r="C97">
        <v>8</v>
      </c>
      <c r="D97">
        <v>302</v>
      </c>
      <c r="E97">
        <v>137</v>
      </c>
      <c r="F97">
        <v>4042</v>
      </c>
      <c r="G97">
        <v>14.5</v>
      </c>
    </row>
    <row r="98" spans="1:7" x14ac:dyDescent="0.3">
      <c r="A98" s="36" t="s">
        <v>348</v>
      </c>
      <c r="B98">
        <v>15</v>
      </c>
      <c r="C98">
        <v>8</v>
      </c>
      <c r="D98">
        <v>318</v>
      </c>
      <c r="E98">
        <v>150</v>
      </c>
      <c r="F98">
        <v>3777</v>
      </c>
      <c r="G98">
        <v>12.5</v>
      </c>
    </row>
    <row r="99" spans="1:7" x14ac:dyDescent="0.3">
      <c r="A99" s="36" t="s">
        <v>349</v>
      </c>
      <c r="B99">
        <v>12</v>
      </c>
      <c r="C99">
        <v>8</v>
      </c>
      <c r="D99">
        <v>429</v>
      </c>
      <c r="E99">
        <v>198</v>
      </c>
      <c r="F99">
        <v>4952</v>
      </c>
      <c r="G99">
        <v>11.5</v>
      </c>
    </row>
    <row r="100" spans="1:7" x14ac:dyDescent="0.3">
      <c r="A100" s="36" t="s">
        <v>350</v>
      </c>
      <c r="B100">
        <v>13</v>
      </c>
      <c r="C100">
        <v>8</v>
      </c>
      <c r="D100">
        <v>400</v>
      </c>
      <c r="E100">
        <v>150</v>
      </c>
      <c r="F100">
        <v>4464</v>
      </c>
      <c r="G100">
        <v>12</v>
      </c>
    </row>
    <row r="101" spans="1:7" x14ac:dyDescent="0.3">
      <c r="A101" s="36" t="s">
        <v>351</v>
      </c>
      <c r="B101">
        <v>13</v>
      </c>
      <c r="C101">
        <v>8</v>
      </c>
      <c r="D101">
        <v>351</v>
      </c>
      <c r="E101">
        <v>158</v>
      </c>
      <c r="F101">
        <v>4363</v>
      </c>
      <c r="G101">
        <v>13</v>
      </c>
    </row>
    <row r="102" spans="1:7" x14ac:dyDescent="0.3">
      <c r="A102" s="36" t="s">
        <v>352</v>
      </c>
      <c r="B102">
        <v>14</v>
      </c>
      <c r="C102">
        <v>8</v>
      </c>
      <c r="D102">
        <v>318</v>
      </c>
      <c r="E102">
        <v>150</v>
      </c>
      <c r="F102">
        <v>4237</v>
      </c>
      <c r="G102">
        <v>14.5</v>
      </c>
    </row>
    <row r="103" spans="1:7" x14ac:dyDescent="0.3">
      <c r="A103" s="36" t="s">
        <v>353</v>
      </c>
      <c r="B103">
        <v>13</v>
      </c>
      <c r="C103">
        <v>8</v>
      </c>
      <c r="D103">
        <v>440</v>
      </c>
      <c r="E103">
        <v>215</v>
      </c>
      <c r="F103">
        <v>4735</v>
      </c>
      <c r="G103">
        <v>11</v>
      </c>
    </row>
    <row r="104" spans="1:7" x14ac:dyDescent="0.3">
      <c r="A104" s="36" t="s">
        <v>354</v>
      </c>
      <c r="B104">
        <v>12</v>
      </c>
      <c r="C104">
        <v>8</v>
      </c>
      <c r="D104">
        <v>455</v>
      </c>
      <c r="E104">
        <v>225</v>
      </c>
      <c r="F104">
        <v>4951</v>
      </c>
      <c r="G104">
        <v>11</v>
      </c>
    </row>
    <row r="105" spans="1:7" x14ac:dyDescent="0.3">
      <c r="A105" s="36" t="s">
        <v>355</v>
      </c>
      <c r="B105">
        <v>13</v>
      </c>
      <c r="C105">
        <v>8</v>
      </c>
      <c r="D105">
        <v>360</v>
      </c>
      <c r="E105">
        <v>175</v>
      </c>
      <c r="F105">
        <v>3821</v>
      </c>
      <c r="G105">
        <v>11</v>
      </c>
    </row>
    <row r="106" spans="1:7" x14ac:dyDescent="0.3">
      <c r="A106" s="36" t="s">
        <v>356</v>
      </c>
      <c r="B106">
        <v>18</v>
      </c>
      <c r="C106">
        <v>6</v>
      </c>
      <c r="D106">
        <v>225</v>
      </c>
      <c r="E106">
        <v>105</v>
      </c>
      <c r="F106">
        <v>3121</v>
      </c>
      <c r="G106">
        <v>16.5</v>
      </c>
    </row>
    <row r="107" spans="1:7" x14ac:dyDescent="0.3">
      <c r="A107" s="36" t="s">
        <v>357</v>
      </c>
      <c r="B107">
        <v>16</v>
      </c>
      <c r="C107">
        <v>6</v>
      </c>
      <c r="D107">
        <v>250</v>
      </c>
      <c r="E107">
        <v>100</v>
      </c>
      <c r="F107">
        <v>3278</v>
      </c>
      <c r="G107">
        <v>18</v>
      </c>
    </row>
    <row r="108" spans="1:7" x14ac:dyDescent="0.3">
      <c r="A108" s="36" t="s">
        <v>285</v>
      </c>
      <c r="B108">
        <v>18</v>
      </c>
      <c r="C108">
        <v>6</v>
      </c>
      <c r="D108">
        <v>232</v>
      </c>
      <c r="E108">
        <v>100</v>
      </c>
      <c r="F108">
        <v>2945</v>
      </c>
      <c r="G108">
        <v>16</v>
      </c>
    </row>
    <row r="109" spans="1:7" x14ac:dyDescent="0.3">
      <c r="A109" s="36" t="s">
        <v>286</v>
      </c>
      <c r="B109">
        <v>18</v>
      </c>
      <c r="C109">
        <v>6</v>
      </c>
      <c r="D109">
        <v>250</v>
      </c>
      <c r="E109">
        <v>88</v>
      </c>
      <c r="F109">
        <v>3021</v>
      </c>
      <c r="G109">
        <v>16.5</v>
      </c>
    </row>
    <row r="110" spans="1:7" x14ac:dyDescent="0.3">
      <c r="A110" s="36" t="s">
        <v>284</v>
      </c>
      <c r="B110">
        <v>23</v>
      </c>
      <c r="C110">
        <v>6</v>
      </c>
      <c r="D110">
        <v>198</v>
      </c>
      <c r="E110">
        <v>95</v>
      </c>
      <c r="F110">
        <v>2904</v>
      </c>
      <c r="G110">
        <v>16</v>
      </c>
    </row>
    <row r="111" spans="1:7" x14ac:dyDescent="0.3">
      <c r="A111" s="36" t="s">
        <v>358</v>
      </c>
      <c r="B111">
        <v>26</v>
      </c>
      <c r="C111">
        <v>4</v>
      </c>
      <c r="D111">
        <v>97</v>
      </c>
      <c r="E111">
        <v>46</v>
      </c>
      <c r="F111">
        <v>1950</v>
      </c>
      <c r="G111">
        <v>21</v>
      </c>
    </row>
    <row r="112" spans="1:7" x14ac:dyDescent="0.3">
      <c r="A112" s="36" t="s">
        <v>267</v>
      </c>
      <c r="B112">
        <v>11</v>
      </c>
      <c r="C112">
        <v>8</v>
      </c>
      <c r="D112">
        <v>400</v>
      </c>
      <c r="E112">
        <v>150</v>
      </c>
      <c r="F112">
        <v>4997</v>
      </c>
      <c r="G112">
        <v>14</v>
      </c>
    </row>
    <row r="113" spans="1:7" x14ac:dyDescent="0.3">
      <c r="A113" s="36" t="s">
        <v>359</v>
      </c>
      <c r="B113">
        <v>12</v>
      </c>
      <c r="C113">
        <v>8</v>
      </c>
      <c r="D113">
        <v>400</v>
      </c>
      <c r="E113">
        <v>167</v>
      </c>
      <c r="F113">
        <v>4906</v>
      </c>
      <c r="G113">
        <v>12.5</v>
      </c>
    </row>
    <row r="114" spans="1:7" x14ac:dyDescent="0.3">
      <c r="A114" s="36" t="s">
        <v>360</v>
      </c>
      <c r="B114">
        <v>13</v>
      </c>
      <c r="C114">
        <v>8</v>
      </c>
      <c r="D114">
        <v>360</v>
      </c>
      <c r="E114">
        <v>170</v>
      </c>
      <c r="F114">
        <v>4654</v>
      </c>
      <c r="G114">
        <v>13</v>
      </c>
    </row>
    <row r="115" spans="1:7" x14ac:dyDescent="0.3">
      <c r="A115" s="36" t="s">
        <v>361</v>
      </c>
      <c r="B115">
        <v>12</v>
      </c>
      <c r="C115">
        <v>8</v>
      </c>
      <c r="D115">
        <v>350</v>
      </c>
      <c r="E115">
        <v>180</v>
      </c>
      <c r="F115">
        <v>4499</v>
      </c>
      <c r="G115">
        <v>12.5</v>
      </c>
    </row>
    <row r="116" spans="1:7" x14ac:dyDescent="0.3">
      <c r="A116" s="36" t="s">
        <v>293</v>
      </c>
      <c r="B116">
        <v>18</v>
      </c>
      <c r="C116">
        <v>6</v>
      </c>
      <c r="D116">
        <v>232</v>
      </c>
      <c r="E116">
        <v>100</v>
      </c>
      <c r="F116">
        <v>2789</v>
      </c>
      <c r="G116">
        <v>15</v>
      </c>
    </row>
    <row r="117" spans="1:7" x14ac:dyDescent="0.3">
      <c r="A117" s="36" t="s">
        <v>362</v>
      </c>
      <c r="B117">
        <v>20</v>
      </c>
      <c r="C117">
        <v>4</v>
      </c>
      <c r="D117">
        <v>97</v>
      </c>
      <c r="E117">
        <v>88</v>
      </c>
      <c r="F117">
        <v>2279</v>
      </c>
      <c r="G117">
        <v>19</v>
      </c>
    </row>
    <row r="118" spans="1:7" x14ac:dyDescent="0.3">
      <c r="A118" s="36" t="s">
        <v>324</v>
      </c>
      <c r="B118">
        <v>21</v>
      </c>
      <c r="C118">
        <v>4</v>
      </c>
      <c r="D118">
        <v>140</v>
      </c>
      <c r="E118">
        <v>72</v>
      </c>
      <c r="F118">
        <v>2401</v>
      </c>
      <c r="G118">
        <v>19.5</v>
      </c>
    </row>
    <row r="119" spans="1:7" x14ac:dyDescent="0.3">
      <c r="A119" s="36" t="s">
        <v>363</v>
      </c>
      <c r="B119">
        <v>22</v>
      </c>
      <c r="C119">
        <v>4</v>
      </c>
      <c r="D119">
        <v>108</v>
      </c>
      <c r="E119">
        <v>94</v>
      </c>
      <c r="F119">
        <v>2379</v>
      </c>
      <c r="G119">
        <v>16.5</v>
      </c>
    </row>
    <row r="120" spans="1:7" x14ac:dyDescent="0.3">
      <c r="A120" s="36" t="s">
        <v>364</v>
      </c>
      <c r="B120">
        <v>18</v>
      </c>
      <c r="C120">
        <v>3</v>
      </c>
      <c r="D120">
        <v>70</v>
      </c>
      <c r="E120">
        <v>90</v>
      </c>
      <c r="F120">
        <v>2124</v>
      </c>
      <c r="G120">
        <v>13.5</v>
      </c>
    </row>
    <row r="121" spans="1:7" x14ac:dyDescent="0.3">
      <c r="A121" s="36" t="s">
        <v>300</v>
      </c>
      <c r="B121">
        <v>19</v>
      </c>
      <c r="C121">
        <v>4</v>
      </c>
      <c r="D121">
        <v>122</v>
      </c>
      <c r="E121">
        <v>85</v>
      </c>
      <c r="F121">
        <v>2310</v>
      </c>
      <c r="G121">
        <v>18.5</v>
      </c>
    </row>
    <row r="122" spans="1:7" x14ac:dyDescent="0.3">
      <c r="A122" s="36" t="s">
        <v>365</v>
      </c>
      <c r="B122">
        <v>21</v>
      </c>
      <c r="C122">
        <v>6</v>
      </c>
      <c r="D122">
        <v>155</v>
      </c>
      <c r="E122">
        <v>107</v>
      </c>
      <c r="F122">
        <v>2472</v>
      </c>
      <c r="G122">
        <v>14</v>
      </c>
    </row>
    <row r="123" spans="1:7" x14ac:dyDescent="0.3">
      <c r="A123" s="36" t="s">
        <v>366</v>
      </c>
      <c r="B123">
        <v>26</v>
      </c>
      <c r="C123">
        <v>4</v>
      </c>
      <c r="D123">
        <v>98</v>
      </c>
      <c r="E123">
        <v>90</v>
      </c>
      <c r="F123">
        <v>2265</v>
      </c>
      <c r="G123">
        <v>15.5</v>
      </c>
    </row>
    <row r="124" spans="1:7" x14ac:dyDescent="0.3">
      <c r="A124" s="36" t="s">
        <v>367</v>
      </c>
      <c r="B124">
        <v>15</v>
      </c>
      <c r="C124">
        <v>8</v>
      </c>
      <c r="D124">
        <v>350</v>
      </c>
      <c r="E124">
        <v>145</v>
      </c>
      <c r="F124">
        <v>4082</v>
      </c>
      <c r="G124">
        <v>13</v>
      </c>
    </row>
    <row r="125" spans="1:7" x14ac:dyDescent="0.3">
      <c r="A125" s="36" t="s">
        <v>368</v>
      </c>
      <c r="B125">
        <v>16</v>
      </c>
      <c r="C125">
        <v>8</v>
      </c>
      <c r="D125">
        <v>400</v>
      </c>
      <c r="E125">
        <v>230</v>
      </c>
      <c r="F125">
        <v>4278</v>
      </c>
      <c r="G125">
        <v>9.5</v>
      </c>
    </row>
    <row r="126" spans="1:7" x14ac:dyDescent="0.3">
      <c r="A126" s="36" t="s">
        <v>369</v>
      </c>
      <c r="B126">
        <v>29</v>
      </c>
      <c r="C126">
        <v>4</v>
      </c>
      <c r="D126">
        <v>68</v>
      </c>
      <c r="E126">
        <v>49</v>
      </c>
      <c r="F126">
        <v>1867</v>
      </c>
      <c r="G126">
        <v>19.5</v>
      </c>
    </row>
    <row r="127" spans="1:7" x14ac:dyDescent="0.3">
      <c r="A127" s="36" t="s">
        <v>370</v>
      </c>
      <c r="B127">
        <v>24</v>
      </c>
      <c r="C127">
        <v>4</v>
      </c>
      <c r="D127">
        <v>116</v>
      </c>
      <c r="E127">
        <v>75</v>
      </c>
      <c r="F127">
        <v>2158</v>
      </c>
      <c r="G127">
        <v>15.5</v>
      </c>
    </row>
    <row r="128" spans="1:7" x14ac:dyDescent="0.3">
      <c r="A128" s="36" t="s">
        <v>371</v>
      </c>
      <c r="B128">
        <v>20</v>
      </c>
      <c r="C128">
        <v>4</v>
      </c>
      <c r="D128">
        <v>114</v>
      </c>
      <c r="E128">
        <v>91</v>
      </c>
      <c r="F128">
        <v>2582</v>
      </c>
      <c r="G128">
        <v>14</v>
      </c>
    </row>
    <row r="129" spans="1:7" x14ac:dyDescent="0.3">
      <c r="A129" s="36" t="s">
        <v>372</v>
      </c>
      <c r="B129">
        <v>19</v>
      </c>
      <c r="C129">
        <v>4</v>
      </c>
      <c r="D129">
        <v>121</v>
      </c>
      <c r="E129">
        <v>112</v>
      </c>
      <c r="F129">
        <v>2868</v>
      </c>
      <c r="G129">
        <v>15.5</v>
      </c>
    </row>
    <row r="130" spans="1:7" x14ac:dyDescent="0.3">
      <c r="A130" s="36" t="s">
        <v>373</v>
      </c>
      <c r="B130">
        <v>15</v>
      </c>
      <c r="C130">
        <v>8</v>
      </c>
      <c r="D130">
        <v>318</v>
      </c>
      <c r="E130">
        <v>150</v>
      </c>
      <c r="F130">
        <v>3399</v>
      </c>
      <c r="G130">
        <v>11</v>
      </c>
    </row>
    <row r="131" spans="1:7" x14ac:dyDescent="0.3">
      <c r="A131" s="36" t="s">
        <v>374</v>
      </c>
      <c r="B131">
        <v>24</v>
      </c>
      <c r="C131">
        <v>4</v>
      </c>
      <c r="D131">
        <v>121</v>
      </c>
      <c r="E131">
        <v>110</v>
      </c>
      <c r="F131">
        <v>2660</v>
      </c>
      <c r="G131">
        <v>14</v>
      </c>
    </row>
    <row r="132" spans="1:7" x14ac:dyDescent="0.3">
      <c r="A132" s="36" t="s">
        <v>375</v>
      </c>
      <c r="B132">
        <v>20</v>
      </c>
      <c r="C132">
        <v>6</v>
      </c>
      <c r="D132">
        <v>156</v>
      </c>
      <c r="E132">
        <v>122</v>
      </c>
      <c r="F132">
        <v>2807</v>
      </c>
      <c r="G132">
        <v>13.5</v>
      </c>
    </row>
    <row r="133" spans="1:7" x14ac:dyDescent="0.3">
      <c r="A133" s="36" t="s">
        <v>376</v>
      </c>
      <c r="B133">
        <v>11</v>
      </c>
      <c r="C133">
        <v>8</v>
      </c>
      <c r="D133">
        <v>350</v>
      </c>
      <c r="E133">
        <v>180</v>
      </c>
      <c r="F133">
        <v>3664</v>
      </c>
      <c r="G133">
        <v>11</v>
      </c>
    </row>
    <row r="134" spans="1:7" x14ac:dyDescent="0.3">
      <c r="A134" s="36" t="s">
        <v>284</v>
      </c>
      <c r="B134">
        <v>20</v>
      </c>
      <c r="C134">
        <v>6</v>
      </c>
      <c r="D134">
        <v>198</v>
      </c>
      <c r="E134">
        <v>95</v>
      </c>
      <c r="F134">
        <v>3102</v>
      </c>
      <c r="G134">
        <v>16.5</v>
      </c>
    </row>
    <row r="135" spans="1:7" x14ac:dyDescent="0.3">
      <c r="A135" s="36" t="s">
        <v>286</v>
      </c>
      <c r="B135">
        <v>21</v>
      </c>
      <c r="C135">
        <v>6</v>
      </c>
      <c r="D135">
        <v>200</v>
      </c>
      <c r="E135">
        <v>0</v>
      </c>
      <c r="F135">
        <v>2875</v>
      </c>
      <c r="G135">
        <v>17</v>
      </c>
    </row>
    <row r="136" spans="1:7" x14ac:dyDescent="0.3">
      <c r="A136" s="36" t="s">
        <v>285</v>
      </c>
      <c r="B136">
        <v>19</v>
      </c>
      <c r="C136">
        <v>6</v>
      </c>
      <c r="D136">
        <v>232</v>
      </c>
      <c r="E136">
        <v>100</v>
      </c>
      <c r="F136">
        <v>2901</v>
      </c>
      <c r="G136">
        <v>16</v>
      </c>
    </row>
    <row r="137" spans="1:7" x14ac:dyDescent="0.3">
      <c r="A137" s="36" t="s">
        <v>377</v>
      </c>
      <c r="B137">
        <v>15</v>
      </c>
      <c r="C137">
        <v>6</v>
      </c>
      <c r="D137">
        <v>250</v>
      </c>
      <c r="E137">
        <v>100</v>
      </c>
      <c r="F137">
        <v>3336</v>
      </c>
      <c r="G137">
        <v>17</v>
      </c>
    </row>
    <row r="138" spans="1:7" x14ac:dyDescent="0.3">
      <c r="A138" s="36" t="s">
        <v>378</v>
      </c>
      <c r="B138">
        <v>31</v>
      </c>
      <c r="C138">
        <v>4</v>
      </c>
      <c r="D138">
        <v>79</v>
      </c>
      <c r="E138">
        <v>67</v>
      </c>
      <c r="F138">
        <v>1950</v>
      </c>
      <c r="G138">
        <v>19</v>
      </c>
    </row>
    <row r="139" spans="1:7" x14ac:dyDescent="0.3">
      <c r="A139" s="36" t="s">
        <v>300</v>
      </c>
      <c r="B139">
        <v>26</v>
      </c>
      <c r="C139">
        <v>4</v>
      </c>
      <c r="D139">
        <v>122</v>
      </c>
      <c r="E139">
        <v>80</v>
      </c>
      <c r="F139">
        <v>2451</v>
      </c>
      <c r="G139">
        <v>16.5</v>
      </c>
    </row>
    <row r="140" spans="1:7" x14ac:dyDescent="0.3">
      <c r="A140" s="36" t="s">
        <v>317</v>
      </c>
      <c r="B140">
        <v>32</v>
      </c>
      <c r="C140">
        <v>4</v>
      </c>
      <c r="D140">
        <v>71</v>
      </c>
      <c r="E140">
        <v>65</v>
      </c>
      <c r="F140">
        <v>1836</v>
      </c>
      <c r="G140">
        <v>21</v>
      </c>
    </row>
    <row r="141" spans="1:7" x14ac:dyDescent="0.3">
      <c r="A141" s="36" t="s">
        <v>324</v>
      </c>
      <c r="B141">
        <v>25</v>
      </c>
      <c r="C141">
        <v>4</v>
      </c>
      <c r="D141">
        <v>140</v>
      </c>
      <c r="E141">
        <v>75</v>
      </c>
      <c r="F141">
        <v>2542</v>
      </c>
      <c r="G141">
        <v>17</v>
      </c>
    </row>
    <row r="142" spans="1:7" x14ac:dyDescent="0.3">
      <c r="A142" s="36" t="s">
        <v>379</v>
      </c>
      <c r="B142">
        <v>16</v>
      </c>
      <c r="C142">
        <v>6</v>
      </c>
      <c r="D142">
        <v>250</v>
      </c>
      <c r="E142">
        <v>100</v>
      </c>
      <c r="F142">
        <v>3781</v>
      </c>
      <c r="G142">
        <v>17</v>
      </c>
    </row>
    <row r="143" spans="1:7" x14ac:dyDescent="0.3">
      <c r="A143" s="36" t="s">
        <v>304</v>
      </c>
      <c r="B143">
        <v>16</v>
      </c>
      <c r="C143">
        <v>6</v>
      </c>
      <c r="D143">
        <v>258</v>
      </c>
      <c r="E143">
        <v>110</v>
      </c>
      <c r="F143">
        <v>3632</v>
      </c>
      <c r="G143">
        <v>18</v>
      </c>
    </row>
    <row r="144" spans="1:7" x14ac:dyDescent="0.3">
      <c r="A144" s="36" t="s">
        <v>380</v>
      </c>
      <c r="B144">
        <v>18</v>
      </c>
      <c r="C144">
        <v>6</v>
      </c>
      <c r="D144">
        <v>225</v>
      </c>
      <c r="E144">
        <v>105</v>
      </c>
      <c r="F144">
        <v>3613</v>
      </c>
      <c r="G144">
        <v>16.5</v>
      </c>
    </row>
    <row r="145" spans="1:7" x14ac:dyDescent="0.3">
      <c r="A145" s="36" t="s">
        <v>347</v>
      </c>
      <c r="B145">
        <v>16</v>
      </c>
      <c r="C145">
        <v>8</v>
      </c>
      <c r="D145">
        <v>302</v>
      </c>
      <c r="E145">
        <v>140</v>
      </c>
      <c r="F145">
        <v>4141</v>
      </c>
      <c r="G145">
        <v>14</v>
      </c>
    </row>
    <row r="146" spans="1:7" x14ac:dyDescent="0.3">
      <c r="A146" s="36" t="s">
        <v>381</v>
      </c>
      <c r="B146">
        <v>13</v>
      </c>
      <c r="C146">
        <v>8</v>
      </c>
      <c r="D146">
        <v>350</v>
      </c>
      <c r="E146">
        <v>150</v>
      </c>
      <c r="F146">
        <v>4699</v>
      </c>
      <c r="G146">
        <v>14.5</v>
      </c>
    </row>
    <row r="147" spans="1:7" x14ac:dyDescent="0.3">
      <c r="A147" s="36" t="s">
        <v>382</v>
      </c>
      <c r="B147">
        <v>14</v>
      </c>
      <c r="C147">
        <v>8</v>
      </c>
      <c r="D147">
        <v>318</v>
      </c>
      <c r="E147">
        <v>150</v>
      </c>
      <c r="F147">
        <v>4457</v>
      </c>
      <c r="G147">
        <v>13.5</v>
      </c>
    </row>
    <row r="148" spans="1:7" x14ac:dyDescent="0.3">
      <c r="A148" s="36" t="s">
        <v>334</v>
      </c>
      <c r="B148">
        <v>14</v>
      </c>
      <c r="C148">
        <v>8</v>
      </c>
      <c r="D148">
        <v>302</v>
      </c>
      <c r="E148">
        <v>140</v>
      </c>
      <c r="F148">
        <v>4638</v>
      </c>
      <c r="G148">
        <v>16</v>
      </c>
    </row>
    <row r="149" spans="1:7" x14ac:dyDescent="0.3">
      <c r="A149" s="36" t="s">
        <v>333</v>
      </c>
      <c r="B149">
        <v>14</v>
      </c>
      <c r="C149">
        <v>8</v>
      </c>
      <c r="D149">
        <v>304</v>
      </c>
      <c r="E149">
        <v>150</v>
      </c>
      <c r="F149">
        <v>4257</v>
      </c>
      <c r="G149">
        <v>15.5</v>
      </c>
    </row>
    <row r="150" spans="1:7" x14ac:dyDescent="0.3">
      <c r="A150" s="36" t="s">
        <v>383</v>
      </c>
      <c r="B150">
        <v>29</v>
      </c>
      <c r="C150">
        <v>4</v>
      </c>
      <c r="D150">
        <v>98</v>
      </c>
      <c r="E150">
        <v>83</v>
      </c>
      <c r="F150">
        <v>2219</v>
      </c>
      <c r="G150">
        <v>16.5</v>
      </c>
    </row>
    <row r="151" spans="1:7" x14ac:dyDescent="0.3">
      <c r="A151" s="36" t="s">
        <v>384</v>
      </c>
      <c r="B151">
        <v>26</v>
      </c>
      <c r="C151">
        <v>4</v>
      </c>
      <c r="D151">
        <v>79</v>
      </c>
      <c r="E151">
        <v>67</v>
      </c>
      <c r="F151">
        <v>1963</v>
      </c>
      <c r="G151">
        <v>15.5</v>
      </c>
    </row>
    <row r="152" spans="1:7" x14ac:dyDescent="0.3">
      <c r="A152" s="36" t="s">
        <v>370</v>
      </c>
      <c r="B152">
        <v>26</v>
      </c>
      <c r="C152">
        <v>4</v>
      </c>
      <c r="D152">
        <v>97</v>
      </c>
      <c r="E152">
        <v>78</v>
      </c>
      <c r="F152">
        <v>2300</v>
      </c>
      <c r="G152">
        <v>14.5</v>
      </c>
    </row>
    <row r="153" spans="1:7" x14ac:dyDescent="0.3">
      <c r="A153" s="36" t="s">
        <v>299</v>
      </c>
      <c r="B153">
        <v>31</v>
      </c>
      <c r="C153">
        <v>4</v>
      </c>
      <c r="D153">
        <v>76</v>
      </c>
      <c r="E153">
        <v>52</v>
      </c>
      <c r="F153">
        <v>1649</v>
      </c>
      <c r="G153">
        <v>16.5</v>
      </c>
    </row>
    <row r="154" spans="1:7" x14ac:dyDescent="0.3">
      <c r="A154" s="36" t="s">
        <v>385</v>
      </c>
      <c r="B154">
        <v>32</v>
      </c>
      <c r="C154">
        <v>4</v>
      </c>
      <c r="D154">
        <v>83</v>
      </c>
      <c r="E154">
        <v>61</v>
      </c>
      <c r="F154">
        <v>2003</v>
      </c>
      <c r="G154">
        <v>19</v>
      </c>
    </row>
    <row r="155" spans="1:7" x14ac:dyDescent="0.3">
      <c r="A155" s="36" t="s">
        <v>386</v>
      </c>
      <c r="B155">
        <v>28</v>
      </c>
      <c r="C155">
        <v>4</v>
      </c>
      <c r="D155">
        <v>90</v>
      </c>
      <c r="E155">
        <v>75</v>
      </c>
      <c r="F155">
        <v>2125</v>
      </c>
      <c r="G155">
        <v>14.5</v>
      </c>
    </row>
    <row r="156" spans="1:7" x14ac:dyDescent="0.3">
      <c r="A156" s="36" t="s">
        <v>369</v>
      </c>
      <c r="B156">
        <v>24</v>
      </c>
      <c r="C156">
        <v>4</v>
      </c>
      <c r="D156">
        <v>90</v>
      </c>
      <c r="E156">
        <v>75</v>
      </c>
      <c r="F156">
        <v>2108</v>
      </c>
      <c r="G156">
        <v>15.5</v>
      </c>
    </row>
    <row r="157" spans="1:7" x14ac:dyDescent="0.3">
      <c r="A157" s="36" t="s">
        <v>387</v>
      </c>
      <c r="B157">
        <v>26</v>
      </c>
      <c r="C157">
        <v>4</v>
      </c>
      <c r="D157">
        <v>116</v>
      </c>
      <c r="E157">
        <v>75</v>
      </c>
      <c r="F157">
        <v>2246</v>
      </c>
      <c r="G157">
        <v>14</v>
      </c>
    </row>
    <row r="158" spans="1:7" x14ac:dyDescent="0.3">
      <c r="A158" s="36" t="s">
        <v>388</v>
      </c>
      <c r="B158">
        <v>24</v>
      </c>
      <c r="C158">
        <v>4</v>
      </c>
      <c r="D158">
        <v>120</v>
      </c>
      <c r="E158">
        <v>97</v>
      </c>
      <c r="F158">
        <v>2489</v>
      </c>
      <c r="G158">
        <v>15</v>
      </c>
    </row>
    <row r="159" spans="1:7" x14ac:dyDescent="0.3">
      <c r="A159" s="36" t="s">
        <v>389</v>
      </c>
      <c r="B159">
        <v>26</v>
      </c>
      <c r="C159">
        <v>4</v>
      </c>
      <c r="D159">
        <v>108</v>
      </c>
      <c r="E159">
        <v>93</v>
      </c>
      <c r="F159">
        <v>2391</v>
      </c>
      <c r="G159">
        <v>15.5</v>
      </c>
    </row>
    <row r="160" spans="1:7" x14ac:dyDescent="0.3">
      <c r="A160" s="36" t="s">
        <v>390</v>
      </c>
      <c r="B160">
        <v>31</v>
      </c>
      <c r="C160">
        <v>4</v>
      </c>
      <c r="D160">
        <v>79</v>
      </c>
      <c r="E160">
        <v>67</v>
      </c>
      <c r="F160">
        <v>2000</v>
      </c>
      <c r="G160">
        <v>16</v>
      </c>
    </row>
    <row r="161" spans="1:7" x14ac:dyDescent="0.3">
      <c r="A161" s="36" t="s">
        <v>391</v>
      </c>
      <c r="B161">
        <v>19</v>
      </c>
      <c r="C161">
        <v>6</v>
      </c>
      <c r="D161">
        <v>225</v>
      </c>
      <c r="E161">
        <v>95</v>
      </c>
      <c r="F161">
        <v>3264</v>
      </c>
      <c r="G161">
        <v>16</v>
      </c>
    </row>
    <row r="162" spans="1:7" x14ac:dyDescent="0.3">
      <c r="A162" s="36" t="s">
        <v>377</v>
      </c>
      <c r="B162">
        <v>18</v>
      </c>
      <c r="C162">
        <v>6</v>
      </c>
      <c r="D162">
        <v>250</v>
      </c>
      <c r="E162">
        <v>105</v>
      </c>
      <c r="F162">
        <v>3459</v>
      </c>
      <c r="G162">
        <v>16</v>
      </c>
    </row>
    <row r="163" spans="1:7" x14ac:dyDescent="0.3">
      <c r="A163" s="36" t="s">
        <v>392</v>
      </c>
      <c r="B163">
        <v>15</v>
      </c>
      <c r="C163">
        <v>6</v>
      </c>
      <c r="D163">
        <v>250</v>
      </c>
      <c r="E163">
        <v>72</v>
      </c>
      <c r="F163">
        <v>3432</v>
      </c>
      <c r="G163">
        <v>21</v>
      </c>
    </row>
    <row r="164" spans="1:7" x14ac:dyDescent="0.3">
      <c r="A164" s="36" t="s">
        <v>286</v>
      </c>
      <c r="B164">
        <v>15</v>
      </c>
      <c r="C164">
        <v>6</v>
      </c>
      <c r="D164">
        <v>250</v>
      </c>
      <c r="E164">
        <v>72</v>
      </c>
      <c r="F164">
        <v>3158</v>
      </c>
      <c r="G164">
        <v>19.5</v>
      </c>
    </row>
    <row r="165" spans="1:7" x14ac:dyDescent="0.3">
      <c r="A165" s="36" t="s">
        <v>269</v>
      </c>
      <c r="B165">
        <v>16</v>
      </c>
      <c r="C165">
        <v>8</v>
      </c>
      <c r="D165">
        <v>400</v>
      </c>
      <c r="E165">
        <v>170</v>
      </c>
      <c r="F165">
        <v>4668</v>
      </c>
      <c r="G165">
        <v>11.5</v>
      </c>
    </row>
    <row r="166" spans="1:7" x14ac:dyDescent="0.3">
      <c r="A166" s="36" t="s">
        <v>393</v>
      </c>
      <c r="B166">
        <v>15</v>
      </c>
      <c r="C166">
        <v>8</v>
      </c>
      <c r="D166">
        <v>350</v>
      </c>
      <c r="E166">
        <v>145</v>
      </c>
      <c r="F166">
        <v>4440</v>
      </c>
      <c r="G166">
        <v>14</v>
      </c>
    </row>
    <row r="167" spans="1:7" x14ac:dyDescent="0.3">
      <c r="A167" s="36" t="s">
        <v>394</v>
      </c>
      <c r="B167">
        <v>16</v>
      </c>
      <c r="C167">
        <v>8</v>
      </c>
      <c r="D167">
        <v>318</v>
      </c>
      <c r="E167">
        <v>150</v>
      </c>
      <c r="F167">
        <v>4498</v>
      </c>
      <c r="G167">
        <v>14.5</v>
      </c>
    </row>
    <row r="168" spans="1:7" x14ac:dyDescent="0.3">
      <c r="A168" s="36" t="s">
        <v>351</v>
      </c>
      <c r="B168">
        <v>14</v>
      </c>
      <c r="C168">
        <v>8</v>
      </c>
      <c r="D168">
        <v>351</v>
      </c>
      <c r="E168">
        <v>148</v>
      </c>
      <c r="F168">
        <v>4657</v>
      </c>
      <c r="G168">
        <v>13.5</v>
      </c>
    </row>
    <row r="169" spans="1:7" x14ac:dyDescent="0.3">
      <c r="A169" s="36" t="s">
        <v>395</v>
      </c>
      <c r="B169">
        <v>17</v>
      </c>
      <c r="C169">
        <v>6</v>
      </c>
      <c r="D169">
        <v>231</v>
      </c>
      <c r="E169">
        <v>110</v>
      </c>
      <c r="F169">
        <v>3907</v>
      </c>
      <c r="G169">
        <v>21</v>
      </c>
    </row>
    <row r="170" spans="1:7" x14ac:dyDescent="0.3">
      <c r="A170" s="36" t="s">
        <v>396</v>
      </c>
      <c r="B170">
        <v>16</v>
      </c>
      <c r="C170">
        <v>6</v>
      </c>
      <c r="D170">
        <v>250</v>
      </c>
      <c r="E170">
        <v>105</v>
      </c>
      <c r="F170">
        <v>3897</v>
      </c>
      <c r="G170">
        <v>18.5</v>
      </c>
    </row>
    <row r="171" spans="1:7" x14ac:dyDescent="0.3">
      <c r="A171" s="36" t="s">
        <v>304</v>
      </c>
      <c r="B171">
        <v>15</v>
      </c>
      <c r="C171">
        <v>6</v>
      </c>
      <c r="D171">
        <v>258</v>
      </c>
      <c r="E171">
        <v>110</v>
      </c>
      <c r="F171">
        <v>3730</v>
      </c>
      <c r="G171">
        <v>19</v>
      </c>
    </row>
    <row r="172" spans="1:7" x14ac:dyDescent="0.3">
      <c r="A172" s="36" t="s">
        <v>397</v>
      </c>
      <c r="B172">
        <v>18</v>
      </c>
      <c r="C172">
        <v>6</v>
      </c>
      <c r="D172">
        <v>225</v>
      </c>
      <c r="E172">
        <v>95</v>
      </c>
      <c r="F172">
        <v>3785</v>
      </c>
      <c r="G172">
        <v>19</v>
      </c>
    </row>
    <row r="173" spans="1:7" x14ac:dyDescent="0.3">
      <c r="A173" s="36" t="s">
        <v>398</v>
      </c>
      <c r="B173">
        <v>21</v>
      </c>
      <c r="C173">
        <v>6</v>
      </c>
      <c r="D173">
        <v>231</v>
      </c>
      <c r="E173">
        <v>110</v>
      </c>
      <c r="F173">
        <v>3039</v>
      </c>
      <c r="G173">
        <v>15</v>
      </c>
    </row>
    <row r="174" spans="1:7" x14ac:dyDescent="0.3">
      <c r="A174" s="36" t="s">
        <v>399</v>
      </c>
      <c r="B174">
        <v>20</v>
      </c>
      <c r="C174">
        <v>8</v>
      </c>
      <c r="D174">
        <v>262</v>
      </c>
      <c r="E174">
        <v>110</v>
      </c>
      <c r="F174">
        <v>3221</v>
      </c>
      <c r="G174">
        <v>13.5</v>
      </c>
    </row>
    <row r="175" spans="1:7" x14ac:dyDescent="0.3">
      <c r="A175" s="36" t="s">
        <v>400</v>
      </c>
      <c r="B175">
        <v>13</v>
      </c>
      <c r="C175">
        <v>8</v>
      </c>
      <c r="D175">
        <v>302</v>
      </c>
      <c r="E175">
        <v>129</v>
      </c>
      <c r="F175">
        <v>3169</v>
      </c>
      <c r="G175">
        <v>12</v>
      </c>
    </row>
    <row r="176" spans="1:7" x14ac:dyDescent="0.3">
      <c r="A176" s="36" t="s">
        <v>299</v>
      </c>
      <c r="B176">
        <v>29</v>
      </c>
      <c r="C176">
        <v>4</v>
      </c>
      <c r="D176">
        <v>97</v>
      </c>
      <c r="E176">
        <v>75</v>
      </c>
      <c r="F176">
        <v>2171</v>
      </c>
      <c r="G176">
        <v>16</v>
      </c>
    </row>
    <row r="177" spans="1:7" x14ac:dyDescent="0.3">
      <c r="A177" s="36" t="s">
        <v>300</v>
      </c>
      <c r="B177">
        <v>23</v>
      </c>
      <c r="C177">
        <v>4</v>
      </c>
      <c r="D177">
        <v>140</v>
      </c>
      <c r="E177">
        <v>83</v>
      </c>
      <c r="F177">
        <v>2639</v>
      </c>
      <c r="G177">
        <v>17</v>
      </c>
    </row>
    <row r="178" spans="1:7" x14ac:dyDescent="0.3">
      <c r="A178" s="36" t="s">
        <v>293</v>
      </c>
      <c r="B178">
        <v>20</v>
      </c>
      <c r="C178">
        <v>6</v>
      </c>
      <c r="D178">
        <v>232</v>
      </c>
      <c r="E178">
        <v>100</v>
      </c>
      <c r="F178">
        <v>2914</v>
      </c>
      <c r="G178">
        <v>16</v>
      </c>
    </row>
    <row r="179" spans="1:7" x14ac:dyDescent="0.3">
      <c r="A179" s="36" t="s">
        <v>401</v>
      </c>
      <c r="B179">
        <v>23</v>
      </c>
      <c r="C179">
        <v>4</v>
      </c>
      <c r="D179">
        <v>140</v>
      </c>
      <c r="E179">
        <v>78</v>
      </c>
      <c r="F179">
        <v>2592</v>
      </c>
      <c r="G179">
        <v>18.5</v>
      </c>
    </row>
    <row r="180" spans="1:7" x14ac:dyDescent="0.3">
      <c r="A180" s="36" t="s">
        <v>299</v>
      </c>
      <c r="B180">
        <v>24</v>
      </c>
      <c r="C180">
        <v>4</v>
      </c>
      <c r="D180">
        <v>134</v>
      </c>
      <c r="E180">
        <v>96</v>
      </c>
      <c r="F180">
        <v>2702</v>
      </c>
      <c r="G180">
        <v>13.5</v>
      </c>
    </row>
    <row r="181" spans="1:7" x14ac:dyDescent="0.3">
      <c r="A181" s="36" t="s">
        <v>384</v>
      </c>
      <c r="B181">
        <v>25</v>
      </c>
      <c r="C181">
        <v>4</v>
      </c>
      <c r="D181">
        <v>90</v>
      </c>
      <c r="E181">
        <v>71</v>
      </c>
      <c r="F181">
        <v>2223</v>
      </c>
      <c r="G181">
        <v>16.5</v>
      </c>
    </row>
    <row r="182" spans="1:7" x14ac:dyDescent="0.3">
      <c r="A182" s="36" t="s">
        <v>385</v>
      </c>
      <c r="B182">
        <v>24</v>
      </c>
      <c r="C182">
        <v>4</v>
      </c>
      <c r="D182">
        <v>119</v>
      </c>
      <c r="E182">
        <v>97</v>
      </c>
      <c r="F182">
        <v>2545</v>
      </c>
      <c r="G182">
        <v>17</v>
      </c>
    </row>
    <row r="183" spans="1:7" x14ac:dyDescent="0.3">
      <c r="A183" s="36" t="s">
        <v>300</v>
      </c>
      <c r="B183">
        <v>18</v>
      </c>
      <c r="C183">
        <v>6</v>
      </c>
      <c r="D183">
        <v>171</v>
      </c>
      <c r="E183">
        <v>97</v>
      </c>
      <c r="F183">
        <v>2984</v>
      </c>
      <c r="G183">
        <v>14.5</v>
      </c>
    </row>
    <row r="184" spans="1:7" x14ac:dyDescent="0.3">
      <c r="A184" s="36" t="s">
        <v>402</v>
      </c>
      <c r="B184">
        <v>29</v>
      </c>
      <c r="C184">
        <v>4</v>
      </c>
      <c r="D184">
        <v>90</v>
      </c>
      <c r="E184">
        <v>70</v>
      </c>
      <c r="F184">
        <v>1937</v>
      </c>
      <c r="G184">
        <v>14</v>
      </c>
    </row>
    <row r="185" spans="1:7" x14ac:dyDescent="0.3">
      <c r="A185" s="36" t="s">
        <v>403</v>
      </c>
      <c r="B185">
        <v>19</v>
      </c>
      <c r="C185">
        <v>6</v>
      </c>
      <c r="D185">
        <v>232</v>
      </c>
      <c r="E185">
        <v>90</v>
      </c>
      <c r="F185">
        <v>3211</v>
      </c>
      <c r="G185">
        <v>17</v>
      </c>
    </row>
    <row r="186" spans="1:7" x14ac:dyDescent="0.3">
      <c r="A186" s="36" t="s">
        <v>371</v>
      </c>
      <c r="B186">
        <v>23</v>
      </c>
      <c r="C186">
        <v>4</v>
      </c>
      <c r="D186">
        <v>115</v>
      </c>
      <c r="E186">
        <v>95</v>
      </c>
      <c r="F186">
        <v>2694</v>
      </c>
      <c r="G186">
        <v>15</v>
      </c>
    </row>
    <row r="187" spans="1:7" x14ac:dyDescent="0.3">
      <c r="A187" s="36" t="s">
        <v>289</v>
      </c>
      <c r="B187">
        <v>23</v>
      </c>
      <c r="C187">
        <v>4</v>
      </c>
      <c r="D187">
        <v>120</v>
      </c>
      <c r="E187">
        <v>88</v>
      </c>
      <c r="F187">
        <v>2957</v>
      </c>
      <c r="G187">
        <v>17</v>
      </c>
    </row>
    <row r="188" spans="1:7" x14ac:dyDescent="0.3">
      <c r="A188" s="36" t="s">
        <v>404</v>
      </c>
      <c r="B188">
        <v>22</v>
      </c>
      <c r="C188">
        <v>4</v>
      </c>
      <c r="D188">
        <v>121</v>
      </c>
      <c r="E188">
        <v>98</v>
      </c>
      <c r="F188">
        <v>2945</v>
      </c>
      <c r="G188">
        <v>14.5</v>
      </c>
    </row>
    <row r="189" spans="1:7" x14ac:dyDescent="0.3">
      <c r="A189" s="36" t="s">
        <v>405</v>
      </c>
      <c r="B189">
        <v>25</v>
      </c>
      <c r="C189">
        <v>4</v>
      </c>
      <c r="D189">
        <v>121</v>
      </c>
      <c r="E189">
        <v>115</v>
      </c>
      <c r="F189">
        <v>2671</v>
      </c>
      <c r="G189">
        <v>13.5</v>
      </c>
    </row>
    <row r="190" spans="1:7" x14ac:dyDescent="0.3">
      <c r="A190" s="36" t="s">
        <v>406</v>
      </c>
      <c r="B190">
        <v>33</v>
      </c>
      <c r="C190">
        <v>4</v>
      </c>
      <c r="D190">
        <v>91</v>
      </c>
      <c r="E190">
        <v>53</v>
      </c>
      <c r="F190">
        <v>1795</v>
      </c>
      <c r="G190">
        <v>17.5</v>
      </c>
    </row>
    <row r="191" spans="1:7" x14ac:dyDescent="0.3">
      <c r="A191" s="36" t="s">
        <v>407</v>
      </c>
      <c r="B191">
        <v>28</v>
      </c>
      <c r="C191">
        <v>4</v>
      </c>
      <c r="D191">
        <v>107</v>
      </c>
      <c r="E191">
        <v>86</v>
      </c>
      <c r="F191">
        <v>2464</v>
      </c>
      <c r="G191">
        <v>15.5</v>
      </c>
    </row>
    <row r="192" spans="1:7" x14ac:dyDescent="0.3">
      <c r="A192" s="36" t="s">
        <v>314</v>
      </c>
      <c r="B192">
        <v>25</v>
      </c>
      <c r="C192">
        <v>4</v>
      </c>
      <c r="D192">
        <v>116</v>
      </c>
      <c r="E192">
        <v>81</v>
      </c>
      <c r="F192">
        <v>2220</v>
      </c>
      <c r="G192">
        <v>16.899999999999999</v>
      </c>
    </row>
    <row r="193" spans="1:7" x14ac:dyDescent="0.3">
      <c r="A193" s="36" t="s">
        <v>408</v>
      </c>
      <c r="B193">
        <v>25</v>
      </c>
      <c r="C193">
        <v>4</v>
      </c>
      <c r="D193">
        <v>140</v>
      </c>
      <c r="E193">
        <v>92</v>
      </c>
      <c r="F193">
        <v>2572</v>
      </c>
      <c r="G193">
        <v>14.9</v>
      </c>
    </row>
    <row r="194" spans="1:7" x14ac:dyDescent="0.3">
      <c r="A194" s="36" t="s">
        <v>386</v>
      </c>
      <c r="B194">
        <v>26</v>
      </c>
      <c r="C194">
        <v>4</v>
      </c>
      <c r="D194">
        <v>98</v>
      </c>
      <c r="E194">
        <v>79</v>
      </c>
      <c r="F194">
        <v>2255</v>
      </c>
      <c r="G194">
        <v>17.7</v>
      </c>
    </row>
    <row r="195" spans="1:7" x14ac:dyDescent="0.3">
      <c r="A195" s="36" t="s">
        <v>409</v>
      </c>
      <c r="B195">
        <v>27</v>
      </c>
      <c r="C195">
        <v>4</v>
      </c>
      <c r="D195">
        <v>101</v>
      </c>
      <c r="E195">
        <v>83</v>
      </c>
      <c r="F195">
        <v>2202</v>
      </c>
      <c r="G195">
        <v>15.3</v>
      </c>
    </row>
    <row r="196" spans="1:7" x14ac:dyDescent="0.3">
      <c r="A196" s="36" t="s">
        <v>379</v>
      </c>
      <c r="B196">
        <v>18</v>
      </c>
      <c r="C196">
        <v>8</v>
      </c>
      <c r="D196">
        <v>305</v>
      </c>
      <c r="E196">
        <v>140</v>
      </c>
      <c r="F196">
        <v>4215</v>
      </c>
      <c r="G196">
        <v>13</v>
      </c>
    </row>
    <row r="197" spans="1:7" x14ac:dyDescent="0.3">
      <c r="A197" s="36" t="s">
        <v>410</v>
      </c>
      <c r="B197">
        <v>16</v>
      </c>
      <c r="C197">
        <v>8</v>
      </c>
      <c r="D197">
        <v>318</v>
      </c>
      <c r="E197">
        <v>150</v>
      </c>
      <c r="F197">
        <v>4190</v>
      </c>
      <c r="G197">
        <v>13</v>
      </c>
    </row>
    <row r="198" spans="1:7" x14ac:dyDescent="0.3">
      <c r="A198" s="36" t="s">
        <v>304</v>
      </c>
      <c r="B198">
        <v>16</v>
      </c>
      <c r="C198">
        <v>8</v>
      </c>
      <c r="D198">
        <v>304</v>
      </c>
      <c r="E198">
        <v>120</v>
      </c>
      <c r="F198">
        <v>3962</v>
      </c>
      <c r="G198">
        <v>13.9</v>
      </c>
    </row>
    <row r="199" spans="1:7" x14ac:dyDescent="0.3">
      <c r="A199" s="36" t="s">
        <v>347</v>
      </c>
      <c r="B199">
        <v>14</v>
      </c>
      <c r="C199">
        <v>8</v>
      </c>
      <c r="D199">
        <v>351</v>
      </c>
      <c r="E199">
        <v>152</v>
      </c>
      <c r="F199">
        <v>4215</v>
      </c>
      <c r="G199">
        <v>12.8</v>
      </c>
    </row>
    <row r="200" spans="1:7" x14ac:dyDescent="0.3">
      <c r="A200" s="36" t="s">
        <v>356</v>
      </c>
      <c r="B200">
        <v>22</v>
      </c>
      <c r="C200">
        <v>6</v>
      </c>
      <c r="D200">
        <v>225</v>
      </c>
      <c r="E200">
        <v>100</v>
      </c>
      <c r="F200">
        <v>3233</v>
      </c>
      <c r="G200">
        <v>15.4</v>
      </c>
    </row>
    <row r="201" spans="1:7" x14ac:dyDescent="0.3">
      <c r="A201" s="36" t="s">
        <v>377</v>
      </c>
      <c r="B201">
        <v>22</v>
      </c>
      <c r="C201">
        <v>6</v>
      </c>
      <c r="D201">
        <v>250</v>
      </c>
      <c r="E201">
        <v>105</v>
      </c>
      <c r="F201">
        <v>3353</v>
      </c>
      <c r="G201">
        <v>14.5</v>
      </c>
    </row>
    <row r="202" spans="1:7" x14ac:dyDescent="0.3">
      <c r="A202" s="36" t="s">
        <v>286</v>
      </c>
      <c r="B202">
        <v>24</v>
      </c>
      <c r="C202">
        <v>6</v>
      </c>
      <c r="D202">
        <v>200</v>
      </c>
      <c r="E202">
        <v>81</v>
      </c>
      <c r="F202">
        <v>3012</v>
      </c>
      <c r="G202">
        <v>17.600000000000001</v>
      </c>
    </row>
    <row r="203" spans="1:7" x14ac:dyDescent="0.3">
      <c r="A203" s="36" t="s">
        <v>285</v>
      </c>
      <c r="B203">
        <v>22</v>
      </c>
      <c r="C203">
        <v>6</v>
      </c>
      <c r="D203">
        <v>232</v>
      </c>
      <c r="E203">
        <v>90</v>
      </c>
      <c r="F203">
        <v>3085</v>
      </c>
      <c r="G203">
        <v>17.600000000000001</v>
      </c>
    </row>
    <row r="204" spans="1:7" x14ac:dyDescent="0.3">
      <c r="A204" s="36" t="s">
        <v>411</v>
      </c>
      <c r="B204">
        <v>29</v>
      </c>
      <c r="C204">
        <v>4</v>
      </c>
      <c r="D204">
        <v>85</v>
      </c>
      <c r="E204">
        <v>52</v>
      </c>
      <c r="F204">
        <v>2035</v>
      </c>
      <c r="G204">
        <v>22.2</v>
      </c>
    </row>
    <row r="205" spans="1:7" x14ac:dyDescent="0.3">
      <c r="A205" s="36" t="s">
        <v>412</v>
      </c>
      <c r="B205">
        <v>24</v>
      </c>
      <c r="C205">
        <v>4</v>
      </c>
      <c r="D205">
        <v>98</v>
      </c>
      <c r="E205">
        <v>60</v>
      </c>
      <c r="F205">
        <v>2164</v>
      </c>
      <c r="G205">
        <v>22.1</v>
      </c>
    </row>
    <row r="206" spans="1:7" x14ac:dyDescent="0.3">
      <c r="A206" s="36" t="s">
        <v>402</v>
      </c>
      <c r="B206">
        <v>29</v>
      </c>
      <c r="C206">
        <v>4</v>
      </c>
      <c r="D206">
        <v>90</v>
      </c>
      <c r="E206">
        <v>70</v>
      </c>
      <c r="F206">
        <v>1937</v>
      </c>
      <c r="G206">
        <v>14.2</v>
      </c>
    </row>
    <row r="207" spans="1:7" x14ac:dyDescent="0.3">
      <c r="A207" s="36" t="s">
        <v>388</v>
      </c>
      <c r="B207">
        <v>33</v>
      </c>
      <c r="C207">
        <v>4</v>
      </c>
      <c r="D207">
        <v>91</v>
      </c>
      <c r="E207">
        <v>53</v>
      </c>
      <c r="F207">
        <v>1795</v>
      </c>
      <c r="G207">
        <v>17.399999999999999</v>
      </c>
    </row>
    <row r="208" spans="1:7" x14ac:dyDescent="0.3">
      <c r="A208" s="36" t="s">
        <v>413</v>
      </c>
      <c r="B208">
        <v>20</v>
      </c>
      <c r="C208">
        <v>6</v>
      </c>
      <c r="D208">
        <v>225</v>
      </c>
      <c r="E208">
        <v>100</v>
      </c>
      <c r="F208">
        <v>3651</v>
      </c>
      <c r="G208">
        <v>17.7</v>
      </c>
    </row>
    <row r="209" spans="1:7" x14ac:dyDescent="0.3">
      <c r="A209" s="36" t="s">
        <v>414</v>
      </c>
      <c r="B209">
        <v>18</v>
      </c>
      <c r="C209">
        <v>6</v>
      </c>
      <c r="D209">
        <v>250</v>
      </c>
      <c r="E209">
        <v>78</v>
      </c>
      <c r="F209">
        <v>3574</v>
      </c>
      <c r="G209">
        <v>21</v>
      </c>
    </row>
    <row r="210" spans="1:7" x14ac:dyDescent="0.3">
      <c r="A210" s="36" t="s">
        <v>415</v>
      </c>
      <c r="B210">
        <v>18</v>
      </c>
      <c r="C210">
        <v>6</v>
      </c>
      <c r="D210">
        <v>250</v>
      </c>
      <c r="E210">
        <v>110</v>
      </c>
      <c r="F210">
        <v>3645</v>
      </c>
      <c r="G210">
        <v>16.2</v>
      </c>
    </row>
    <row r="211" spans="1:7" x14ac:dyDescent="0.3">
      <c r="A211" s="36" t="s">
        <v>416</v>
      </c>
      <c r="B211">
        <v>18</v>
      </c>
      <c r="C211">
        <v>6</v>
      </c>
      <c r="D211">
        <v>258</v>
      </c>
      <c r="E211">
        <v>95</v>
      </c>
      <c r="F211">
        <v>3193</v>
      </c>
      <c r="G211">
        <v>17.8</v>
      </c>
    </row>
    <row r="212" spans="1:7" x14ac:dyDescent="0.3">
      <c r="A212" s="36" t="s">
        <v>402</v>
      </c>
      <c r="B212">
        <v>30</v>
      </c>
      <c r="C212">
        <v>4</v>
      </c>
      <c r="D212">
        <v>97</v>
      </c>
      <c r="E212">
        <v>71</v>
      </c>
      <c r="F212">
        <v>1825</v>
      </c>
      <c r="G212">
        <v>12.2</v>
      </c>
    </row>
    <row r="213" spans="1:7" x14ac:dyDescent="0.3">
      <c r="A213" s="36" t="s">
        <v>417</v>
      </c>
      <c r="B213">
        <v>32</v>
      </c>
      <c r="C213">
        <v>4</v>
      </c>
      <c r="D213">
        <v>85</v>
      </c>
      <c r="E213">
        <v>70</v>
      </c>
      <c r="F213">
        <v>1990</v>
      </c>
      <c r="G213">
        <v>17</v>
      </c>
    </row>
    <row r="214" spans="1:7" x14ac:dyDescent="0.3">
      <c r="A214" s="36" t="s">
        <v>299</v>
      </c>
      <c r="B214">
        <v>28</v>
      </c>
      <c r="C214">
        <v>4</v>
      </c>
      <c r="D214">
        <v>97</v>
      </c>
      <c r="E214">
        <v>75</v>
      </c>
      <c r="F214">
        <v>2155</v>
      </c>
      <c r="G214">
        <v>16.399999999999999</v>
      </c>
    </row>
    <row r="215" spans="1:7" x14ac:dyDescent="0.3">
      <c r="A215" s="36" t="s">
        <v>300</v>
      </c>
      <c r="B215">
        <v>26</v>
      </c>
      <c r="C215">
        <v>4</v>
      </c>
      <c r="D215">
        <v>140</v>
      </c>
      <c r="E215">
        <v>72</v>
      </c>
      <c r="F215">
        <v>2565</v>
      </c>
      <c r="G215">
        <v>13.6</v>
      </c>
    </row>
    <row r="216" spans="1:7" x14ac:dyDescent="0.3">
      <c r="A216" s="36" t="s">
        <v>418</v>
      </c>
      <c r="B216">
        <v>20</v>
      </c>
      <c r="C216">
        <v>4</v>
      </c>
      <c r="D216">
        <v>130</v>
      </c>
      <c r="E216">
        <v>102</v>
      </c>
      <c r="F216">
        <v>3150</v>
      </c>
      <c r="G216">
        <v>15.7</v>
      </c>
    </row>
    <row r="217" spans="1:7" x14ac:dyDescent="0.3">
      <c r="A217" s="36" t="s">
        <v>419</v>
      </c>
      <c r="B217">
        <v>13</v>
      </c>
      <c r="C217">
        <v>8</v>
      </c>
      <c r="D217">
        <v>318</v>
      </c>
      <c r="E217">
        <v>150</v>
      </c>
      <c r="F217">
        <v>3940</v>
      </c>
      <c r="G217">
        <v>13.2</v>
      </c>
    </row>
    <row r="218" spans="1:7" x14ac:dyDescent="0.3">
      <c r="A218" s="36" t="s">
        <v>289</v>
      </c>
      <c r="B218">
        <v>19</v>
      </c>
      <c r="C218">
        <v>4</v>
      </c>
      <c r="D218">
        <v>120</v>
      </c>
      <c r="E218">
        <v>88</v>
      </c>
      <c r="F218">
        <v>3270</v>
      </c>
      <c r="G218">
        <v>21.9</v>
      </c>
    </row>
    <row r="219" spans="1:7" x14ac:dyDescent="0.3">
      <c r="A219" s="36" t="s">
        <v>375</v>
      </c>
      <c r="B219">
        <v>19</v>
      </c>
      <c r="C219">
        <v>6</v>
      </c>
      <c r="D219">
        <v>156</v>
      </c>
      <c r="E219">
        <v>108</v>
      </c>
      <c r="F219">
        <v>2930</v>
      </c>
      <c r="G219">
        <v>15.5</v>
      </c>
    </row>
    <row r="220" spans="1:7" x14ac:dyDescent="0.3">
      <c r="A220" s="36" t="s">
        <v>420</v>
      </c>
      <c r="B220">
        <v>16</v>
      </c>
      <c r="C220">
        <v>6</v>
      </c>
      <c r="D220">
        <v>168</v>
      </c>
      <c r="E220">
        <v>120</v>
      </c>
      <c r="F220">
        <v>3820</v>
      </c>
      <c r="G220">
        <v>16.7</v>
      </c>
    </row>
    <row r="221" spans="1:7" x14ac:dyDescent="0.3">
      <c r="A221" s="36" t="s">
        <v>421</v>
      </c>
      <c r="B221">
        <v>16</v>
      </c>
      <c r="C221">
        <v>8</v>
      </c>
      <c r="D221">
        <v>350</v>
      </c>
      <c r="E221">
        <v>180</v>
      </c>
      <c r="F221">
        <v>4380</v>
      </c>
      <c r="G221">
        <v>12.1</v>
      </c>
    </row>
    <row r="222" spans="1:7" x14ac:dyDescent="0.3">
      <c r="A222" s="36" t="s">
        <v>422</v>
      </c>
      <c r="B222">
        <v>13</v>
      </c>
      <c r="C222">
        <v>8</v>
      </c>
      <c r="D222">
        <v>350</v>
      </c>
      <c r="E222">
        <v>145</v>
      </c>
      <c r="F222">
        <v>4055</v>
      </c>
      <c r="G222">
        <v>12</v>
      </c>
    </row>
    <row r="223" spans="1:7" x14ac:dyDescent="0.3">
      <c r="A223" s="36" t="s">
        <v>423</v>
      </c>
      <c r="B223">
        <v>13</v>
      </c>
      <c r="C223">
        <v>8</v>
      </c>
      <c r="D223">
        <v>302</v>
      </c>
      <c r="E223">
        <v>130</v>
      </c>
      <c r="F223">
        <v>3870</v>
      </c>
      <c r="G223">
        <v>15</v>
      </c>
    </row>
    <row r="224" spans="1:7" x14ac:dyDescent="0.3">
      <c r="A224" s="36" t="s">
        <v>424</v>
      </c>
      <c r="B224">
        <v>13</v>
      </c>
      <c r="C224">
        <v>8</v>
      </c>
      <c r="D224">
        <v>318</v>
      </c>
      <c r="E224">
        <v>150</v>
      </c>
      <c r="F224">
        <v>3755</v>
      </c>
      <c r="G224">
        <v>14</v>
      </c>
    </row>
    <row r="225" spans="1:7" x14ac:dyDescent="0.3">
      <c r="A225" s="36" t="s">
        <v>425</v>
      </c>
      <c r="B225">
        <v>32</v>
      </c>
      <c r="C225">
        <v>4</v>
      </c>
      <c r="D225">
        <v>98</v>
      </c>
      <c r="E225">
        <v>68</v>
      </c>
      <c r="F225">
        <v>2045</v>
      </c>
      <c r="G225">
        <v>18.5</v>
      </c>
    </row>
    <row r="226" spans="1:7" x14ac:dyDescent="0.3">
      <c r="A226" s="36" t="s">
        <v>426</v>
      </c>
      <c r="B226">
        <v>30</v>
      </c>
      <c r="C226">
        <v>4</v>
      </c>
      <c r="D226">
        <v>111</v>
      </c>
      <c r="E226">
        <v>80</v>
      </c>
      <c r="F226">
        <v>2155</v>
      </c>
      <c r="G226">
        <v>14.8</v>
      </c>
    </row>
    <row r="227" spans="1:7" x14ac:dyDescent="0.3">
      <c r="A227" s="36" t="s">
        <v>427</v>
      </c>
      <c r="B227">
        <v>36</v>
      </c>
      <c r="C227">
        <v>4</v>
      </c>
      <c r="D227">
        <v>79</v>
      </c>
      <c r="E227">
        <v>58</v>
      </c>
      <c r="F227">
        <v>1825</v>
      </c>
      <c r="G227">
        <v>18.600000000000001</v>
      </c>
    </row>
    <row r="228" spans="1:7" x14ac:dyDescent="0.3">
      <c r="A228" s="36" t="s">
        <v>428</v>
      </c>
      <c r="B228">
        <v>26</v>
      </c>
      <c r="C228">
        <v>4</v>
      </c>
      <c r="D228">
        <v>122</v>
      </c>
      <c r="E228">
        <v>96</v>
      </c>
      <c r="F228">
        <v>2300</v>
      </c>
      <c r="G228">
        <v>15.5</v>
      </c>
    </row>
    <row r="229" spans="1:7" x14ac:dyDescent="0.3">
      <c r="A229" s="36" t="s">
        <v>429</v>
      </c>
      <c r="B229">
        <v>34</v>
      </c>
      <c r="C229">
        <v>4</v>
      </c>
      <c r="D229">
        <v>85</v>
      </c>
      <c r="E229">
        <v>70</v>
      </c>
      <c r="F229">
        <v>1945</v>
      </c>
      <c r="G229">
        <v>16.8</v>
      </c>
    </row>
    <row r="230" spans="1:7" x14ac:dyDescent="0.3">
      <c r="A230" s="36" t="s">
        <v>350</v>
      </c>
      <c r="B230">
        <v>18</v>
      </c>
      <c r="C230">
        <v>8</v>
      </c>
      <c r="D230">
        <v>305</v>
      </c>
      <c r="E230">
        <v>145</v>
      </c>
      <c r="F230">
        <v>3880</v>
      </c>
      <c r="G230">
        <v>12.5</v>
      </c>
    </row>
    <row r="231" spans="1:7" x14ac:dyDescent="0.3">
      <c r="A231" s="36" t="s">
        <v>430</v>
      </c>
      <c r="B231">
        <v>17</v>
      </c>
      <c r="C231">
        <v>8</v>
      </c>
      <c r="D231">
        <v>260</v>
      </c>
      <c r="E231">
        <v>110</v>
      </c>
      <c r="F231">
        <v>4060</v>
      </c>
      <c r="G231">
        <v>19</v>
      </c>
    </row>
    <row r="232" spans="1:7" x14ac:dyDescent="0.3">
      <c r="A232" s="36" t="s">
        <v>431</v>
      </c>
      <c r="B232">
        <v>16</v>
      </c>
      <c r="C232">
        <v>8</v>
      </c>
      <c r="D232">
        <v>318</v>
      </c>
      <c r="E232">
        <v>145</v>
      </c>
      <c r="F232">
        <v>4140</v>
      </c>
      <c r="G232">
        <v>13.7</v>
      </c>
    </row>
    <row r="233" spans="1:7" x14ac:dyDescent="0.3">
      <c r="A233" s="36" t="s">
        <v>432</v>
      </c>
      <c r="B233">
        <v>15</v>
      </c>
      <c r="C233">
        <v>8</v>
      </c>
      <c r="D233">
        <v>302</v>
      </c>
      <c r="E233">
        <v>130</v>
      </c>
      <c r="F233">
        <v>4295</v>
      </c>
      <c r="G233">
        <v>14.9</v>
      </c>
    </row>
    <row r="234" spans="1:7" x14ac:dyDescent="0.3">
      <c r="A234" s="36" t="s">
        <v>433</v>
      </c>
      <c r="B234">
        <v>18</v>
      </c>
      <c r="C234">
        <v>6</v>
      </c>
      <c r="D234">
        <v>250</v>
      </c>
      <c r="E234">
        <v>110</v>
      </c>
      <c r="F234">
        <v>3520</v>
      </c>
      <c r="G234">
        <v>16.399999999999999</v>
      </c>
    </row>
    <row r="235" spans="1:7" x14ac:dyDescent="0.3">
      <c r="A235" s="36" t="s">
        <v>434</v>
      </c>
      <c r="B235">
        <v>20</v>
      </c>
      <c r="C235">
        <v>6</v>
      </c>
      <c r="D235">
        <v>231</v>
      </c>
      <c r="E235">
        <v>105</v>
      </c>
      <c r="F235">
        <v>3425</v>
      </c>
      <c r="G235">
        <v>16.899999999999999</v>
      </c>
    </row>
    <row r="236" spans="1:7" x14ac:dyDescent="0.3">
      <c r="A236" s="36" t="s">
        <v>435</v>
      </c>
      <c r="B236">
        <v>19</v>
      </c>
      <c r="C236">
        <v>6</v>
      </c>
      <c r="D236">
        <v>225</v>
      </c>
      <c r="E236">
        <v>100</v>
      </c>
      <c r="F236">
        <v>3630</v>
      </c>
      <c r="G236">
        <v>17.7</v>
      </c>
    </row>
    <row r="237" spans="1:7" x14ac:dyDescent="0.3">
      <c r="A237" s="36" t="s">
        <v>436</v>
      </c>
      <c r="B237">
        <v>18</v>
      </c>
      <c r="C237">
        <v>6</v>
      </c>
      <c r="D237">
        <v>250</v>
      </c>
      <c r="E237">
        <v>98</v>
      </c>
      <c r="F237">
        <v>3525</v>
      </c>
      <c r="G237">
        <v>19</v>
      </c>
    </row>
    <row r="238" spans="1:7" x14ac:dyDescent="0.3">
      <c r="A238" s="36" t="s">
        <v>437</v>
      </c>
      <c r="B238">
        <v>16</v>
      </c>
      <c r="C238">
        <v>8</v>
      </c>
      <c r="D238">
        <v>400</v>
      </c>
      <c r="E238">
        <v>180</v>
      </c>
      <c r="F238">
        <v>4220</v>
      </c>
      <c r="G238">
        <v>11.1</v>
      </c>
    </row>
    <row r="239" spans="1:7" x14ac:dyDescent="0.3">
      <c r="A239" s="36" t="s">
        <v>438</v>
      </c>
      <c r="B239">
        <v>16</v>
      </c>
      <c r="C239">
        <v>8</v>
      </c>
      <c r="D239">
        <v>350</v>
      </c>
      <c r="E239">
        <v>170</v>
      </c>
      <c r="F239">
        <v>4165</v>
      </c>
      <c r="G239">
        <v>11.4</v>
      </c>
    </row>
    <row r="240" spans="1:7" x14ac:dyDescent="0.3">
      <c r="A240" s="36" t="s">
        <v>439</v>
      </c>
      <c r="B240">
        <v>16</v>
      </c>
      <c r="C240">
        <v>8</v>
      </c>
      <c r="D240">
        <v>400</v>
      </c>
      <c r="E240">
        <v>190</v>
      </c>
      <c r="F240">
        <v>4325</v>
      </c>
      <c r="G240">
        <v>12.2</v>
      </c>
    </row>
    <row r="241" spans="1:7" x14ac:dyDescent="0.3">
      <c r="A241" s="36" t="s">
        <v>440</v>
      </c>
      <c r="B241">
        <v>16</v>
      </c>
      <c r="C241">
        <v>8</v>
      </c>
      <c r="D241">
        <v>351</v>
      </c>
      <c r="E241">
        <v>149</v>
      </c>
      <c r="F241">
        <v>4335</v>
      </c>
      <c r="G241">
        <v>14.5</v>
      </c>
    </row>
    <row r="242" spans="1:7" x14ac:dyDescent="0.3">
      <c r="A242" s="36" t="s">
        <v>441</v>
      </c>
      <c r="B242">
        <v>29</v>
      </c>
      <c r="C242">
        <v>4</v>
      </c>
      <c r="D242">
        <v>97</v>
      </c>
      <c r="E242">
        <v>78</v>
      </c>
      <c r="F242">
        <v>1940</v>
      </c>
      <c r="G242">
        <v>14.5</v>
      </c>
    </row>
    <row r="243" spans="1:7" x14ac:dyDescent="0.3">
      <c r="A243" s="36" t="s">
        <v>442</v>
      </c>
      <c r="B243">
        <v>24</v>
      </c>
      <c r="C243">
        <v>4</v>
      </c>
      <c r="D243">
        <v>151</v>
      </c>
      <c r="E243">
        <v>88</v>
      </c>
      <c r="F243">
        <v>2740</v>
      </c>
      <c r="G243">
        <v>16</v>
      </c>
    </row>
    <row r="244" spans="1:7" x14ac:dyDescent="0.3">
      <c r="A244" s="36" t="s">
        <v>443</v>
      </c>
      <c r="B244">
        <v>26</v>
      </c>
      <c r="C244">
        <v>4</v>
      </c>
      <c r="D244">
        <v>97</v>
      </c>
      <c r="E244">
        <v>75</v>
      </c>
      <c r="F244">
        <v>2265</v>
      </c>
      <c r="G244">
        <v>18.2</v>
      </c>
    </row>
    <row r="245" spans="1:7" x14ac:dyDescent="0.3">
      <c r="A245" s="36" t="s">
        <v>444</v>
      </c>
      <c r="B245">
        <v>26</v>
      </c>
      <c r="C245">
        <v>4</v>
      </c>
      <c r="D245">
        <v>140</v>
      </c>
      <c r="E245">
        <v>89</v>
      </c>
      <c r="F245">
        <v>2755</v>
      </c>
      <c r="G245">
        <v>15.8</v>
      </c>
    </row>
    <row r="246" spans="1:7" x14ac:dyDescent="0.3">
      <c r="A246" s="36" t="s">
        <v>411</v>
      </c>
      <c r="B246">
        <v>30</v>
      </c>
      <c r="C246">
        <v>4</v>
      </c>
      <c r="D246">
        <v>98</v>
      </c>
      <c r="E246">
        <v>63</v>
      </c>
      <c r="F246">
        <v>2051</v>
      </c>
      <c r="G246">
        <v>17</v>
      </c>
    </row>
    <row r="247" spans="1:7" x14ac:dyDescent="0.3">
      <c r="A247" s="36" t="s">
        <v>445</v>
      </c>
      <c r="B247">
        <v>34</v>
      </c>
      <c r="C247">
        <v>4</v>
      </c>
      <c r="D247">
        <v>98</v>
      </c>
      <c r="E247">
        <v>83</v>
      </c>
      <c r="F247">
        <v>2075</v>
      </c>
      <c r="G247">
        <v>15.9</v>
      </c>
    </row>
    <row r="248" spans="1:7" x14ac:dyDescent="0.3">
      <c r="A248" s="36" t="s">
        <v>446</v>
      </c>
      <c r="B248">
        <v>30</v>
      </c>
      <c r="C248">
        <v>4</v>
      </c>
      <c r="D248">
        <v>97</v>
      </c>
      <c r="E248">
        <v>67</v>
      </c>
      <c r="F248">
        <v>1985</v>
      </c>
      <c r="G248">
        <v>16.399999999999999</v>
      </c>
    </row>
    <row r="249" spans="1:7" x14ac:dyDescent="0.3">
      <c r="A249" s="36" t="s">
        <v>384</v>
      </c>
      <c r="B249">
        <v>30</v>
      </c>
      <c r="C249">
        <v>4</v>
      </c>
      <c r="D249">
        <v>97</v>
      </c>
      <c r="E249">
        <v>78</v>
      </c>
      <c r="F249">
        <v>2190</v>
      </c>
      <c r="G249">
        <v>14.1</v>
      </c>
    </row>
    <row r="250" spans="1:7" x14ac:dyDescent="0.3">
      <c r="A250" s="36" t="s">
        <v>447</v>
      </c>
      <c r="B250">
        <v>22</v>
      </c>
      <c r="C250">
        <v>6</v>
      </c>
      <c r="D250">
        <v>146</v>
      </c>
      <c r="E250">
        <v>97</v>
      </c>
      <c r="F250">
        <v>2815</v>
      </c>
      <c r="G250">
        <v>14.5</v>
      </c>
    </row>
    <row r="251" spans="1:7" x14ac:dyDescent="0.3">
      <c r="A251" s="36" t="s">
        <v>448</v>
      </c>
      <c r="B251">
        <v>22</v>
      </c>
      <c r="C251">
        <v>4</v>
      </c>
      <c r="D251">
        <v>121</v>
      </c>
      <c r="E251">
        <v>110</v>
      </c>
      <c r="F251">
        <v>2600</v>
      </c>
      <c r="G251">
        <v>12.8</v>
      </c>
    </row>
    <row r="252" spans="1:7" x14ac:dyDescent="0.3">
      <c r="A252" s="36" t="s">
        <v>449</v>
      </c>
      <c r="B252">
        <v>22</v>
      </c>
      <c r="C252">
        <v>3</v>
      </c>
      <c r="D252">
        <v>80</v>
      </c>
      <c r="E252">
        <v>110</v>
      </c>
      <c r="F252">
        <v>2720</v>
      </c>
      <c r="G252">
        <v>13.5</v>
      </c>
    </row>
    <row r="253" spans="1:7" x14ac:dyDescent="0.3">
      <c r="A253" s="36" t="s">
        <v>450</v>
      </c>
      <c r="B253">
        <v>43</v>
      </c>
      <c r="C253">
        <v>4</v>
      </c>
      <c r="D253">
        <v>90</v>
      </c>
      <c r="E253">
        <v>48</v>
      </c>
      <c r="F253">
        <v>1985</v>
      </c>
      <c r="G253">
        <v>21.5</v>
      </c>
    </row>
    <row r="254" spans="1:7" x14ac:dyDescent="0.3">
      <c r="A254" s="36" t="s">
        <v>451</v>
      </c>
      <c r="B254">
        <v>36</v>
      </c>
      <c r="C254">
        <v>4</v>
      </c>
      <c r="D254">
        <v>98</v>
      </c>
      <c r="E254">
        <v>66</v>
      </c>
      <c r="F254">
        <v>1800</v>
      </c>
      <c r="G254">
        <v>14.4</v>
      </c>
    </row>
    <row r="255" spans="1:7" x14ac:dyDescent="0.3">
      <c r="A255" s="36" t="s">
        <v>452</v>
      </c>
      <c r="B255">
        <v>33</v>
      </c>
      <c r="C255">
        <v>4</v>
      </c>
      <c r="D255">
        <v>78</v>
      </c>
      <c r="E255">
        <v>52</v>
      </c>
      <c r="F255">
        <v>1985</v>
      </c>
      <c r="G255">
        <v>19.399999999999999</v>
      </c>
    </row>
    <row r="256" spans="1:7" x14ac:dyDescent="0.3">
      <c r="A256" s="36" t="s">
        <v>453</v>
      </c>
      <c r="B256">
        <v>39</v>
      </c>
      <c r="C256">
        <v>4</v>
      </c>
      <c r="D256">
        <v>85</v>
      </c>
      <c r="E256">
        <v>70</v>
      </c>
      <c r="F256">
        <v>2070</v>
      </c>
      <c r="G256">
        <v>18.600000000000001</v>
      </c>
    </row>
    <row r="257" spans="1:7" x14ac:dyDescent="0.3">
      <c r="A257" s="36" t="s">
        <v>406</v>
      </c>
      <c r="B257">
        <v>36</v>
      </c>
      <c r="C257">
        <v>4</v>
      </c>
      <c r="D257">
        <v>91</v>
      </c>
      <c r="E257">
        <v>60</v>
      </c>
      <c r="F257">
        <v>1800</v>
      </c>
      <c r="G257">
        <v>16.399999999999999</v>
      </c>
    </row>
    <row r="258" spans="1:7" x14ac:dyDescent="0.3">
      <c r="A258" s="36" t="s">
        <v>454</v>
      </c>
      <c r="B258">
        <v>20</v>
      </c>
      <c r="C258">
        <v>8</v>
      </c>
      <c r="D258">
        <v>260</v>
      </c>
      <c r="E258">
        <v>110</v>
      </c>
      <c r="F258">
        <v>3365</v>
      </c>
      <c r="G258">
        <v>15.5</v>
      </c>
    </row>
    <row r="259" spans="1:7" x14ac:dyDescent="0.3">
      <c r="A259" s="36" t="s">
        <v>455</v>
      </c>
      <c r="B259">
        <v>19</v>
      </c>
      <c r="C259">
        <v>8</v>
      </c>
      <c r="D259">
        <v>318</v>
      </c>
      <c r="E259">
        <v>140</v>
      </c>
      <c r="F259">
        <v>3735</v>
      </c>
      <c r="G259">
        <v>13.2</v>
      </c>
    </row>
    <row r="260" spans="1:7" x14ac:dyDescent="0.3">
      <c r="A260" s="36" t="s">
        <v>456</v>
      </c>
      <c r="B260">
        <v>20</v>
      </c>
      <c r="C260">
        <v>8</v>
      </c>
      <c r="D260">
        <v>302</v>
      </c>
      <c r="E260">
        <v>139</v>
      </c>
      <c r="F260">
        <v>3570</v>
      </c>
      <c r="G260">
        <v>12.8</v>
      </c>
    </row>
    <row r="261" spans="1:7" x14ac:dyDescent="0.3">
      <c r="A261" s="36" t="s">
        <v>457</v>
      </c>
      <c r="B261">
        <v>19</v>
      </c>
      <c r="C261">
        <v>6</v>
      </c>
      <c r="D261">
        <v>231</v>
      </c>
      <c r="E261">
        <v>105</v>
      </c>
      <c r="F261">
        <v>3535</v>
      </c>
      <c r="G261">
        <v>19.2</v>
      </c>
    </row>
    <row r="262" spans="1:7" x14ac:dyDescent="0.3">
      <c r="A262" s="36" t="s">
        <v>346</v>
      </c>
      <c r="B262">
        <v>20</v>
      </c>
      <c r="C262">
        <v>6</v>
      </c>
      <c r="D262">
        <v>200</v>
      </c>
      <c r="E262">
        <v>95</v>
      </c>
      <c r="F262">
        <v>3155</v>
      </c>
      <c r="G262">
        <v>18.2</v>
      </c>
    </row>
    <row r="263" spans="1:7" x14ac:dyDescent="0.3">
      <c r="A263" s="36" t="s">
        <v>458</v>
      </c>
      <c r="B263">
        <v>20</v>
      </c>
      <c r="C263">
        <v>6</v>
      </c>
      <c r="D263">
        <v>200</v>
      </c>
      <c r="E263">
        <v>85</v>
      </c>
      <c r="F263">
        <v>2965</v>
      </c>
      <c r="G263">
        <v>15.8</v>
      </c>
    </row>
    <row r="264" spans="1:7" x14ac:dyDescent="0.3">
      <c r="A264" s="36" t="s">
        <v>459</v>
      </c>
      <c r="B264">
        <v>25</v>
      </c>
      <c r="C264">
        <v>4</v>
      </c>
      <c r="D264">
        <v>140</v>
      </c>
      <c r="E264">
        <v>88</v>
      </c>
      <c r="F264">
        <v>2720</v>
      </c>
      <c r="G264">
        <v>15.4</v>
      </c>
    </row>
    <row r="265" spans="1:7" x14ac:dyDescent="0.3">
      <c r="A265" s="36" t="s">
        <v>460</v>
      </c>
      <c r="B265">
        <v>20</v>
      </c>
      <c r="C265">
        <v>6</v>
      </c>
      <c r="D265">
        <v>225</v>
      </c>
      <c r="E265">
        <v>100</v>
      </c>
      <c r="F265">
        <v>3430</v>
      </c>
      <c r="G265">
        <v>17.2</v>
      </c>
    </row>
    <row r="266" spans="1:7" x14ac:dyDescent="0.3">
      <c r="A266" s="36" t="s">
        <v>461</v>
      </c>
      <c r="B266">
        <v>19</v>
      </c>
      <c r="C266">
        <v>6</v>
      </c>
      <c r="D266">
        <v>232</v>
      </c>
      <c r="E266">
        <v>90</v>
      </c>
      <c r="F266">
        <v>3210</v>
      </c>
      <c r="G266">
        <v>17.2</v>
      </c>
    </row>
    <row r="267" spans="1:7" x14ac:dyDescent="0.3">
      <c r="A267" s="36" t="s">
        <v>462</v>
      </c>
      <c r="B267">
        <v>21</v>
      </c>
      <c r="C267">
        <v>6</v>
      </c>
      <c r="D267">
        <v>231</v>
      </c>
      <c r="E267">
        <v>105</v>
      </c>
      <c r="F267">
        <v>3380</v>
      </c>
      <c r="G267">
        <v>15.8</v>
      </c>
    </row>
    <row r="268" spans="1:7" x14ac:dyDescent="0.3">
      <c r="A268" s="36" t="s">
        <v>463</v>
      </c>
      <c r="B268">
        <v>21</v>
      </c>
      <c r="C268">
        <v>6</v>
      </c>
      <c r="D268">
        <v>200</v>
      </c>
      <c r="E268">
        <v>85</v>
      </c>
      <c r="F268">
        <v>3070</v>
      </c>
      <c r="G268">
        <v>16.7</v>
      </c>
    </row>
    <row r="269" spans="1:7" x14ac:dyDescent="0.3">
      <c r="A269" s="36" t="s">
        <v>464</v>
      </c>
      <c r="B269">
        <v>19</v>
      </c>
      <c r="C269">
        <v>6</v>
      </c>
      <c r="D269">
        <v>225</v>
      </c>
      <c r="E269">
        <v>110</v>
      </c>
      <c r="F269">
        <v>3620</v>
      </c>
      <c r="G269">
        <v>18.7</v>
      </c>
    </row>
    <row r="270" spans="1:7" x14ac:dyDescent="0.3">
      <c r="A270" s="36" t="s">
        <v>465</v>
      </c>
      <c r="B270">
        <v>18</v>
      </c>
      <c r="C270">
        <v>6</v>
      </c>
      <c r="D270">
        <v>258</v>
      </c>
      <c r="E270">
        <v>120</v>
      </c>
      <c r="F270">
        <v>3410</v>
      </c>
      <c r="G270">
        <v>15.1</v>
      </c>
    </row>
    <row r="271" spans="1:7" x14ac:dyDescent="0.3">
      <c r="A271" s="36" t="s">
        <v>438</v>
      </c>
      <c r="B271">
        <v>19</v>
      </c>
      <c r="C271">
        <v>8</v>
      </c>
      <c r="D271">
        <v>305</v>
      </c>
      <c r="E271">
        <v>145</v>
      </c>
      <c r="F271">
        <v>3425</v>
      </c>
      <c r="G271">
        <v>13.2</v>
      </c>
    </row>
    <row r="272" spans="1:7" x14ac:dyDescent="0.3">
      <c r="A272" s="36" t="s">
        <v>466</v>
      </c>
      <c r="B272">
        <v>18</v>
      </c>
      <c r="C272">
        <v>6</v>
      </c>
      <c r="D272">
        <v>231</v>
      </c>
      <c r="E272">
        <v>165</v>
      </c>
      <c r="F272">
        <v>3445</v>
      </c>
      <c r="G272">
        <v>13.4</v>
      </c>
    </row>
    <row r="273" spans="1:7" x14ac:dyDescent="0.3">
      <c r="A273" s="36" t="s">
        <v>467</v>
      </c>
      <c r="B273">
        <v>18</v>
      </c>
      <c r="C273">
        <v>8</v>
      </c>
      <c r="D273">
        <v>302</v>
      </c>
      <c r="E273">
        <v>139</v>
      </c>
      <c r="F273">
        <v>3205</v>
      </c>
      <c r="G273">
        <v>11.2</v>
      </c>
    </row>
    <row r="274" spans="1:7" x14ac:dyDescent="0.3">
      <c r="A274" s="36" t="s">
        <v>468</v>
      </c>
      <c r="B274">
        <v>18</v>
      </c>
      <c r="C274">
        <v>8</v>
      </c>
      <c r="D274">
        <v>318</v>
      </c>
      <c r="E274">
        <v>140</v>
      </c>
      <c r="F274">
        <v>4080</v>
      </c>
      <c r="G274">
        <v>13.7</v>
      </c>
    </row>
    <row r="275" spans="1:7" x14ac:dyDescent="0.3">
      <c r="A275" s="36" t="s">
        <v>411</v>
      </c>
      <c r="B275">
        <v>30</v>
      </c>
      <c r="C275">
        <v>4</v>
      </c>
      <c r="D275">
        <v>98</v>
      </c>
      <c r="E275">
        <v>68</v>
      </c>
      <c r="F275">
        <v>2155</v>
      </c>
      <c r="G275">
        <v>16.5</v>
      </c>
    </row>
    <row r="276" spans="1:7" x14ac:dyDescent="0.3">
      <c r="A276" s="36" t="s">
        <v>299</v>
      </c>
      <c r="B276">
        <v>28</v>
      </c>
      <c r="C276">
        <v>4</v>
      </c>
      <c r="D276">
        <v>134</v>
      </c>
      <c r="E276">
        <v>95</v>
      </c>
      <c r="F276">
        <v>2560</v>
      </c>
      <c r="G276">
        <v>14.2</v>
      </c>
    </row>
    <row r="277" spans="1:7" x14ac:dyDescent="0.3">
      <c r="A277" s="36" t="s">
        <v>469</v>
      </c>
      <c r="B277">
        <v>27</v>
      </c>
      <c r="C277">
        <v>4</v>
      </c>
      <c r="D277">
        <v>119</v>
      </c>
      <c r="E277">
        <v>97</v>
      </c>
      <c r="F277">
        <v>2300</v>
      </c>
      <c r="G277">
        <v>14.7</v>
      </c>
    </row>
    <row r="278" spans="1:7" x14ac:dyDescent="0.3">
      <c r="A278" s="36" t="s">
        <v>470</v>
      </c>
      <c r="B278">
        <v>31</v>
      </c>
      <c r="C278">
        <v>4</v>
      </c>
      <c r="D278">
        <v>105</v>
      </c>
      <c r="E278">
        <v>75</v>
      </c>
      <c r="F278">
        <v>2230</v>
      </c>
      <c r="G278">
        <v>14.5</v>
      </c>
    </row>
    <row r="279" spans="1:7" x14ac:dyDescent="0.3">
      <c r="A279" s="36" t="s">
        <v>471</v>
      </c>
      <c r="B279">
        <v>21</v>
      </c>
      <c r="C279">
        <v>4</v>
      </c>
      <c r="D279">
        <v>134</v>
      </c>
      <c r="E279">
        <v>95</v>
      </c>
      <c r="F279">
        <v>2515</v>
      </c>
      <c r="G279">
        <v>14.8</v>
      </c>
    </row>
    <row r="280" spans="1:7" x14ac:dyDescent="0.3">
      <c r="A280" s="36" t="s">
        <v>472</v>
      </c>
      <c r="B280">
        <v>23</v>
      </c>
      <c r="C280">
        <v>4</v>
      </c>
      <c r="D280">
        <v>156</v>
      </c>
      <c r="E280">
        <v>105</v>
      </c>
      <c r="F280">
        <v>2745</v>
      </c>
      <c r="G280">
        <v>16.7</v>
      </c>
    </row>
    <row r="281" spans="1:7" x14ac:dyDescent="0.3">
      <c r="A281" s="36" t="s">
        <v>473</v>
      </c>
      <c r="B281">
        <v>24</v>
      </c>
      <c r="C281">
        <v>4</v>
      </c>
      <c r="D281">
        <v>151</v>
      </c>
      <c r="E281">
        <v>85</v>
      </c>
      <c r="F281">
        <v>2855</v>
      </c>
      <c r="G281">
        <v>17.600000000000001</v>
      </c>
    </row>
    <row r="282" spans="1:7" x14ac:dyDescent="0.3">
      <c r="A282" s="36" t="s">
        <v>474</v>
      </c>
      <c r="B282">
        <v>24</v>
      </c>
      <c r="C282">
        <v>4</v>
      </c>
      <c r="D282">
        <v>119</v>
      </c>
      <c r="E282">
        <v>97</v>
      </c>
      <c r="F282">
        <v>2405</v>
      </c>
      <c r="G282">
        <v>14.9</v>
      </c>
    </row>
    <row r="283" spans="1:7" x14ac:dyDescent="0.3">
      <c r="A283" s="36" t="s">
        <v>475</v>
      </c>
      <c r="B283">
        <v>20</v>
      </c>
      <c r="C283">
        <v>5</v>
      </c>
      <c r="D283">
        <v>131</v>
      </c>
      <c r="E283">
        <v>103</v>
      </c>
      <c r="F283">
        <v>2830</v>
      </c>
      <c r="G283">
        <v>15.9</v>
      </c>
    </row>
    <row r="284" spans="1:7" x14ac:dyDescent="0.3">
      <c r="A284" s="36" t="s">
        <v>476</v>
      </c>
      <c r="B284">
        <v>17</v>
      </c>
      <c r="C284">
        <v>6</v>
      </c>
      <c r="D284">
        <v>163</v>
      </c>
      <c r="E284">
        <v>125</v>
      </c>
      <c r="F284">
        <v>3140</v>
      </c>
      <c r="G284">
        <v>13.6</v>
      </c>
    </row>
    <row r="285" spans="1:7" x14ac:dyDescent="0.3">
      <c r="A285" s="36" t="s">
        <v>477</v>
      </c>
      <c r="B285">
        <v>22</v>
      </c>
      <c r="C285">
        <v>4</v>
      </c>
      <c r="D285">
        <v>121</v>
      </c>
      <c r="E285">
        <v>115</v>
      </c>
      <c r="F285">
        <v>2795</v>
      </c>
      <c r="G285">
        <v>15.7</v>
      </c>
    </row>
    <row r="286" spans="1:7" x14ac:dyDescent="0.3">
      <c r="A286" s="36" t="s">
        <v>478</v>
      </c>
      <c r="B286">
        <v>16</v>
      </c>
      <c r="C286">
        <v>6</v>
      </c>
      <c r="D286">
        <v>163</v>
      </c>
      <c r="E286">
        <v>133</v>
      </c>
      <c r="F286">
        <v>3410</v>
      </c>
      <c r="G286">
        <v>15.8</v>
      </c>
    </row>
    <row r="287" spans="1:7" x14ac:dyDescent="0.3">
      <c r="A287" s="36" t="s">
        <v>479</v>
      </c>
      <c r="B287">
        <v>32</v>
      </c>
      <c r="C287">
        <v>4</v>
      </c>
      <c r="D287">
        <v>89</v>
      </c>
      <c r="E287">
        <v>71</v>
      </c>
      <c r="F287">
        <v>1990</v>
      </c>
      <c r="G287">
        <v>14.9</v>
      </c>
    </row>
    <row r="288" spans="1:7" x14ac:dyDescent="0.3">
      <c r="A288" s="36" t="s">
        <v>480</v>
      </c>
      <c r="B288">
        <v>30</v>
      </c>
      <c r="C288">
        <v>4</v>
      </c>
      <c r="D288">
        <v>98</v>
      </c>
      <c r="E288">
        <v>68</v>
      </c>
      <c r="F288">
        <v>2135</v>
      </c>
      <c r="G288">
        <v>16.600000000000001</v>
      </c>
    </row>
    <row r="289" spans="1:7" x14ac:dyDescent="0.3">
      <c r="A289" s="36" t="s">
        <v>481</v>
      </c>
      <c r="B289">
        <v>22</v>
      </c>
      <c r="C289">
        <v>6</v>
      </c>
      <c r="D289">
        <v>231</v>
      </c>
      <c r="E289">
        <v>115</v>
      </c>
      <c r="F289">
        <v>3245</v>
      </c>
      <c r="G289">
        <v>15.4</v>
      </c>
    </row>
    <row r="290" spans="1:7" x14ac:dyDescent="0.3">
      <c r="A290" s="36" t="s">
        <v>482</v>
      </c>
      <c r="B290">
        <v>20</v>
      </c>
      <c r="C290">
        <v>6</v>
      </c>
      <c r="D290">
        <v>200</v>
      </c>
      <c r="E290">
        <v>85</v>
      </c>
      <c r="F290">
        <v>2990</v>
      </c>
      <c r="G290">
        <v>18.2</v>
      </c>
    </row>
    <row r="291" spans="1:7" x14ac:dyDescent="0.3">
      <c r="A291" s="36" t="s">
        <v>483</v>
      </c>
      <c r="B291">
        <v>22</v>
      </c>
      <c r="C291">
        <v>4</v>
      </c>
      <c r="D291">
        <v>140</v>
      </c>
      <c r="E291">
        <v>88</v>
      </c>
      <c r="F291">
        <v>2890</v>
      </c>
      <c r="G291">
        <v>17.3</v>
      </c>
    </row>
    <row r="292" spans="1:7" x14ac:dyDescent="0.3">
      <c r="A292" s="36" t="s">
        <v>484</v>
      </c>
      <c r="B292">
        <v>20</v>
      </c>
      <c r="C292">
        <v>6</v>
      </c>
      <c r="D292">
        <v>232</v>
      </c>
      <c r="E292">
        <v>90</v>
      </c>
      <c r="F292">
        <v>3265</v>
      </c>
      <c r="G292">
        <v>18.2</v>
      </c>
    </row>
    <row r="293" spans="1:7" x14ac:dyDescent="0.3">
      <c r="A293" s="36" t="s">
        <v>485</v>
      </c>
      <c r="B293">
        <v>21</v>
      </c>
      <c r="C293">
        <v>6</v>
      </c>
      <c r="D293">
        <v>225</v>
      </c>
      <c r="E293">
        <v>110</v>
      </c>
      <c r="F293">
        <v>3360</v>
      </c>
      <c r="G293">
        <v>16.600000000000001</v>
      </c>
    </row>
    <row r="294" spans="1:7" x14ac:dyDescent="0.3">
      <c r="A294" s="36" t="s">
        <v>350</v>
      </c>
      <c r="B294">
        <v>17</v>
      </c>
      <c r="C294">
        <v>8</v>
      </c>
      <c r="D294">
        <v>305</v>
      </c>
      <c r="E294">
        <v>130</v>
      </c>
      <c r="F294">
        <v>3840</v>
      </c>
      <c r="G294">
        <v>15.4</v>
      </c>
    </row>
    <row r="295" spans="1:7" x14ac:dyDescent="0.3">
      <c r="A295" s="36" t="s">
        <v>486</v>
      </c>
      <c r="B295">
        <v>18</v>
      </c>
      <c r="C295">
        <v>8</v>
      </c>
      <c r="D295">
        <v>302</v>
      </c>
      <c r="E295">
        <v>129</v>
      </c>
      <c r="F295">
        <v>3725</v>
      </c>
      <c r="G295">
        <v>13.4</v>
      </c>
    </row>
    <row r="296" spans="1:7" x14ac:dyDescent="0.3">
      <c r="A296" s="36" t="s">
        <v>487</v>
      </c>
      <c r="B296">
        <v>16</v>
      </c>
      <c r="C296">
        <v>8</v>
      </c>
      <c r="D296">
        <v>351</v>
      </c>
      <c r="E296">
        <v>138</v>
      </c>
      <c r="F296">
        <v>3955</v>
      </c>
      <c r="G296">
        <v>13.2</v>
      </c>
    </row>
    <row r="297" spans="1:7" x14ac:dyDescent="0.3">
      <c r="A297" s="36" t="s">
        <v>488</v>
      </c>
      <c r="B297">
        <v>18</v>
      </c>
      <c r="C297">
        <v>8</v>
      </c>
      <c r="D297">
        <v>318</v>
      </c>
      <c r="E297">
        <v>135</v>
      </c>
      <c r="F297">
        <v>3830</v>
      </c>
      <c r="G297">
        <v>15.2</v>
      </c>
    </row>
    <row r="298" spans="1:7" x14ac:dyDescent="0.3">
      <c r="A298" s="36" t="s">
        <v>281</v>
      </c>
      <c r="B298">
        <v>17</v>
      </c>
      <c r="C298">
        <v>8</v>
      </c>
      <c r="D298">
        <v>350</v>
      </c>
      <c r="E298">
        <v>155</v>
      </c>
      <c r="F298">
        <v>4360</v>
      </c>
      <c r="G298">
        <v>14.9</v>
      </c>
    </row>
    <row r="299" spans="1:7" x14ac:dyDescent="0.3">
      <c r="A299" s="36" t="s">
        <v>307</v>
      </c>
      <c r="B299">
        <v>16</v>
      </c>
      <c r="C299">
        <v>8</v>
      </c>
      <c r="D299">
        <v>351</v>
      </c>
      <c r="E299">
        <v>142</v>
      </c>
      <c r="F299">
        <v>4054</v>
      </c>
      <c r="G299">
        <v>14.3</v>
      </c>
    </row>
    <row r="300" spans="1:7" x14ac:dyDescent="0.3">
      <c r="A300" s="36" t="s">
        <v>489</v>
      </c>
      <c r="B300">
        <v>19</v>
      </c>
      <c r="C300">
        <v>8</v>
      </c>
      <c r="D300">
        <v>267</v>
      </c>
      <c r="E300">
        <v>125</v>
      </c>
      <c r="F300">
        <v>3605</v>
      </c>
      <c r="G300">
        <v>15</v>
      </c>
    </row>
    <row r="301" spans="1:7" x14ac:dyDescent="0.3">
      <c r="A301" s="36" t="s">
        <v>490</v>
      </c>
      <c r="B301">
        <v>18</v>
      </c>
      <c r="C301">
        <v>8</v>
      </c>
      <c r="D301">
        <v>360</v>
      </c>
      <c r="E301">
        <v>150</v>
      </c>
      <c r="F301">
        <v>3940</v>
      </c>
      <c r="G301">
        <v>13</v>
      </c>
    </row>
    <row r="302" spans="1:7" x14ac:dyDescent="0.3">
      <c r="A302" s="36" t="s">
        <v>441</v>
      </c>
      <c r="B302">
        <v>32</v>
      </c>
      <c r="C302">
        <v>4</v>
      </c>
      <c r="D302">
        <v>89</v>
      </c>
      <c r="E302">
        <v>71</v>
      </c>
      <c r="F302">
        <v>1925</v>
      </c>
      <c r="G302">
        <v>14</v>
      </c>
    </row>
    <row r="303" spans="1:7" x14ac:dyDescent="0.3">
      <c r="A303" s="36" t="s">
        <v>452</v>
      </c>
      <c r="B303">
        <v>34</v>
      </c>
      <c r="C303">
        <v>4</v>
      </c>
      <c r="D303">
        <v>86</v>
      </c>
      <c r="E303">
        <v>65</v>
      </c>
      <c r="F303">
        <v>1975</v>
      </c>
      <c r="G303">
        <v>15.2</v>
      </c>
    </row>
    <row r="304" spans="1:7" x14ac:dyDescent="0.3">
      <c r="A304" s="36" t="s">
        <v>491</v>
      </c>
      <c r="B304">
        <v>36</v>
      </c>
      <c r="C304">
        <v>4</v>
      </c>
      <c r="D304">
        <v>98</v>
      </c>
      <c r="E304">
        <v>80</v>
      </c>
      <c r="F304">
        <v>1915</v>
      </c>
      <c r="G304">
        <v>14.4</v>
      </c>
    </row>
    <row r="305" spans="1:7" x14ac:dyDescent="0.3">
      <c r="A305" s="36" t="s">
        <v>492</v>
      </c>
      <c r="B305">
        <v>27</v>
      </c>
      <c r="C305">
        <v>4</v>
      </c>
      <c r="D305">
        <v>121</v>
      </c>
      <c r="E305">
        <v>80</v>
      </c>
      <c r="F305">
        <v>2670</v>
      </c>
      <c r="G305">
        <v>15</v>
      </c>
    </row>
    <row r="306" spans="1:7" x14ac:dyDescent="0.3">
      <c r="A306" s="36" t="s">
        <v>493</v>
      </c>
      <c r="B306">
        <v>25</v>
      </c>
      <c r="C306">
        <v>5</v>
      </c>
      <c r="D306">
        <v>183</v>
      </c>
      <c r="E306">
        <v>77</v>
      </c>
      <c r="F306">
        <v>3530</v>
      </c>
      <c r="G306">
        <v>20.100000000000001</v>
      </c>
    </row>
    <row r="307" spans="1:7" x14ac:dyDescent="0.3">
      <c r="A307" s="36" t="s">
        <v>494</v>
      </c>
      <c r="B307">
        <v>23</v>
      </c>
      <c r="C307">
        <v>8</v>
      </c>
      <c r="D307">
        <v>350</v>
      </c>
      <c r="E307">
        <v>125</v>
      </c>
      <c r="F307">
        <v>3900</v>
      </c>
      <c r="G307">
        <v>17.399999999999999</v>
      </c>
    </row>
    <row r="308" spans="1:7" x14ac:dyDescent="0.3">
      <c r="A308" s="36" t="s">
        <v>289</v>
      </c>
      <c r="B308">
        <v>27</v>
      </c>
      <c r="C308">
        <v>4</v>
      </c>
      <c r="D308">
        <v>141</v>
      </c>
      <c r="E308">
        <v>71</v>
      </c>
      <c r="F308">
        <v>3190</v>
      </c>
      <c r="G308">
        <v>24.8</v>
      </c>
    </row>
    <row r="309" spans="1:7" x14ac:dyDescent="0.3">
      <c r="A309" s="36" t="s">
        <v>454</v>
      </c>
      <c r="B309">
        <v>24</v>
      </c>
      <c r="C309">
        <v>8</v>
      </c>
      <c r="D309">
        <v>260</v>
      </c>
      <c r="E309">
        <v>90</v>
      </c>
      <c r="F309">
        <v>3420</v>
      </c>
      <c r="G309">
        <v>22.2</v>
      </c>
    </row>
    <row r="310" spans="1:7" x14ac:dyDescent="0.3">
      <c r="A310" s="36" t="s">
        <v>495</v>
      </c>
      <c r="B310">
        <v>34</v>
      </c>
      <c r="C310">
        <v>4</v>
      </c>
      <c r="D310">
        <v>105</v>
      </c>
      <c r="E310">
        <v>70</v>
      </c>
      <c r="F310">
        <v>2200</v>
      </c>
      <c r="G310">
        <v>13.2</v>
      </c>
    </row>
    <row r="311" spans="1:7" x14ac:dyDescent="0.3">
      <c r="A311" s="36" t="s">
        <v>496</v>
      </c>
      <c r="B311">
        <v>34</v>
      </c>
      <c r="C311">
        <v>4</v>
      </c>
      <c r="D311">
        <v>105</v>
      </c>
      <c r="E311">
        <v>70</v>
      </c>
      <c r="F311">
        <v>2150</v>
      </c>
      <c r="G311">
        <v>14.9</v>
      </c>
    </row>
    <row r="312" spans="1:7" x14ac:dyDescent="0.3">
      <c r="A312" s="36" t="s">
        <v>497</v>
      </c>
      <c r="B312">
        <v>32</v>
      </c>
      <c r="C312">
        <v>4</v>
      </c>
      <c r="D312">
        <v>85</v>
      </c>
      <c r="E312">
        <v>65</v>
      </c>
      <c r="F312">
        <v>2020</v>
      </c>
      <c r="G312">
        <v>19.2</v>
      </c>
    </row>
    <row r="313" spans="1:7" x14ac:dyDescent="0.3">
      <c r="A313" s="36" t="s">
        <v>498</v>
      </c>
      <c r="B313">
        <v>37</v>
      </c>
      <c r="C313">
        <v>4</v>
      </c>
      <c r="D313">
        <v>91</v>
      </c>
      <c r="E313">
        <v>69</v>
      </c>
      <c r="F313">
        <v>2130</v>
      </c>
      <c r="G313">
        <v>14.7</v>
      </c>
    </row>
    <row r="314" spans="1:7" x14ac:dyDescent="0.3">
      <c r="A314" s="36" t="s">
        <v>499</v>
      </c>
      <c r="B314">
        <v>28</v>
      </c>
      <c r="C314">
        <v>4</v>
      </c>
      <c r="D314">
        <v>151</v>
      </c>
      <c r="E314">
        <v>90</v>
      </c>
      <c r="F314">
        <v>2670</v>
      </c>
      <c r="G314">
        <v>16</v>
      </c>
    </row>
    <row r="315" spans="1:7" x14ac:dyDescent="0.3">
      <c r="A315" s="36" t="s">
        <v>500</v>
      </c>
      <c r="B315">
        <v>29</v>
      </c>
      <c r="C315">
        <v>6</v>
      </c>
      <c r="D315">
        <v>173</v>
      </c>
      <c r="E315">
        <v>115</v>
      </c>
      <c r="F315">
        <v>2595</v>
      </c>
      <c r="G315">
        <v>11.3</v>
      </c>
    </row>
    <row r="316" spans="1:7" x14ac:dyDescent="0.3">
      <c r="A316" s="36" t="s">
        <v>501</v>
      </c>
      <c r="B316">
        <v>27</v>
      </c>
      <c r="C316">
        <v>6</v>
      </c>
      <c r="D316">
        <v>173</v>
      </c>
      <c r="E316">
        <v>115</v>
      </c>
      <c r="F316">
        <v>2700</v>
      </c>
      <c r="G316">
        <v>12.9</v>
      </c>
    </row>
    <row r="317" spans="1:7" x14ac:dyDescent="0.3">
      <c r="A317" s="36" t="s">
        <v>502</v>
      </c>
      <c r="B317">
        <v>34</v>
      </c>
      <c r="C317">
        <v>4</v>
      </c>
      <c r="D317">
        <v>151</v>
      </c>
      <c r="E317">
        <v>90</v>
      </c>
      <c r="F317">
        <v>2556</v>
      </c>
      <c r="G317">
        <v>13.2</v>
      </c>
    </row>
    <row r="318" spans="1:7" x14ac:dyDescent="0.3">
      <c r="A318" s="36" t="s">
        <v>402</v>
      </c>
      <c r="B318">
        <v>42</v>
      </c>
      <c r="C318">
        <v>4</v>
      </c>
      <c r="D318">
        <v>98</v>
      </c>
      <c r="E318">
        <v>76</v>
      </c>
      <c r="F318">
        <v>2144</v>
      </c>
      <c r="G318">
        <v>14.7</v>
      </c>
    </row>
    <row r="319" spans="1:7" x14ac:dyDescent="0.3">
      <c r="A319" s="36" t="s">
        <v>503</v>
      </c>
      <c r="B319">
        <v>38</v>
      </c>
      <c r="C319">
        <v>4</v>
      </c>
      <c r="D319">
        <v>89</v>
      </c>
      <c r="E319">
        <v>60</v>
      </c>
      <c r="F319">
        <v>1968</v>
      </c>
      <c r="G319">
        <v>18.8</v>
      </c>
    </row>
    <row r="320" spans="1:7" x14ac:dyDescent="0.3">
      <c r="A320" s="36" t="s">
        <v>411</v>
      </c>
      <c r="B320">
        <v>32</v>
      </c>
      <c r="C320">
        <v>4</v>
      </c>
      <c r="D320">
        <v>98</v>
      </c>
      <c r="E320">
        <v>70</v>
      </c>
      <c r="F320">
        <v>2120</v>
      </c>
      <c r="G320">
        <v>15.5</v>
      </c>
    </row>
    <row r="321" spans="1:7" x14ac:dyDescent="0.3">
      <c r="A321" s="36" t="s">
        <v>504</v>
      </c>
      <c r="B321">
        <v>37</v>
      </c>
      <c r="C321">
        <v>4</v>
      </c>
      <c r="D321">
        <v>86</v>
      </c>
      <c r="E321">
        <v>65</v>
      </c>
      <c r="F321">
        <v>2019</v>
      </c>
      <c r="G321">
        <v>16.399999999999999</v>
      </c>
    </row>
    <row r="322" spans="1:7" x14ac:dyDescent="0.3">
      <c r="A322" s="36" t="s">
        <v>500</v>
      </c>
      <c r="B322">
        <v>28</v>
      </c>
      <c r="C322">
        <v>4</v>
      </c>
      <c r="D322">
        <v>151</v>
      </c>
      <c r="E322">
        <v>90</v>
      </c>
      <c r="F322">
        <v>2678</v>
      </c>
      <c r="G322">
        <v>16.5</v>
      </c>
    </row>
    <row r="323" spans="1:7" x14ac:dyDescent="0.3">
      <c r="A323" s="36" t="s">
        <v>505</v>
      </c>
      <c r="B323">
        <v>26</v>
      </c>
      <c r="C323">
        <v>4</v>
      </c>
      <c r="D323">
        <v>140</v>
      </c>
      <c r="E323">
        <v>88</v>
      </c>
      <c r="F323">
        <v>2870</v>
      </c>
      <c r="G323">
        <v>18.100000000000001</v>
      </c>
    </row>
    <row r="324" spans="1:7" x14ac:dyDescent="0.3">
      <c r="A324" s="36" t="s">
        <v>461</v>
      </c>
      <c r="B324">
        <v>24</v>
      </c>
      <c r="C324">
        <v>4</v>
      </c>
      <c r="D324">
        <v>151</v>
      </c>
      <c r="E324">
        <v>90</v>
      </c>
      <c r="F324">
        <v>3003</v>
      </c>
      <c r="G324">
        <v>20.100000000000001</v>
      </c>
    </row>
    <row r="325" spans="1:7" x14ac:dyDescent="0.3">
      <c r="A325" s="36" t="s">
        <v>464</v>
      </c>
      <c r="B325">
        <v>19</v>
      </c>
      <c r="C325">
        <v>6</v>
      </c>
      <c r="D325">
        <v>225</v>
      </c>
      <c r="E325">
        <v>90</v>
      </c>
      <c r="F325">
        <v>3381</v>
      </c>
      <c r="G325">
        <v>18.7</v>
      </c>
    </row>
    <row r="326" spans="1:7" x14ac:dyDescent="0.3">
      <c r="A326" s="36" t="s">
        <v>506</v>
      </c>
      <c r="B326">
        <v>34</v>
      </c>
      <c r="C326">
        <v>4</v>
      </c>
      <c r="D326">
        <v>97</v>
      </c>
      <c r="E326">
        <v>78</v>
      </c>
      <c r="F326">
        <v>2188</v>
      </c>
      <c r="G326">
        <v>15.8</v>
      </c>
    </row>
    <row r="327" spans="1:7" x14ac:dyDescent="0.3">
      <c r="A327" s="36" t="s">
        <v>443</v>
      </c>
      <c r="B327">
        <v>30</v>
      </c>
      <c r="C327">
        <v>4</v>
      </c>
      <c r="D327">
        <v>134</v>
      </c>
      <c r="E327">
        <v>90</v>
      </c>
      <c r="F327">
        <v>2711</v>
      </c>
      <c r="G327">
        <v>15.5</v>
      </c>
    </row>
    <row r="328" spans="1:7" x14ac:dyDescent="0.3">
      <c r="A328" s="36" t="s">
        <v>507</v>
      </c>
      <c r="B328">
        <v>31</v>
      </c>
      <c r="C328">
        <v>4</v>
      </c>
      <c r="D328">
        <v>120</v>
      </c>
      <c r="E328">
        <v>75</v>
      </c>
      <c r="F328">
        <v>2542</v>
      </c>
      <c r="G328">
        <v>17.5</v>
      </c>
    </row>
    <row r="329" spans="1:7" x14ac:dyDescent="0.3">
      <c r="A329" s="36" t="s">
        <v>508</v>
      </c>
      <c r="B329">
        <v>37</v>
      </c>
      <c r="C329">
        <v>4</v>
      </c>
      <c r="D329">
        <v>119</v>
      </c>
      <c r="E329">
        <v>92</v>
      </c>
      <c r="F329">
        <v>2434</v>
      </c>
      <c r="G329">
        <v>15</v>
      </c>
    </row>
    <row r="330" spans="1:7" x14ac:dyDescent="0.3">
      <c r="A330" s="36" t="s">
        <v>299</v>
      </c>
      <c r="B330">
        <v>32</v>
      </c>
      <c r="C330">
        <v>4</v>
      </c>
      <c r="D330">
        <v>108</v>
      </c>
      <c r="E330">
        <v>75</v>
      </c>
      <c r="F330">
        <v>2265</v>
      </c>
      <c r="G330">
        <v>15.2</v>
      </c>
    </row>
    <row r="331" spans="1:7" x14ac:dyDescent="0.3">
      <c r="A331" s="36" t="s">
        <v>509</v>
      </c>
      <c r="B331">
        <v>47</v>
      </c>
      <c r="C331">
        <v>4</v>
      </c>
      <c r="D331">
        <v>86</v>
      </c>
      <c r="E331">
        <v>65</v>
      </c>
      <c r="F331">
        <v>2110</v>
      </c>
      <c r="G331">
        <v>17.899999999999999</v>
      </c>
    </row>
    <row r="332" spans="1:7" x14ac:dyDescent="0.3">
      <c r="A332" s="36" t="s">
        <v>386</v>
      </c>
      <c r="B332">
        <v>28</v>
      </c>
      <c r="C332">
        <v>4</v>
      </c>
      <c r="D332">
        <v>156</v>
      </c>
      <c r="E332">
        <v>105</v>
      </c>
      <c r="F332">
        <v>2800</v>
      </c>
      <c r="G332">
        <v>14.4</v>
      </c>
    </row>
    <row r="333" spans="1:7" x14ac:dyDescent="0.3">
      <c r="A333" s="36" t="s">
        <v>497</v>
      </c>
      <c r="B333">
        <v>41</v>
      </c>
      <c r="C333">
        <v>4</v>
      </c>
      <c r="D333">
        <v>85</v>
      </c>
      <c r="E333">
        <v>65</v>
      </c>
      <c r="F333">
        <v>2110</v>
      </c>
      <c r="G333">
        <v>19.2</v>
      </c>
    </row>
    <row r="334" spans="1:7" x14ac:dyDescent="0.3">
      <c r="A334" s="36" t="s">
        <v>510</v>
      </c>
      <c r="B334">
        <v>44</v>
      </c>
      <c r="C334">
        <v>4</v>
      </c>
      <c r="D334">
        <v>90</v>
      </c>
      <c r="E334">
        <v>48</v>
      </c>
      <c r="F334">
        <v>2085</v>
      </c>
      <c r="G334">
        <v>21.7</v>
      </c>
    </row>
    <row r="335" spans="1:7" x14ac:dyDescent="0.3">
      <c r="A335" s="36" t="s">
        <v>511</v>
      </c>
      <c r="B335">
        <v>43</v>
      </c>
      <c r="C335">
        <v>4</v>
      </c>
      <c r="D335">
        <v>90</v>
      </c>
      <c r="E335">
        <v>48</v>
      </c>
      <c r="F335">
        <v>2335</v>
      </c>
      <c r="G335">
        <v>23.7</v>
      </c>
    </row>
    <row r="336" spans="1:7" x14ac:dyDescent="0.3">
      <c r="A336" s="36" t="s">
        <v>512</v>
      </c>
      <c r="B336">
        <v>36</v>
      </c>
      <c r="C336">
        <v>5</v>
      </c>
      <c r="D336">
        <v>121</v>
      </c>
      <c r="E336">
        <v>67</v>
      </c>
      <c r="F336">
        <v>2950</v>
      </c>
      <c r="G336">
        <v>19.899999999999999</v>
      </c>
    </row>
    <row r="337" spans="1:7" x14ac:dyDescent="0.3">
      <c r="A337" s="36" t="s">
        <v>513</v>
      </c>
      <c r="B337">
        <v>30</v>
      </c>
      <c r="C337">
        <v>4</v>
      </c>
      <c r="D337">
        <v>146</v>
      </c>
      <c r="E337">
        <v>67</v>
      </c>
      <c r="F337">
        <v>3250</v>
      </c>
      <c r="G337">
        <v>21.8</v>
      </c>
    </row>
    <row r="338" spans="1:7" x14ac:dyDescent="0.3">
      <c r="A338" s="36" t="s">
        <v>514</v>
      </c>
      <c r="B338">
        <v>45</v>
      </c>
      <c r="C338">
        <v>4</v>
      </c>
      <c r="D338">
        <v>91</v>
      </c>
      <c r="E338">
        <v>67</v>
      </c>
      <c r="F338">
        <v>1850</v>
      </c>
      <c r="G338">
        <v>13.8</v>
      </c>
    </row>
    <row r="339" spans="1:7" x14ac:dyDescent="0.3">
      <c r="A339" s="36" t="s">
        <v>515</v>
      </c>
      <c r="B339">
        <v>41</v>
      </c>
      <c r="C339">
        <v>4</v>
      </c>
      <c r="D339">
        <v>85</v>
      </c>
      <c r="E339">
        <v>0</v>
      </c>
      <c r="F339">
        <v>1835</v>
      </c>
      <c r="G339">
        <v>17.3</v>
      </c>
    </row>
    <row r="340" spans="1:7" x14ac:dyDescent="0.3">
      <c r="A340" s="36" t="s">
        <v>446</v>
      </c>
      <c r="B340">
        <v>34</v>
      </c>
      <c r="C340">
        <v>4</v>
      </c>
      <c r="D340">
        <v>97</v>
      </c>
      <c r="E340">
        <v>67</v>
      </c>
      <c r="F340">
        <v>2145</v>
      </c>
      <c r="G340">
        <v>18</v>
      </c>
    </row>
    <row r="341" spans="1:7" x14ac:dyDescent="0.3">
      <c r="A341" s="36" t="s">
        <v>402</v>
      </c>
      <c r="B341">
        <v>30</v>
      </c>
      <c r="C341">
        <v>4</v>
      </c>
      <c r="D341">
        <v>89</v>
      </c>
      <c r="E341">
        <v>62</v>
      </c>
      <c r="F341">
        <v>1845</v>
      </c>
      <c r="G341">
        <v>15.3</v>
      </c>
    </row>
    <row r="342" spans="1:7" x14ac:dyDescent="0.3">
      <c r="A342" s="36" t="s">
        <v>516</v>
      </c>
      <c r="B342">
        <v>33</v>
      </c>
      <c r="C342">
        <v>6</v>
      </c>
      <c r="D342">
        <v>168</v>
      </c>
      <c r="E342">
        <v>132</v>
      </c>
      <c r="F342">
        <v>2910</v>
      </c>
      <c r="G342">
        <v>11.4</v>
      </c>
    </row>
    <row r="343" spans="1:7" x14ac:dyDescent="0.3">
      <c r="A343" s="36" t="s">
        <v>517</v>
      </c>
      <c r="B343">
        <v>24</v>
      </c>
      <c r="C343">
        <v>3</v>
      </c>
      <c r="D343">
        <v>70</v>
      </c>
      <c r="E343">
        <v>100</v>
      </c>
      <c r="F343">
        <v>2420</v>
      </c>
      <c r="G343">
        <v>12.5</v>
      </c>
    </row>
    <row r="344" spans="1:7" x14ac:dyDescent="0.3">
      <c r="A344" s="36" t="s">
        <v>518</v>
      </c>
      <c r="B344">
        <v>35</v>
      </c>
      <c r="C344">
        <v>4</v>
      </c>
      <c r="D344">
        <v>122</v>
      </c>
      <c r="E344">
        <v>88</v>
      </c>
      <c r="F344">
        <v>2500</v>
      </c>
      <c r="G344">
        <v>15.1</v>
      </c>
    </row>
    <row r="345" spans="1:7" x14ac:dyDescent="0.3">
      <c r="A345" s="36" t="s">
        <v>519</v>
      </c>
      <c r="B345">
        <v>24</v>
      </c>
      <c r="C345">
        <v>4</v>
      </c>
      <c r="D345">
        <v>140</v>
      </c>
      <c r="E345">
        <v>0</v>
      </c>
      <c r="F345">
        <v>2905</v>
      </c>
      <c r="G345">
        <v>14.3</v>
      </c>
    </row>
    <row r="346" spans="1:7" x14ac:dyDescent="0.3">
      <c r="A346" s="36" t="s">
        <v>520</v>
      </c>
      <c r="B346">
        <v>32</v>
      </c>
      <c r="C346">
        <v>4</v>
      </c>
      <c r="D346">
        <v>107</v>
      </c>
      <c r="E346">
        <v>72</v>
      </c>
      <c r="F346">
        <v>2290</v>
      </c>
      <c r="G346">
        <v>17</v>
      </c>
    </row>
    <row r="347" spans="1:7" x14ac:dyDescent="0.3">
      <c r="A347" s="36" t="s">
        <v>521</v>
      </c>
      <c r="B347">
        <v>27</v>
      </c>
      <c r="C347">
        <v>4</v>
      </c>
      <c r="D347">
        <v>135</v>
      </c>
      <c r="E347">
        <v>84</v>
      </c>
      <c r="F347">
        <v>2490</v>
      </c>
      <c r="G347">
        <v>15.7</v>
      </c>
    </row>
    <row r="348" spans="1:7" x14ac:dyDescent="0.3">
      <c r="A348" s="36" t="s">
        <v>434</v>
      </c>
      <c r="B348">
        <v>27</v>
      </c>
      <c r="C348">
        <v>4</v>
      </c>
      <c r="D348">
        <v>151</v>
      </c>
      <c r="E348">
        <v>84</v>
      </c>
      <c r="F348">
        <v>2635</v>
      </c>
      <c r="G348">
        <v>16.399999999999999</v>
      </c>
    </row>
    <row r="349" spans="1:7" x14ac:dyDescent="0.3">
      <c r="A349" s="36" t="s">
        <v>522</v>
      </c>
      <c r="B349">
        <v>26</v>
      </c>
      <c r="C349">
        <v>4</v>
      </c>
      <c r="D349">
        <v>156</v>
      </c>
      <c r="E349">
        <v>92</v>
      </c>
      <c r="F349">
        <v>2620</v>
      </c>
      <c r="G349">
        <v>14.4</v>
      </c>
    </row>
    <row r="350" spans="1:7" x14ac:dyDescent="0.3">
      <c r="A350" s="36" t="s">
        <v>500</v>
      </c>
      <c r="B350">
        <v>24</v>
      </c>
      <c r="C350">
        <v>6</v>
      </c>
      <c r="D350">
        <v>173</v>
      </c>
      <c r="E350">
        <v>110</v>
      </c>
      <c r="F350">
        <v>2725</v>
      </c>
      <c r="G350">
        <v>12.6</v>
      </c>
    </row>
    <row r="351" spans="1:7" x14ac:dyDescent="0.3">
      <c r="A351" s="36" t="s">
        <v>521</v>
      </c>
      <c r="B351">
        <v>30</v>
      </c>
      <c r="C351">
        <v>4</v>
      </c>
      <c r="D351">
        <v>135</v>
      </c>
      <c r="E351">
        <v>84</v>
      </c>
      <c r="F351">
        <v>2385</v>
      </c>
      <c r="G351">
        <v>12.9</v>
      </c>
    </row>
    <row r="352" spans="1:7" x14ac:dyDescent="0.3">
      <c r="A352" s="36" t="s">
        <v>523</v>
      </c>
      <c r="B352">
        <v>39</v>
      </c>
      <c r="C352">
        <v>4</v>
      </c>
      <c r="D352">
        <v>79</v>
      </c>
      <c r="E352">
        <v>58</v>
      </c>
      <c r="F352">
        <v>1755</v>
      </c>
      <c r="G352">
        <v>16.899999999999999</v>
      </c>
    </row>
    <row r="353" spans="1:7" x14ac:dyDescent="0.3">
      <c r="A353" s="36" t="s">
        <v>524</v>
      </c>
      <c r="B353">
        <v>39</v>
      </c>
      <c r="C353">
        <v>4</v>
      </c>
      <c r="D353">
        <v>86</v>
      </c>
      <c r="E353">
        <v>64</v>
      </c>
      <c r="F353">
        <v>1875</v>
      </c>
      <c r="G353">
        <v>16.399999999999999</v>
      </c>
    </row>
    <row r="354" spans="1:7" x14ac:dyDescent="0.3">
      <c r="A354" s="36" t="s">
        <v>525</v>
      </c>
      <c r="B354">
        <v>35</v>
      </c>
      <c r="C354">
        <v>4</v>
      </c>
      <c r="D354">
        <v>81</v>
      </c>
      <c r="E354">
        <v>60</v>
      </c>
      <c r="F354">
        <v>1760</v>
      </c>
      <c r="G354">
        <v>16.100000000000001</v>
      </c>
    </row>
    <row r="355" spans="1:7" x14ac:dyDescent="0.3">
      <c r="A355" s="36" t="s">
        <v>389</v>
      </c>
      <c r="B355">
        <v>32</v>
      </c>
      <c r="C355">
        <v>4</v>
      </c>
      <c r="D355">
        <v>97</v>
      </c>
      <c r="E355">
        <v>67</v>
      </c>
      <c r="F355">
        <v>2065</v>
      </c>
      <c r="G355">
        <v>17.8</v>
      </c>
    </row>
    <row r="356" spans="1:7" x14ac:dyDescent="0.3">
      <c r="A356" s="36" t="s">
        <v>526</v>
      </c>
      <c r="B356">
        <v>37</v>
      </c>
      <c r="C356">
        <v>4</v>
      </c>
      <c r="D356">
        <v>85</v>
      </c>
      <c r="E356">
        <v>65</v>
      </c>
      <c r="F356">
        <v>1975</v>
      </c>
      <c r="G356">
        <v>19.399999999999999</v>
      </c>
    </row>
    <row r="357" spans="1:7" x14ac:dyDescent="0.3">
      <c r="A357" s="36" t="s">
        <v>527</v>
      </c>
      <c r="B357">
        <v>38</v>
      </c>
      <c r="C357">
        <v>4</v>
      </c>
      <c r="D357">
        <v>89</v>
      </c>
      <c r="E357">
        <v>62</v>
      </c>
      <c r="F357">
        <v>2050</v>
      </c>
      <c r="G357">
        <v>17.3</v>
      </c>
    </row>
    <row r="358" spans="1:7" x14ac:dyDescent="0.3">
      <c r="A358" s="36" t="s">
        <v>528</v>
      </c>
      <c r="B358">
        <v>34</v>
      </c>
      <c r="C358">
        <v>4</v>
      </c>
      <c r="D358">
        <v>91</v>
      </c>
      <c r="E358">
        <v>68</v>
      </c>
      <c r="F358">
        <v>1985</v>
      </c>
      <c r="G358">
        <v>16</v>
      </c>
    </row>
    <row r="359" spans="1:7" x14ac:dyDescent="0.3">
      <c r="A359" s="36" t="s">
        <v>529</v>
      </c>
      <c r="B359">
        <v>35</v>
      </c>
      <c r="C359">
        <v>4</v>
      </c>
      <c r="D359">
        <v>105</v>
      </c>
      <c r="E359">
        <v>63</v>
      </c>
      <c r="F359">
        <v>2215</v>
      </c>
      <c r="G359">
        <v>14.9</v>
      </c>
    </row>
    <row r="360" spans="1:7" x14ac:dyDescent="0.3">
      <c r="A360" s="36" t="s">
        <v>530</v>
      </c>
      <c r="B360">
        <v>34</v>
      </c>
      <c r="C360">
        <v>4</v>
      </c>
      <c r="D360">
        <v>98</v>
      </c>
      <c r="E360">
        <v>65</v>
      </c>
      <c r="F360">
        <v>2045</v>
      </c>
      <c r="G360">
        <v>16.2</v>
      </c>
    </row>
    <row r="361" spans="1:7" x14ac:dyDescent="0.3">
      <c r="A361" s="36" t="s">
        <v>531</v>
      </c>
      <c r="B361">
        <v>30</v>
      </c>
      <c r="C361">
        <v>4</v>
      </c>
      <c r="D361">
        <v>98</v>
      </c>
      <c r="E361">
        <v>65</v>
      </c>
      <c r="F361">
        <v>2380</v>
      </c>
      <c r="G361">
        <v>20.7</v>
      </c>
    </row>
    <row r="362" spans="1:7" x14ac:dyDescent="0.3">
      <c r="A362" s="36" t="s">
        <v>532</v>
      </c>
      <c r="B362">
        <v>33</v>
      </c>
      <c r="C362">
        <v>4</v>
      </c>
      <c r="D362">
        <v>105</v>
      </c>
      <c r="E362">
        <v>74</v>
      </c>
      <c r="F362">
        <v>2190</v>
      </c>
      <c r="G362">
        <v>14.2</v>
      </c>
    </row>
    <row r="363" spans="1:7" x14ac:dyDescent="0.3">
      <c r="A363" s="36" t="s">
        <v>533</v>
      </c>
      <c r="B363">
        <v>34</v>
      </c>
      <c r="C363">
        <v>4</v>
      </c>
      <c r="D363">
        <v>100</v>
      </c>
      <c r="E363">
        <v>0</v>
      </c>
      <c r="F363">
        <v>2320</v>
      </c>
      <c r="G363">
        <v>15.8</v>
      </c>
    </row>
    <row r="364" spans="1:7" x14ac:dyDescent="0.3">
      <c r="A364" s="36" t="s">
        <v>534</v>
      </c>
      <c r="B364">
        <v>34</v>
      </c>
      <c r="C364">
        <v>4</v>
      </c>
      <c r="D364">
        <v>107</v>
      </c>
      <c r="E364">
        <v>75</v>
      </c>
      <c r="F364">
        <v>2210</v>
      </c>
      <c r="G364">
        <v>14.4</v>
      </c>
    </row>
    <row r="365" spans="1:7" x14ac:dyDescent="0.3">
      <c r="A365" s="36" t="s">
        <v>299</v>
      </c>
      <c r="B365">
        <v>32</v>
      </c>
      <c r="C365">
        <v>4</v>
      </c>
      <c r="D365">
        <v>108</v>
      </c>
      <c r="E365">
        <v>75</v>
      </c>
      <c r="F365">
        <v>2350</v>
      </c>
      <c r="G365">
        <v>16.8</v>
      </c>
    </row>
    <row r="366" spans="1:7" x14ac:dyDescent="0.3">
      <c r="A366" s="36" t="s">
        <v>535</v>
      </c>
      <c r="B366">
        <v>33</v>
      </c>
      <c r="C366">
        <v>4</v>
      </c>
      <c r="D366">
        <v>119</v>
      </c>
      <c r="E366">
        <v>100</v>
      </c>
      <c r="F366">
        <v>2615</v>
      </c>
      <c r="G366">
        <v>14.8</v>
      </c>
    </row>
    <row r="367" spans="1:7" x14ac:dyDescent="0.3">
      <c r="A367" s="36" t="s">
        <v>507</v>
      </c>
      <c r="B367">
        <v>32</v>
      </c>
      <c r="C367">
        <v>4</v>
      </c>
      <c r="D367">
        <v>120</v>
      </c>
      <c r="E367">
        <v>74</v>
      </c>
      <c r="F367">
        <v>2635</v>
      </c>
      <c r="G367">
        <v>18.3</v>
      </c>
    </row>
    <row r="368" spans="1:7" x14ac:dyDescent="0.3">
      <c r="A368" s="36" t="s">
        <v>536</v>
      </c>
      <c r="B368">
        <v>28</v>
      </c>
      <c r="C368">
        <v>4</v>
      </c>
      <c r="D368">
        <v>141</v>
      </c>
      <c r="E368">
        <v>80</v>
      </c>
      <c r="F368">
        <v>3230</v>
      </c>
      <c r="G368">
        <v>20.399999999999999</v>
      </c>
    </row>
    <row r="369" spans="1:7" x14ac:dyDescent="0.3">
      <c r="A369" s="36" t="s">
        <v>537</v>
      </c>
      <c r="B369">
        <v>0</v>
      </c>
      <c r="C369">
        <v>4</v>
      </c>
      <c r="D369">
        <v>121</v>
      </c>
      <c r="E369">
        <v>110</v>
      </c>
      <c r="F369">
        <v>2800</v>
      </c>
      <c r="G369">
        <v>15.4</v>
      </c>
    </row>
    <row r="370" spans="1:7" x14ac:dyDescent="0.3">
      <c r="A370" s="36" t="s">
        <v>538</v>
      </c>
      <c r="B370">
        <v>31</v>
      </c>
      <c r="C370">
        <v>6</v>
      </c>
      <c r="D370">
        <v>145</v>
      </c>
      <c r="E370">
        <v>76</v>
      </c>
      <c r="F370">
        <v>3160</v>
      </c>
      <c r="G370">
        <v>19.600000000000001</v>
      </c>
    </row>
    <row r="371" spans="1:7" x14ac:dyDescent="0.3">
      <c r="A371" s="36" t="s">
        <v>539</v>
      </c>
      <c r="B371">
        <v>25</v>
      </c>
      <c r="C371">
        <v>6</v>
      </c>
      <c r="D371">
        <v>168</v>
      </c>
      <c r="E371">
        <v>116</v>
      </c>
      <c r="F371">
        <v>2900</v>
      </c>
      <c r="G371">
        <v>12.6</v>
      </c>
    </row>
    <row r="372" spans="1:7" x14ac:dyDescent="0.3">
      <c r="A372" s="36" t="s">
        <v>540</v>
      </c>
      <c r="B372">
        <v>24</v>
      </c>
      <c r="C372">
        <v>6</v>
      </c>
      <c r="D372">
        <v>146</v>
      </c>
      <c r="E372">
        <v>120</v>
      </c>
      <c r="F372">
        <v>2930</v>
      </c>
      <c r="G372">
        <v>13.8</v>
      </c>
    </row>
    <row r="373" spans="1:7" x14ac:dyDescent="0.3">
      <c r="A373" s="36" t="s">
        <v>395</v>
      </c>
      <c r="B373">
        <v>22</v>
      </c>
      <c r="C373">
        <v>6</v>
      </c>
      <c r="D373">
        <v>231</v>
      </c>
      <c r="E373">
        <v>110</v>
      </c>
      <c r="F373">
        <v>3415</v>
      </c>
      <c r="G373">
        <v>15.8</v>
      </c>
    </row>
    <row r="374" spans="1:7" x14ac:dyDescent="0.3">
      <c r="A374" s="36" t="s">
        <v>541</v>
      </c>
      <c r="B374">
        <v>27</v>
      </c>
      <c r="C374">
        <v>8</v>
      </c>
      <c r="D374">
        <v>350</v>
      </c>
      <c r="E374">
        <v>105</v>
      </c>
      <c r="F374">
        <v>3725</v>
      </c>
      <c r="G374">
        <v>19</v>
      </c>
    </row>
    <row r="375" spans="1:7" x14ac:dyDescent="0.3">
      <c r="A375" s="36" t="s">
        <v>542</v>
      </c>
      <c r="B375">
        <v>20</v>
      </c>
      <c r="C375">
        <v>6</v>
      </c>
      <c r="D375">
        <v>200</v>
      </c>
      <c r="E375">
        <v>88</v>
      </c>
      <c r="F375">
        <v>3060</v>
      </c>
      <c r="G375">
        <v>17.100000000000001</v>
      </c>
    </row>
    <row r="376" spans="1:7" x14ac:dyDescent="0.3">
      <c r="A376" s="36" t="s">
        <v>543</v>
      </c>
      <c r="B376">
        <v>18</v>
      </c>
      <c r="C376">
        <v>6</v>
      </c>
      <c r="D376">
        <v>225</v>
      </c>
      <c r="E376">
        <v>85</v>
      </c>
      <c r="F376">
        <v>3465</v>
      </c>
      <c r="G376">
        <v>16.600000000000001</v>
      </c>
    </row>
    <row r="377" spans="1:7" x14ac:dyDescent="0.3">
      <c r="A377" s="36" t="s">
        <v>544</v>
      </c>
      <c r="B377">
        <v>28</v>
      </c>
      <c r="C377">
        <v>4</v>
      </c>
      <c r="D377">
        <v>112</v>
      </c>
      <c r="E377">
        <v>88</v>
      </c>
      <c r="F377">
        <v>2605</v>
      </c>
      <c r="G377">
        <v>19.600000000000001</v>
      </c>
    </row>
    <row r="378" spans="1:7" x14ac:dyDescent="0.3">
      <c r="A378" s="36" t="s">
        <v>545</v>
      </c>
      <c r="B378">
        <v>27</v>
      </c>
      <c r="C378">
        <v>4</v>
      </c>
      <c r="D378">
        <v>112</v>
      </c>
      <c r="E378">
        <v>88</v>
      </c>
      <c r="F378">
        <v>2640</v>
      </c>
      <c r="G378">
        <v>18.600000000000001</v>
      </c>
    </row>
    <row r="379" spans="1:7" x14ac:dyDescent="0.3">
      <c r="A379" s="36" t="s">
        <v>546</v>
      </c>
      <c r="B379">
        <v>34</v>
      </c>
      <c r="C379">
        <v>4</v>
      </c>
      <c r="D379">
        <v>112</v>
      </c>
      <c r="E379">
        <v>88</v>
      </c>
      <c r="F379">
        <v>2395</v>
      </c>
      <c r="G379">
        <v>18</v>
      </c>
    </row>
    <row r="380" spans="1:7" x14ac:dyDescent="0.3">
      <c r="A380" s="36" t="s">
        <v>547</v>
      </c>
      <c r="B380">
        <v>31</v>
      </c>
      <c r="C380">
        <v>4</v>
      </c>
      <c r="D380">
        <v>112</v>
      </c>
      <c r="E380">
        <v>85</v>
      </c>
      <c r="F380">
        <v>2575</v>
      </c>
      <c r="G380">
        <v>16.2</v>
      </c>
    </row>
    <row r="381" spans="1:7" x14ac:dyDescent="0.3">
      <c r="A381" s="36" t="s">
        <v>548</v>
      </c>
      <c r="B381">
        <v>29</v>
      </c>
      <c r="C381">
        <v>4</v>
      </c>
      <c r="D381">
        <v>135</v>
      </c>
      <c r="E381">
        <v>84</v>
      </c>
      <c r="F381">
        <v>2525</v>
      </c>
      <c r="G381">
        <v>16</v>
      </c>
    </row>
    <row r="382" spans="1:7" x14ac:dyDescent="0.3">
      <c r="A382" s="36" t="s">
        <v>502</v>
      </c>
      <c r="B382">
        <v>27</v>
      </c>
      <c r="C382">
        <v>4</v>
      </c>
      <c r="D382">
        <v>151</v>
      </c>
      <c r="E382">
        <v>90</v>
      </c>
      <c r="F382">
        <v>2735</v>
      </c>
      <c r="G382">
        <v>18</v>
      </c>
    </row>
    <row r="383" spans="1:7" x14ac:dyDescent="0.3">
      <c r="A383" s="36" t="s">
        <v>549</v>
      </c>
      <c r="B383">
        <v>24</v>
      </c>
      <c r="C383">
        <v>4</v>
      </c>
      <c r="D383">
        <v>140</v>
      </c>
      <c r="E383">
        <v>92</v>
      </c>
      <c r="F383">
        <v>2865</v>
      </c>
      <c r="G383">
        <v>16.399999999999999</v>
      </c>
    </row>
    <row r="384" spans="1:7" x14ac:dyDescent="0.3">
      <c r="A384" s="36" t="s">
        <v>550</v>
      </c>
      <c r="B384">
        <v>23</v>
      </c>
      <c r="C384">
        <v>4</v>
      </c>
      <c r="D384">
        <v>151</v>
      </c>
      <c r="E384">
        <v>0</v>
      </c>
      <c r="F384">
        <v>3035</v>
      </c>
      <c r="G384">
        <v>20.5</v>
      </c>
    </row>
    <row r="385" spans="1:7" x14ac:dyDescent="0.3">
      <c r="A385" s="36" t="s">
        <v>551</v>
      </c>
      <c r="B385">
        <v>36</v>
      </c>
      <c r="C385">
        <v>4</v>
      </c>
      <c r="D385">
        <v>105</v>
      </c>
      <c r="E385">
        <v>74</v>
      </c>
      <c r="F385">
        <v>1980</v>
      </c>
      <c r="G385">
        <v>15.3</v>
      </c>
    </row>
    <row r="386" spans="1:7" x14ac:dyDescent="0.3">
      <c r="A386" s="36" t="s">
        <v>552</v>
      </c>
      <c r="B386">
        <v>37</v>
      </c>
      <c r="C386">
        <v>4</v>
      </c>
      <c r="D386">
        <v>91</v>
      </c>
      <c r="E386">
        <v>68</v>
      </c>
      <c r="F386">
        <v>2025</v>
      </c>
      <c r="G386">
        <v>18.2</v>
      </c>
    </row>
    <row r="387" spans="1:7" x14ac:dyDescent="0.3">
      <c r="A387" s="36" t="s">
        <v>553</v>
      </c>
      <c r="B387">
        <v>31</v>
      </c>
      <c r="C387">
        <v>4</v>
      </c>
      <c r="D387">
        <v>91</v>
      </c>
      <c r="E387">
        <v>68</v>
      </c>
      <c r="F387">
        <v>1970</v>
      </c>
      <c r="G387">
        <v>17.600000000000001</v>
      </c>
    </row>
    <row r="388" spans="1:7" x14ac:dyDescent="0.3">
      <c r="A388" s="36" t="s">
        <v>554</v>
      </c>
      <c r="B388">
        <v>38</v>
      </c>
      <c r="C388">
        <v>4</v>
      </c>
      <c r="D388">
        <v>105</v>
      </c>
      <c r="E388">
        <v>63</v>
      </c>
      <c r="F388">
        <v>2125</v>
      </c>
      <c r="G388">
        <v>14.7</v>
      </c>
    </row>
    <row r="389" spans="1:7" x14ac:dyDescent="0.3">
      <c r="A389" s="36" t="s">
        <v>555</v>
      </c>
      <c r="B389">
        <v>36</v>
      </c>
      <c r="C389">
        <v>4</v>
      </c>
      <c r="D389">
        <v>98</v>
      </c>
      <c r="E389">
        <v>70</v>
      </c>
      <c r="F389">
        <v>2125</v>
      </c>
      <c r="G389">
        <v>17.3</v>
      </c>
    </row>
    <row r="390" spans="1:7" x14ac:dyDescent="0.3">
      <c r="A390" s="36" t="s">
        <v>556</v>
      </c>
      <c r="B390">
        <v>36</v>
      </c>
      <c r="C390">
        <v>4</v>
      </c>
      <c r="D390">
        <v>120</v>
      </c>
      <c r="E390">
        <v>88</v>
      </c>
      <c r="F390">
        <v>2160</v>
      </c>
      <c r="G390">
        <v>14.5</v>
      </c>
    </row>
    <row r="391" spans="1:7" x14ac:dyDescent="0.3">
      <c r="A391" s="36" t="s">
        <v>520</v>
      </c>
      <c r="B391">
        <v>36</v>
      </c>
      <c r="C391">
        <v>4</v>
      </c>
      <c r="D391">
        <v>107</v>
      </c>
      <c r="E391">
        <v>75</v>
      </c>
      <c r="F391">
        <v>2205</v>
      </c>
      <c r="G391">
        <v>14.5</v>
      </c>
    </row>
    <row r="392" spans="1:7" x14ac:dyDescent="0.3">
      <c r="A392" s="36" t="s">
        <v>299</v>
      </c>
      <c r="B392">
        <v>34</v>
      </c>
      <c r="C392">
        <v>4</v>
      </c>
      <c r="D392">
        <v>108</v>
      </c>
      <c r="E392">
        <v>70</v>
      </c>
      <c r="F392">
        <v>2245</v>
      </c>
      <c r="G392">
        <v>16.899999999999999</v>
      </c>
    </row>
    <row r="393" spans="1:7" x14ac:dyDescent="0.3">
      <c r="A393" s="36" t="s">
        <v>388</v>
      </c>
      <c r="B393">
        <v>38</v>
      </c>
      <c r="C393">
        <v>4</v>
      </c>
      <c r="D393">
        <v>91</v>
      </c>
      <c r="E393">
        <v>67</v>
      </c>
      <c r="F393">
        <v>1965</v>
      </c>
      <c r="G393">
        <v>15</v>
      </c>
    </row>
    <row r="394" spans="1:7" x14ac:dyDescent="0.3">
      <c r="A394" s="36" t="s">
        <v>557</v>
      </c>
      <c r="B394">
        <v>32</v>
      </c>
      <c r="C394">
        <v>4</v>
      </c>
      <c r="D394">
        <v>91</v>
      </c>
      <c r="E394">
        <v>67</v>
      </c>
      <c r="F394">
        <v>1965</v>
      </c>
      <c r="G394">
        <v>15.7</v>
      </c>
    </row>
    <row r="395" spans="1:7" x14ac:dyDescent="0.3">
      <c r="A395" s="36" t="s">
        <v>558</v>
      </c>
      <c r="B395">
        <v>38</v>
      </c>
      <c r="C395">
        <v>4</v>
      </c>
      <c r="D395">
        <v>91</v>
      </c>
      <c r="E395">
        <v>67</v>
      </c>
      <c r="F395">
        <v>1995</v>
      </c>
      <c r="G395">
        <v>16.2</v>
      </c>
    </row>
    <row r="396" spans="1:7" x14ac:dyDescent="0.3">
      <c r="A396" s="36" t="s">
        <v>559</v>
      </c>
      <c r="B396">
        <v>25</v>
      </c>
      <c r="C396">
        <v>6</v>
      </c>
      <c r="D396">
        <v>181</v>
      </c>
      <c r="E396">
        <v>110</v>
      </c>
      <c r="F396">
        <v>2945</v>
      </c>
      <c r="G396">
        <v>16.399999999999999</v>
      </c>
    </row>
    <row r="397" spans="1:7" x14ac:dyDescent="0.3">
      <c r="A397" s="36" t="s">
        <v>560</v>
      </c>
      <c r="B397">
        <v>38</v>
      </c>
      <c r="C397">
        <v>6</v>
      </c>
      <c r="D397">
        <v>262</v>
      </c>
      <c r="E397">
        <v>85</v>
      </c>
      <c r="F397">
        <v>3015</v>
      </c>
      <c r="G397">
        <v>17</v>
      </c>
    </row>
    <row r="398" spans="1:7" x14ac:dyDescent="0.3">
      <c r="A398" s="36" t="s">
        <v>561</v>
      </c>
      <c r="B398">
        <v>26</v>
      </c>
      <c r="C398">
        <v>4</v>
      </c>
      <c r="D398">
        <v>156</v>
      </c>
      <c r="E398">
        <v>92</v>
      </c>
      <c r="F398">
        <v>2585</v>
      </c>
      <c r="G398">
        <v>14.5</v>
      </c>
    </row>
    <row r="399" spans="1:7" x14ac:dyDescent="0.3">
      <c r="A399" s="36" t="s">
        <v>562</v>
      </c>
      <c r="B399">
        <v>22</v>
      </c>
      <c r="C399">
        <v>6</v>
      </c>
      <c r="D399">
        <v>232</v>
      </c>
      <c r="E399">
        <v>112</v>
      </c>
      <c r="F399">
        <v>2835</v>
      </c>
      <c r="G399">
        <v>14.7</v>
      </c>
    </row>
    <row r="400" spans="1:7" x14ac:dyDescent="0.3">
      <c r="A400" s="36" t="s">
        <v>563</v>
      </c>
      <c r="B400">
        <v>32</v>
      </c>
      <c r="C400">
        <v>4</v>
      </c>
      <c r="D400">
        <v>144</v>
      </c>
      <c r="E400">
        <v>96</v>
      </c>
      <c r="F400">
        <v>2665</v>
      </c>
      <c r="G400">
        <v>13.9</v>
      </c>
    </row>
    <row r="401" spans="1:7" x14ac:dyDescent="0.3">
      <c r="A401" s="36" t="s">
        <v>564</v>
      </c>
      <c r="B401">
        <v>36</v>
      </c>
      <c r="C401">
        <v>4</v>
      </c>
      <c r="D401">
        <v>135</v>
      </c>
      <c r="E401">
        <v>84</v>
      </c>
      <c r="F401">
        <v>2370</v>
      </c>
      <c r="G401">
        <v>13</v>
      </c>
    </row>
    <row r="402" spans="1:7" x14ac:dyDescent="0.3">
      <c r="A402" s="36" t="s">
        <v>565</v>
      </c>
      <c r="B402">
        <v>27</v>
      </c>
      <c r="C402">
        <v>4</v>
      </c>
      <c r="D402">
        <v>151</v>
      </c>
      <c r="E402">
        <v>90</v>
      </c>
      <c r="F402">
        <v>2950</v>
      </c>
      <c r="G402">
        <v>17.3</v>
      </c>
    </row>
    <row r="403" spans="1:7" x14ac:dyDescent="0.3">
      <c r="A403" s="36" t="s">
        <v>566</v>
      </c>
      <c r="B403">
        <v>27</v>
      </c>
      <c r="C403">
        <v>4</v>
      </c>
      <c r="D403">
        <v>140</v>
      </c>
      <c r="E403">
        <v>86</v>
      </c>
      <c r="F403">
        <v>2790</v>
      </c>
      <c r="G403">
        <v>15.6</v>
      </c>
    </row>
    <row r="404" spans="1:7" x14ac:dyDescent="0.3">
      <c r="A404" s="36" t="s">
        <v>567</v>
      </c>
      <c r="B404">
        <v>44</v>
      </c>
      <c r="C404">
        <v>4</v>
      </c>
      <c r="D404">
        <v>97</v>
      </c>
      <c r="E404">
        <v>52</v>
      </c>
      <c r="F404">
        <v>2130</v>
      </c>
      <c r="G404">
        <v>24.6</v>
      </c>
    </row>
    <row r="405" spans="1:7" x14ac:dyDescent="0.3">
      <c r="A405" s="36" t="s">
        <v>568</v>
      </c>
      <c r="B405">
        <v>32</v>
      </c>
      <c r="C405">
        <v>4</v>
      </c>
      <c r="D405">
        <v>135</v>
      </c>
      <c r="E405">
        <v>84</v>
      </c>
      <c r="F405">
        <v>2295</v>
      </c>
      <c r="G405">
        <v>11.6</v>
      </c>
    </row>
    <row r="406" spans="1:7" x14ac:dyDescent="0.3">
      <c r="A406" s="36" t="s">
        <v>569</v>
      </c>
      <c r="B406">
        <v>28</v>
      </c>
      <c r="C406">
        <v>4</v>
      </c>
      <c r="D406">
        <v>120</v>
      </c>
      <c r="E406">
        <v>79</v>
      </c>
      <c r="F406">
        <v>2625</v>
      </c>
      <c r="G406">
        <v>18.600000000000001</v>
      </c>
    </row>
    <row r="407" spans="1:7" x14ac:dyDescent="0.3">
      <c r="A407" s="36" t="s">
        <v>570</v>
      </c>
      <c r="B407">
        <v>31</v>
      </c>
      <c r="C407">
        <v>4</v>
      </c>
      <c r="D407">
        <v>119</v>
      </c>
      <c r="E407">
        <v>82</v>
      </c>
      <c r="F407">
        <v>2720</v>
      </c>
      <c r="G407">
        <v>19.399999999999999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1321-6053-4106-8D73-BBCA99922D57}">
  <dimension ref="A1:G25"/>
  <sheetViews>
    <sheetView tabSelected="1" zoomScale="108" workbookViewId="0">
      <selection activeCell="I2" sqref="I2"/>
    </sheetView>
  </sheetViews>
  <sheetFormatPr defaultRowHeight="14.4" x14ac:dyDescent="0.3"/>
  <sheetData>
    <row r="1" spans="1:7" x14ac:dyDescent="0.3">
      <c r="A1" s="35" t="s">
        <v>251</v>
      </c>
      <c r="B1" s="37" t="s">
        <v>252</v>
      </c>
      <c r="C1" s="37" t="s">
        <v>253</v>
      </c>
      <c r="D1" s="37" t="s">
        <v>254</v>
      </c>
      <c r="E1" s="37" t="s">
        <v>255</v>
      </c>
      <c r="F1" s="37" t="s">
        <v>256</v>
      </c>
      <c r="G1" s="38" t="s">
        <v>257</v>
      </c>
    </row>
    <row r="2" spans="1:7" x14ac:dyDescent="0.3">
      <c r="A2" s="43" t="s">
        <v>260</v>
      </c>
      <c r="B2" s="39">
        <v>18</v>
      </c>
      <c r="C2" s="39">
        <v>8</v>
      </c>
      <c r="D2" s="39">
        <v>307</v>
      </c>
      <c r="E2" s="39">
        <v>130</v>
      </c>
      <c r="F2" s="39">
        <v>3504</v>
      </c>
      <c r="G2" s="42">
        <v>12</v>
      </c>
    </row>
    <row r="3" spans="1:7" x14ac:dyDescent="0.3">
      <c r="A3" s="44" t="s">
        <v>262</v>
      </c>
      <c r="B3" s="40">
        <v>15</v>
      </c>
      <c r="C3" s="40">
        <v>8</v>
      </c>
      <c r="D3" s="40">
        <v>350</v>
      </c>
      <c r="E3" s="40">
        <v>165</v>
      </c>
      <c r="F3" s="40">
        <v>3693</v>
      </c>
      <c r="G3" s="41">
        <v>11.5</v>
      </c>
    </row>
    <row r="4" spans="1:7" x14ac:dyDescent="0.3">
      <c r="A4" s="43" t="s">
        <v>263</v>
      </c>
      <c r="B4" s="39">
        <v>18</v>
      </c>
      <c r="C4" s="39">
        <v>8</v>
      </c>
      <c r="D4" s="39">
        <v>318</v>
      </c>
      <c r="E4" s="39">
        <v>150</v>
      </c>
      <c r="F4" s="39">
        <v>3436</v>
      </c>
      <c r="G4" s="42">
        <v>11</v>
      </c>
    </row>
    <row r="5" spans="1:7" x14ac:dyDescent="0.3">
      <c r="A5" s="44" t="s">
        <v>264</v>
      </c>
      <c r="B5" s="40">
        <v>16</v>
      </c>
      <c r="C5" s="40">
        <v>8</v>
      </c>
      <c r="D5" s="40">
        <v>304</v>
      </c>
      <c r="E5" s="40">
        <v>150</v>
      </c>
      <c r="F5" s="40">
        <v>3433</v>
      </c>
      <c r="G5" s="41">
        <v>12</v>
      </c>
    </row>
    <row r="6" spans="1:7" x14ac:dyDescent="0.3">
      <c r="A6" s="43" t="s">
        <v>265</v>
      </c>
      <c r="B6" s="39">
        <v>17</v>
      </c>
      <c r="C6" s="39">
        <v>8</v>
      </c>
      <c r="D6" s="39">
        <v>302</v>
      </c>
      <c r="E6" s="39">
        <v>140</v>
      </c>
      <c r="F6" s="39">
        <v>3449</v>
      </c>
      <c r="G6" s="42">
        <v>10.5</v>
      </c>
    </row>
    <row r="7" spans="1:7" x14ac:dyDescent="0.3">
      <c r="A7" s="44" t="s">
        <v>266</v>
      </c>
      <c r="B7" s="40">
        <v>15</v>
      </c>
      <c r="C7" s="40">
        <v>8</v>
      </c>
      <c r="D7" s="40">
        <v>429</v>
      </c>
      <c r="E7" s="40">
        <v>198</v>
      </c>
      <c r="F7" s="40">
        <v>4341</v>
      </c>
      <c r="G7" s="41">
        <v>10</v>
      </c>
    </row>
    <row r="8" spans="1:7" x14ac:dyDescent="0.3">
      <c r="A8" s="43" t="s">
        <v>267</v>
      </c>
      <c r="B8" s="39">
        <v>14</v>
      </c>
      <c r="C8" s="39">
        <v>8</v>
      </c>
      <c r="D8" s="39">
        <v>454</v>
      </c>
      <c r="E8" s="39">
        <v>220</v>
      </c>
      <c r="F8" s="39">
        <v>4354</v>
      </c>
      <c r="G8" s="42">
        <v>9</v>
      </c>
    </row>
    <row r="9" spans="1:7" x14ac:dyDescent="0.3">
      <c r="A9" s="44" t="s">
        <v>268</v>
      </c>
      <c r="B9" s="40">
        <v>14</v>
      </c>
      <c r="C9" s="40">
        <v>8</v>
      </c>
      <c r="D9" s="40">
        <v>440</v>
      </c>
      <c r="E9" s="40">
        <v>215</v>
      </c>
      <c r="F9" s="40">
        <v>4312</v>
      </c>
      <c r="G9" s="41">
        <v>8.5</v>
      </c>
    </row>
    <row r="10" spans="1:7" x14ac:dyDescent="0.3">
      <c r="A10" s="43" t="s">
        <v>269</v>
      </c>
      <c r="B10" s="39">
        <v>14</v>
      </c>
      <c r="C10" s="39">
        <v>8</v>
      </c>
      <c r="D10" s="39">
        <v>455</v>
      </c>
      <c r="E10" s="39">
        <v>225</v>
      </c>
      <c r="F10" s="39">
        <v>4425</v>
      </c>
      <c r="G10" s="42">
        <v>10</v>
      </c>
    </row>
    <row r="11" spans="1:7" x14ac:dyDescent="0.3">
      <c r="A11" s="44" t="s">
        <v>270</v>
      </c>
      <c r="B11" s="40">
        <v>15</v>
      </c>
      <c r="C11" s="40">
        <v>8</v>
      </c>
      <c r="D11" s="40">
        <v>390</v>
      </c>
      <c r="E11" s="40">
        <v>190</v>
      </c>
      <c r="F11" s="40">
        <v>3850</v>
      </c>
      <c r="G11" s="41">
        <v>8.5</v>
      </c>
    </row>
    <row r="12" spans="1:7" x14ac:dyDescent="0.3">
      <c r="A12" s="43" t="s">
        <v>271</v>
      </c>
      <c r="B12" s="39">
        <v>0</v>
      </c>
      <c r="C12" s="39">
        <v>4</v>
      </c>
      <c r="D12" s="39">
        <v>133</v>
      </c>
      <c r="E12" s="39">
        <v>115</v>
      </c>
      <c r="F12" s="39">
        <v>3090</v>
      </c>
      <c r="G12" s="42">
        <v>17.5</v>
      </c>
    </row>
    <row r="13" spans="1:7" x14ac:dyDescent="0.3">
      <c r="A13" s="44" t="s">
        <v>273</v>
      </c>
      <c r="B13" s="40">
        <v>0</v>
      </c>
      <c r="C13" s="40">
        <v>8</v>
      </c>
      <c r="D13" s="40">
        <v>350</v>
      </c>
      <c r="E13" s="40">
        <v>165</v>
      </c>
      <c r="F13" s="40">
        <v>4142</v>
      </c>
      <c r="G13" s="41">
        <v>11.5</v>
      </c>
    </row>
    <row r="14" spans="1:7" x14ac:dyDescent="0.3">
      <c r="A14" s="43" t="s">
        <v>274</v>
      </c>
      <c r="B14" s="39">
        <v>0</v>
      </c>
      <c r="C14" s="39">
        <v>8</v>
      </c>
      <c r="D14" s="39">
        <v>351</v>
      </c>
      <c r="E14" s="39">
        <v>153</v>
      </c>
      <c r="F14" s="39">
        <v>4034</v>
      </c>
      <c r="G14" s="42">
        <v>11</v>
      </c>
    </row>
    <row r="15" spans="1:7" x14ac:dyDescent="0.3">
      <c r="A15" s="44" t="s">
        <v>275</v>
      </c>
      <c r="B15" s="40">
        <v>0</v>
      </c>
      <c r="C15" s="40">
        <v>8</v>
      </c>
      <c r="D15" s="40">
        <v>383</v>
      </c>
      <c r="E15" s="40">
        <v>175</v>
      </c>
      <c r="F15" s="40">
        <v>4166</v>
      </c>
      <c r="G15" s="41">
        <v>10.5</v>
      </c>
    </row>
    <row r="16" spans="1:7" x14ac:dyDescent="0.3">
      <c r="A16" s="43" t="s">
        <v>276</v>
      </c>
      <c r="B16" s="39">
        <v>0</v>
      </c>
      <c r="C16" s="39">
        <v>8</v>
      </c>
      <c r="D16" s="39">
        <v>360</v>
      </c>
      <c r="E16" s="39">
        <v>175</v>
      </c>
      <c r="F16" s="39">
        <v>3850</v>
      </c>
      <c r="G16" s="42">
        <v>11</v>
      </c>
    </row>
    <row r="17" spans="1:7" x14ac:dyDescent="0.3">
      <c r="A17" s="44" t="s">
        <v>277</v>
      </c>
      <c r="B17" s="40">
        <v>15</v>
      </c>
      <c r="C17" s="40">
        <v>8</v>
      </c>
      <c r="D17" s="40">
        <v>383</v>
      </c>
      <c r="E17" s="40">
        <v>170</v>
      </c>
      <c r="F17" s="40">
        <v>3563</v>
      </c>
      <c r="G17" s="41">
        <v>10</v>
      </c>
    </row>
    <row r="18" spans="1:7" x14ac:dyDescent="0.3">
      <c r="A18" s="43" t="s">
        <v>278</v>
      </c>
      <c r="B18" s="39">
        <v>14</v>
      </c>
      <c r="C18" s="39">
        <v>8</v>
      </c>
      <c r="D18" s="39">
        <v>340</v>
      </c>
      <c r="E18" s="39">
        <v>160</v>
      </c>
      <c r="F18" s="39">
        <v>3609</v>
      </c>
      <c r="G18" s="42">
        <v>8</v>
      </c>
    </row>
    <row r="19" spans="1:7" x14ac:dyDescent="0.3">
      <c r="A19" s="44" t="s">
        <v>279</v>
      </c>
      <c r="B19" s="40">
        <v>0</v>
      </c>
      <c r="C19" s="40">
        <v>8</v>
      </c>
      <c r="D19" s="40">
        <v>302</v>
      </c>
      <c r="E19" s="40">
        <v>140</v>
      </c>
      <c r="F19" s="40">
        <v>3353</v>
      </c>
      <c r="G19" s="41">
        <v>8</v>
      </c>
    </row>
    <row r="20" spans="1:7" x14ac:dyDescent="0.3">
      <c r="A20" s="43" t="s">
        <v>280</v>
      </c>
      <c r="B20" s="39">
        <v>15</v>
      </c>
      <c r="C20" s="39">
        <v>8</v>
      </c>
      <c r="D20" s="39">
        <v>400</v>
      </c>
      <c r="E20" s="39">
        <v>150</v>
      </c>
      <c r="F20" s="39">
        <v>3761</v>
      </c>
      <c r="G20" s="42">
        <v>9.5</v>
      </c>
    </row>
    <row r="21" spans="1:7" x14ac:dyDescent="0.3">
      <c r="A21" s="44" t="s">
        <v>281</v>
      </c>
      <c r="B21" s="40">
        <v>14</v>
      </c>
      <c r="C21" s="40">
        <v>8</v>
      </c>
      <c r="D21" s="40">
        <v>455</v>
      </c>
      <c r="E21" s="40">
        <v>225</v>
      </c>
      <c r="F21" s="40">
        <v>3086</v>
      </c>
      <c r="G21" s="41">
        <v>10</v>
      </c>
    </row>
    <row r="22" spans="1:7" x14ac:dyDescent="0.3">
      <c r="A22" s="43" t="s">
        <v>282</v>
      </c>
      <c r="B22" s="39">
        <v>24</v>
      </c>
      <c r="C22" s="39">
        <v>4</v>
      </c>
      <c r="D22" s="39">
        <v>113</v>
      </c>
      <c r="E22" s="39">
        <v>95</v>
      </c>
      <c r="F22" s="39">
        <v>2372</v>
      </c>
      <c r="G22" s="42">
        <v>15</v>
      </c>
    </row>
    <row r="23" spans="1:7" x14ac:dyDescent="0.3">
      <c r="A23" s="44" t="s">
        <v>284</v>
      </c>
      <c r="B23" s="40">
        <v>22</v>
      </c>
      <c r="C23" s="40">
        <v>6</v>
      </c>
      <c r="D23" s="40">
        <v>198</v>
      </c>
      <c r="E23" s="40">
        <v>95</v>
      </c>
      <c r="F23" s="40">
        <v>2833</v>
      </c>
      <c r="G23" s="41">
        <v>15.5</v>
      </c>
    </row>
    <row r="24" spans="1:7" x14ac:dyDescent="0.3">
      <c r="A24" s="43" t="s">
        <v>285</v>
      </c>
      <c r="B24" s="39">
        <v>18</v>
      </c>
      <c r="C24" s="39">
        <v>6</v>
      </c>
      <c r="D24" s="39">
        <v>199</v>
      </c>
      <c r="E24" s="39">
        <v>97</v>
      </c>
      <c r="F24" s="39">
        <v>2774</v>
      </c>
      <c r="G24" s="42">
        <v>15.5</v>
      </c>
    </row>
    <row r="25" spans="1:7" x14ac:dyDescent="0.3">
      <c r="A25" s="44" t="s">
        <v>286</v>
      </c>
      <c r="B25" s="40">
        <v>21</v>
      </c>
      <c r="C25" s="40">
        <v>6</v>
      </c>
      <c r="D25" s="40">
        <v>200</v>
      </c>
      <c r="E25" s="40">
        <v>85</v>
      </c>
      <c r="F25" s="40">
        <v>2587</v>
      </c>
      <c r="G25" s="41">
        <v>16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A2D2FD1-D602-4099-9DB4-4C98A94FE08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EDA!B2:G2</xm:f>
              <xm:sqref>H2</xm:sqref>
            </x14:sparkline>
            <x14:sparkline>
              <xm:f>EDA!B3:G3</xm:f>
              <xm:sqref>H3</xm:sqref>
            </x14:sparkline>
            <x14:sparkline>
              <xm:f>EDA!B4:G4</xm:f>
              <xm:sqref>H4</xm:sqref>
            </x14:sparkline>
            <x14:sparkline>
              <xm:f>EDA!B5:G5</xm:f>
              <xm:sqref>H5</xm:sqref>
            </x14:sparkline>
            <x14:sparkline>
              <xm:f>EDA!B6:G6</xm:f>
              <xm:sqref>H6</xm:sqref>
            </x14:sparkline>
            <x14:sparkline>
              <xm:f>EDA!B7:G7</xm:f>
              <xm:sqref>H7</xm:sqref>
            </x14:sparkline>
            <x14:sparkline>
              <xm:f>EDA!B8:G8</xm:f>
              <xm:sqref>H8</xm:sqref>
            </x14:sparkline>
            <x14:sparkline>
              <xm:f>EDA!B9:G9</xm:f>
              <xm:sqref>H9</xm:sqref>
            </x14:sparkline>
            <x14:sparkline>
              <xm:f>EDA!B10:G10</xm:f>
              <xm:sqref>H10</xm:sqref>
            </x14:sparkline>
            <x14:sparkline>
              <xm:f>EDA!B11:G11</xm:f>
              <xm:sqref>H11</xm:sqref>
            </x14:sparkline>
            <x14:sparkline>
              <xm:f>EDA!B12:G12</xm:f>
              <xm:sqref>H12</xm:sqref>
            </x14:sparkline>
            <x14:sparkline>
              <xm:f>EDA!B13:G13</xm:f>
              <xm:sqref>H13</xm:sqref>
            </x14:sparkline>
            <x14:sparkline>
              <xm:f>EDA!B14:G14</xm:f>
              <xm:sqref>H14</xm:sqref>
            </x14:sparkline>
            <x14:sparkline>
              <xm:f>EDA!B15:G15</xm:f>
              <xm:sqref>H15</xm:sqref>
            </x14:sparkline>
            <x14:sparkline>
              <xm:f>EDA!B16:G16</xm:f>
              <xm:sqref>H16</xm:sqref>
            </x14:sparkline>
            <x14:sparkline>
              <xm:f>EDA!B17:G17</xm:f>
              <xm:sqref>H17</xm:sqref>
            </x14:sparkline>
            <x14:sparkline>
              <xm:f>EDA!B18:G18</xm:f>
              <xm:sqref>H18</xm:sqref>
            </x14:sparkline>
            <x14:sparkline>
              <xm:f>EDA!B19:G19</xm:f>
              <xm:sqref>H19</xm:sqref>
            </x14:sparkline>
            <x14:sparkline>
              <xm:f>EDA!B20:G20</xm:f>
              <xm:sqref>H20</xm:sqref>
            </x14:sparkline>
            <x14:sparkline>
              <xm:f>EDA!B21:G21</xm:f>
              <xm:sqref>H21</xm:sqref>
            </x14:sparkline>
            <x14:sparkline>
              <xm:f>EDA!B22:G22</xm:f>
              <xm:sqref>H22</xm:sqref>
            </x14:sparkline>
            <x14:sparkline>
              <xm:f>EDA!B23:G23</xm:f>
              <xm:sqref>H23</xm:sqref>
            </x14:sparkline>
            <x14:sparkline>
              <xm:f>EDA!B24:G24</xm:f>
              <xm:sqref>H24</xm:sqref>
            </x14:sparkline>
            <x14:sparkline>
              <xm:f>EDA!B25:G25</xm:f>
              <xm:sqref>H25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960EA1-A7E8-4AAE-93BE-100DF75F6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Fill</vt:lpstr>
      <vt:lpstr>Split</vt:lpstr>
      <vt:lpstr>Transpose</vt:lpstr>
      <vt:lpstr>Sort &amp; Filter</vt:lpstr>
      <vt:lpstr>Table</vt:lpstr>
      <vt:lpstr>Data Validation</vt:lpstr>
      <vt:lpstr>Analysis</vt:lpstr>
      <vt:lpstr>Charts</vt:lpstr>
      <vt:lpstr>Pivotable</vt:lpstr>
      <vt:lpstr>Sheet8</vt:lpstr>
      <vt:lpstr>Pivotable (2)</vt:lpstr>
      <vt:lpstr>Basics</vt:lpstr>
      <vt:lpstr>Date&amp;Time</vt:lpstr>
      <vt:lpstr>Joining text &amp; numbers</vt:lpstr>
      <vt:lpstr>If Statement</vt:lpstr>
      <vt:lpstr>Error Checking</vt:lpstr>
      <vt:lpstr>Condition Function</vt:lpstr>
      <vt:lpstr>Vlookup</vt:lpstr>
      <vt:lpstr>cars (3)</vt:lpstr>
      <vt:lpstr>cars (2)</vt:lpstr>
      <vt:lpstr>Merge1</vt:lpstr>
      <vt:lpstr>cars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Rd</dc:creator>
  <cp:lastModifiedBy>Dinesh Rd</cp:lastModifiedBy>
  <dcterms:created xsi:type="dcterms:W3CDTF">2023-05-13T08:55:45Z</dcterms:created>
  <dcterms:modified xsi:type="dcterms:W3CDTF">2023-05-17T18:59:04Z</dcterms:modified>
</cp:coreProperties>
</file>