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Hackathons\EY\datasets\demo graphics\"/>
    </mc:Choice>
  </mc:AlternateContent>
  <xr:revisionPtr revIDLastSave="0" documentId="8_{950053F9-254B-4BF8-AF09-00775C344B6B}" xr6:coauthVersionLast="45" xr6:coauthVersionMax="45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5.01" sheetId="29" r:id="rId1"/>
    <sheet name="5.02" sheetId="28" r:id="rId2"/>
    <sheet name="5.03" sheetId="30" r:id="rId3"/>
    <sheet name="5.04" sheetId="26" r:id="rId4"/>
    <sheet name="5.05" sheetId="25" r:id="rId5"/>
    <sheet name="5.06" sheetId="24" r:id="rId6"/>
    <sheet name="5.08" sheetId="22" r:id="rId7"/>
    <sheet name="5.07" sheetId="23" r:id="rId8"/>
    <sheet name="5.09" sheetId="21" r:id="rId9"/>
    <sheet name="5.10" sheetId="20" r:id="rId10"/>
    <sheet name="5.11" sheetId="19" r:id="rId11"/>
    <sheet name="5.12" sheetId="18" r:id="rId12"/>
    <sheet name="5.13 (a)" sheetId="15" r:id="rId13"/>
    <sheet name="5.13 (b)" sheetId="16" r:id="rId14"/>
    <sheet name="5.14" sheetId="17" r:id="rId15"/>
  </sheets>
  <definedNames>
    <definedName name="_xlnm.Print_Area" localSheetId="0">'5.01'!$A$1:$J$23</definedName>
    <definedName name="_xlnm.Print_Area" localSheetId="4">'5.05'!$A$1:$S$42</definedName>
    <definedName name="_xlnm.Print_Area" localSheetId="11">'5.12'!$A$1:$N$29</definedName>
    <definedName name="_xlnm.Print_Area" localSheetId="12">'5.13 (a)'!$A$1:$N$44</definedName>
    <definedName name="_xlnm.Print_Area" localSheetId="13">'5.13 (b)'!$A$1:$Q$93</definedName>
    <definedName name="_xlnm.Print_Titles" localSheetId="4">'5.05'!$1:$4</definedName>
  </definedNames>
  <calcPr calcId="181029"/>
</workbook>
</file>

<file path=xl/calcChain.xml><?xml version="1.0" encoding="utf-8"?>
<calcChain xmlns="http://schemas.openxmlformats.org/spreadsheetml/2006/main">
  <c r="F54" i="17" l="1"/>
  <c r="G54" i="17"/>
  <c r="H88" i="16"/>
  <c r="P79" i="16"/>
  <c r="O79" i="16"/>
  <c r="N79" i="16"/>
  <c r="M79" i="16"/>
  <c r="L79" i="16"/>
  <c r="K79" i="16"/>
  <c r="J79" i="16"/>
  <c r="I79" i="16"/>
  <c r="I89" i="16" s="1"/>
  <c r="G79" i="16"/>
  <c r="F79" i="16"/>
  <c r="E79" i="16"/>
  <c r="E89" i="16" s="1"/>
  <c r="D79" i="16"/>
  <c r="C79" i="16"/>
  <c r="Q88" i="16"/>
  <c r="P88" i="16"/>
  <c r="O88" i="16"/>
  <c r="N88" i="16"/>
  <c r="M88" i="16"/>
  <c r="M89" i="16" s="1"/>
  <c r="L88" i="16"/>
  <c r="K88" i="16"/>
  <c r="J88" i="16"/>
  <c r="J89" i="16" s="1"/>
  <c r="I88" i="16"/>
  <c r="G88" i="16"/>
  <c r="F88" i="16"/>
  <c r="F89" i="16" s="1"/>
  <c r="E88" i="16"/>
  <c r="D88" i="16"/>
  <c r="C88" i="16"/>
  <c r="Q89" i="16"/>
  <c r="K89" i="16"/>
  <c r="G89" i="16"/>
  <c r="D42" i="15"/>
  <c r="E42" i="15"/>
  <c r="F42" i="15"/>
  <c r="G42" i="15"/>
  <c r="H42" i="15"/>
  <c r="I42" i="15"/>
  <c r="J42" i="15"/>
  <c r="K42" i="15"/>
  <c r="L42" i="15"/>
  <c r="M42" i="15"/>
  <c r="N42" i="15"/>
  <c r="C42" i="15"/>
  <c r="D35" i="19"/>
  <c r="I37" i="20"/>
  <c r="C33" i="22"/>
  <c r="B14" i="24"/>
  <c r="B21" i="24"/>
  <c r="B28" i="24"/>
  <c r="C14" i="24"/>
  <c r="C21" i="24"/>
  <c r="C28" i="24"/>
  <c r="D14" i="24"/>
  <c r="D21" i="24"/>
  <c r="O89" i="16" l="1"/>
  <c r="N89" i="16"/>
  <c r="H89" i="16"/>
  <c r="P89" i="16"/>
  <c r="D89" i="16"/>
  <c r="L89" i="16"/>
  <c r="C89" i="16"/>
  <c r="K40" i="28"/>
  <c r="J40" i="28"/>
  <c r="I40" i="28"/>
  <c r="H40" i="28"/>
  <c r="J17" i="29"/>
  <c r="I17" i="29"/>
  <c r="J13" i="29"/>
  <c r="I13" i="29"/>
  <c r="J9" i="29"/>
  <c r="I9" i="29"/>
  <c r="C9" i="29"/>
  <c r="J5" i="29"/>
  <c r="I5" i="29"/>
  <c r="E17" i="29"/>
  <c r="D17" i="29"/>
  <c r="E13" i="29"/>
  <c r="D13" i="29"/>
  <c r="E9" i="29"/>
  <c r="D9" i="29"/>
  <c r="E5" i="29"/>
  <c r="D5" i="29"/>
  <c r="C5" i="29"/>
  <c r="C17" i="29"/>
  <c r="C13" i="29"/>
  <c r="N40" i="25" l="1"/>
  <c r="N34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39" i="25"/>
  <c r="N18" i="25"/>
  <c r="N17" i="25"/>
  <c r="N16" i="25"/>
  <c r="N15" i="25"/>
  <c r="N14" i="25"/>
  <c r="N13" i="25"/>
  <c r="N12" i="25"/>
  <c r="N11" i="25"/>
  <c r="N10" i="25"/>
  <c r="N38" i="25"/>
  <c r="N37" i="25"/>
  <c r="N9" i="25"/>
  <c r="N36" i="25"/>
  <c r="N8" i="25"/>
  <c r="N7" i="25"/>
  <c r="N6" i="25"/>
  <c r="N5" i="25"/>
  <c r="N35" i="25"/>
  <c r="C33" i="24"/>
  <c r="D32" i="24"/>
  <c r="D33" i="24" s="1"/>
  <c r="C31" i="24"/>
  <c r="D30" i="24"/>
  <c r="C29" i="24"/>
  <c r="D26" i="24"/>
  <c r="C26" i="24"/>
  <c r="D24" i="24"/>
  <c r="C24" i="24"/>
  <c r="D22" i="24"/>
  <c r="C22" i="24"/>
  <c r="D19" i="24"/>
  <c r="C19" i="24"/>
  <c r="D17" i="24"/>
  <c r="C17" i="24"/>
  <c r="D15" i="24"/>
  <c r="C15" i="24"/>
  <c r="D10" i="24"/>
  <c r="C10" i="24"/>
  <c r="E33" i="22"/>
  <c r="D33" i="22"/>
  <c r="G36" i="21"/>
  <c r="F36" i="21"/>
  <c r="E36" i="21"/>
  <c r="D36" i="21"/>
  <c r="C36" i="21"/>
  <c r="H37" i="20"/>
  <c r="G37" i="20"/>
  <c r="F37" i="20"/>
  <c r="E37" i="20"/>
  <c r="D37" i="20"/>
  <c r="C37" i="20"/>
  <c r="F35" i="19"/>
  <c r="E35" i="19"/>
  <c r="C35" i="19"/>
  <c r="P54" i="17"/>
  <c r="Q54" i="17" s="1"/>
  <c r="M54" i="17"/>
  <c r="N54" i="17" s="1"/>
  <c r="E54" i="17"/>
  <c r="Q53" i="17"/>
  <c r="N53" i="17"/>
  <c r="H53" i="17"/>
  <c r="E53" i="17"/>
  <c r="Q52" i="17"/>
  <c r="N52" i="17"/>
  <c r="Q51" i="17"/>
  <c r="N51" i="17"/>
  <c r="H51" i="17"/>
  <c r="E51" i="17"/>
  <c r="Q50" i="17"/>
  <c r="N50" i="17"/>
  <c r="H50" i="17"/>
  <c r="E50" i="17"/>
  <c r="Q49" i="17"/>
  <c r="N49" i="17"/>
  <c r="Q48" i="17"/>
  <c r="N48" i="17"/>
  <c r="Q47" i="17"/>
  <c r="N47" i="17"/>
  <c r="H47" i="17"/>
  <c r="E47" i="17"/>
  <c r="Q46" i="17"/>
  <c r="N46" i="17"/>
  <c r="Q45" i="17"/>
  <c r="N45" i="17"/>
  <c r="H45" i="17"/>
  <c r="E45" i="17"/>
  <c r="Q44" i="17"/>
  <c r="N44" i="17"/>
  <c r="Q43" i="17"/>
  <c r="N43" i="17"/>
  <c r="Q42" i="17"/>
  <c r="N42" i="17"/>
  <c r="H42" i="17"/>
  <c r="E42" i="17"/>
  <c r="Q41" i="17"/>
  <c r="N41" i="17"/>
  <c r="H41" i="17"/>
  <c r="E41" i="17"/>
  <c r="Q40" i="17"/>
  <c r="N40" i="17"/>
  <c r="H40" i="17"/>
  <c r="E40" i="17"/>
  <c r="Q39" i="17"/>
  <c r="N39" i="17"/>
  <c r="H39" i="17"/>
  <c r="E39" i="17"/>
  <c r="Q38" i="17"/>
  <c r="N38" i="17"/>
  <c r="H38" i="17"/>
  <c r="E38" i="17"/>
  <c r="Q37" i="17"/>
  <c r="N37" i="17"/>
  <c r="H37" i="17"/>
  <c r="E37" i="17"/>
  <c r="Q36" i="17"/>
  <c r="N36" i="17"/>
  <c r="Q35" i="17"/>
  <c r="N35" i="17"/>
  <c r="H35" i="17"/>
  <c r="E35" i="17"/>
  <c r="Q34" i="17"/>
  <c r="N34" i="17"/>
  <c r="H34" i="17"/>
  <c r="E34" i="17"/>
  <c r="Q33" i="17"/>
  <c r="N33" i="17"/>
  <c r="Q32" i="17"/>
  <c r="N32" i="17"/>
  <c r="H32" i="17"/>
  <c r="E32" i="17"/>
  <c r="Q31" i="17"/>
  <c r="N31" i="17"/>
  <c r="Q30" i="17"/>
  <c r="N30" i="17"/>
  <c r="H30" i="17"/>
  <c r="E30" i="17"/>
  <c r="Q29" i="17"/>
  <c r="N29" i="17"/>
  <c r="H29" i="17"/>
  <c r="E29" i="17"/>
  <c r="Q28" i="17"/>
  <c r="N28" i="17"/>
  <c r="H28" i="17"/>
  <c r="E28" i="17"/>
  <c r="Q27" i="17"/>
  <c r="N27" i="17"/>
  <c r="Q26" i="17"/>
  <c r="N26" i="17"/>
  <c r="H26" i="17"/>
  <c r="E26" i="17"/>
  <c r="Q25" i="17"/>
  <c r="N25" i="17"/>
  <c r="H25" i="17"/>
  <c r="E25" i="17"/>
  <c r="Q24" i="17"/>
  <c r="N24" i="17"/>
  <c r="H24" i="17"/>
  <c r="E24" i="17"/>
  <c r="Q23" i="17"/>
  <c r="N23" i="17"/>
  <c r="H23" i="17"/>
  <c r="E23" i="17"/>
  <c r="Q22" i="17"/>
  <c r="N22" i="17"/>
  <c r="H22" i="17"/>
  <c r="E22" i="17"/>
  <c r="Q21" i="17"/>
  <c r="N21" i="17"/>
  <c r="H21" i="17"/>
  <c r="E21" i="17"/>
  <c r="Q20" i="17"/>
  <c r="N20" i="17"/>
  <c r="H20" i="17"/>
  <c r="E20" i="17"/>
  <c r="Q19" i="17"/>
  <c r="N19" i="17"/>
  <c r="H19" i="17"/>
  <c r="E19" i="17"/>
  <c r="Q18" i="17"/>
  <c r="N18" i="17"/>
  <c r="H18" i="17"/>
  <c r="E18" i="17"/>
  <c r="Q17" i="17"/>
  <c r="N17" i="17"/>
  <c r="Q16" i="17"/>
  <c r="N16" i="17"/>
  <c r="H16" i="17"/>
  <c r="E16" i="17"/>
  <c r="Q15" i="17"/>
  <c r="H15" i="17"/>
  <c r="E15" i="17"/>
  <c r="Q14" i="17"/>
  <c r="N14" i="17"/>
  <c r="H14" i="17"/>
  <c r="E14" i="17"/>
  <c r="Q13" i="17"/>
  <c r="N13" i="17"/>
  <c r="H13" i="17"/>
  <c r="E13" i="17"/>
  <c r="Q12" i="17"/>
  <c r="N12" i="17"/>
  <c r="Q11" i="17"/>
  <c r="N11" i="17"/>
  <c r="H11" i="17"/>
  <c r="E11" i="17"/>
  <c r="Q10" i="17"/>
  <c r="N10" i="17"/>
  <c r="H10" i="17"/>
  <c r="E10" i="17"/>
  <c r="Q9" i="17"/>
  <c r="N9" i="17"/>
  <c r="H9" i="17"/>
  <c r="E9" i="17"/>
  <c r="Q8" i="17"/>
  <c r="N8" i="17"/>
  <c r="H8" i="17"/>
  <c r="E8" i="17"/>
  <c r="Q7" i="17"/>
  <c r="N7" i="17"/>
  <c r="Q6" i="17"/>
  <c r="N6" i="17"/>
  <c r="H6" i="17"/>
  <c r="E6" i="17"/>
  <c r="G42" i="16"/>
  <c r="F42" i="16"/>
  <c r="E42" i="16"/>
  <c r="D42" i="16"/>
  <c r="C42" i="16"/>
  <c r="H41" i="16"/>
  <c r="H40" i="16"/>
  <c r="H39" i="16"/>
  <c r="H38" i="16"/>
  <c r="H37" i="16"/>
  <c r="H36" i="16"/>
  <c r="H35" i="16"/>
  <c r="G34" i="16"/>
  <c r="G43" i="16" s="1"/>
  <c r="F34" i="16"/>
  <c r="E34" i="16"/>
  <c r="D34" i="16"/>
  <c r="C34" i="16"/>
  <c r="H32" i="16"/>
  <c r="H30" i="16"/>
  <c r="H29" i="16"/>
  <c r="H28" i="16"/>
  <c r="H27" i="16"/>
  <c r="H26" i="16"/>
  <c r="H25" i="16"/>
  <c r="H24" i="16"/>
  <c r="H23" i="16"/>
  <c r="H21" i="16"/>
  <c r="H20" i="16"/>
  <c r="H19" i="16"/>
  <c r="H15" i="16"/>
  <c r="H14" i="16"/>
  <c r="H13" i="16"/>
  <c r="H12" i="16"/>
  <c r="H10" i="16"/>
  <c r="H9" i="16"/>
  <c r="H8" i="16"/>
  <c r="H7" i="16"/>
  <c r="H6" i="16"/>
  <c r="D43" i="16" l="1"/>
  <c r="F43" i="16"/>
  <c r="D31" i="24"/>
  <c r="D28" i="24"/>
  <c r="D29" i="24" s="1"/>
  <c r="H42" i="16"/>
  <c r="H43" i="16" s="1"/>
  <c r="E43" i="16"/>
  <c r="H54" i="17" l="1"/>
</calcChain>
</file>

<file path=xl/sharedStrings.xml><?xml version="1.0" encoding="utf-8"?>
<sst xmlns="http://schemas.openxmlformats.org/spreadsheetml/2006/main" count="937" uniqueCount="424">
  <si>
    <t>Sl. No.</t>
  </si>
  <si>
    <t>Assam</t>
  </si>
  <si>
    <t>Bihar</t>
  </si>
  <si>
    <t>Himachal Pradesh</t>
  </si>
  <si>
    <t>Jharkhand</t>
  </si>
  <si>
    <t>Kerala</t>
  </si>
  <si>
    <t>Madhya Pradesh</t>
  </si>
  <si>
    <t>Sikkim</t>
  </si>
  <si>
    <t>Uttar Pradesh</t>
  </si>
  <si>
    <t>West Bengal</t>
  </si>
  <si>
    <t>Total</t>
  </si>
  <si>
    <t>Andhra Pradesh</t>
  </si>
  <si>
    <t>Arunachal Pradesh</t>
  </si>
  <si>
    <t>Delhi</t>
  </si>
  <si>
    <t>Goa</t>
  </si>
  <si>
    <t>Haryana</t>
  </si>
  <si>
    <t>Karnataka</t>
  </si>
  <si>
    <t>Maharashtra</t>
  </si>
  <si>
    <t>Manipur</t>
  </si>
  <si>
    <t>Meghalaya</t>
  </si>
  <si>
    <t>Nagaland</t>
  </si>
  <si>
    <t>Odisha</t>
  </si>
  <si>
    <t>Punjab</t>
  </si>
  <si>
    <t>Tamil Nadu</t>
  </si>
  <si>
    <t>Tripura</t>
  </si>
  <si>
    <t>Uttarakhand</t>
  </si>
  <si>
    <t>Gujarat</t>
  </si>
  <si>
    <t>-</t>
  </si>
  <si>
    <t>Rajasthan</t>
  </si>
  <si>
    <t>Telangana</t>
  </si>
  <si>
    <t>Chandigarh</t>
  </si>
  <si>
    <t>Lakshadweep</t>
  </si>
  <si>
    <t>Puducherry</t>
  </si>
  <si>
    <t>Jammu &amp; Kashmir</t>
  </si>
  <si>
    <t>Dadra &amp; Nagar Haveli</t>
  </si>
  <si>
    <t>Chhattisgarh</t>
  </si>
  <si>
    <t>Mizoram</t>
  </si>
  <si>
    <t>Daman &amp; Diu</t>
  </si>
  <si>
    <t>State/ UT</t>
  </si>
  <si>
    <t>P: Provisional</t>
  </si>
  <si>
    <t>Andaman &amp; Nicobar Island</t>
  </si>
  <si>
    <t>Year</t>
  </si>
  <si>
    <t>2004-05</t>
  </si>
  <si>
    <t>2010-11</t>
  </si>
  <si>
    <t>2011-12</t>
  </si>
  <si>
    <t>2013-14</t>
  </si>
  <si>
    <t>2014-15</t>
  </si>
  <si>
    <t>2015-16</t>
  </si>
  <si>
    <t>1960-61</t>
  </si>
  <si>
    <t>1970-71</t>
  </si>
  <si>
    <t>1980-81</t>
  </si>
  <si>
    <t>2000-01</t>
  </si>
  <si>
    <t xml:space="preserve">                                                                                                             </t>
  </si>
  <si>
    <t xml:space="preserve">  (in numbers)</t>
  </si>
  <si>
    <t>States/UT</t>
  </si>
  <si>
    <t>Multi-axled/Articulated Vehicles/Trucks &amp; Lorries</t>
  </si>
  <si>
    <t>Light Motor Vehicles (Goods)</t>
  </si>
  <si>
    <t xml:space="preserve">Buses </t>
  </si>
  <si>
    <t>Taxies</t>
  </si>
  <si>
    <t>Light Motor Vehicles (Passengers)</t>
  </si>
  <si>
    <t>Total Transport</t>
  </si>
  <si>
    <t>Transport</t>
  </si>
  <si>
    <t>Non- Transport</t>
  </si>
  <si>
    <t>Arunachal Pradesh##</t>
  </si>
  <si>
    <t xml:space="preserve">… </t>
  </si>
  <si>
    <t>..</t>
  </si>
  <si>
    <t>…</t>
  </si>
  <si>
    <t xml:space="preserve">Assam </t>
  </si>
  <si>
    <t xml:space="preserve">Bihar </t>
  </si>
  <si>
    <t xml:space="preserve">Goa </t>
  </si>
  <si>
    <t>84134*</t>
  </si>
  <si>
    <t>766936*</t>
  </si>
  <si>
    <t>887999^^</t>
  </si>
  <si>
    <t>1394162^^</t>
  </si>
  <si>
    <t xml:space="preserve">Manipur </t>
  </si>
  <si>
    <t>48290*</t>
  </si>
  <si>
    <t xml:space="preserve">Tamil Nadu </t>
  </si>
  <si>
    <t>72229*</t>
  </si>
  <si>
    <t>$</t>
  </si>
  <si>
    <t>Total States (1)</t>
  </si>
  <si>
    <r>
      <t xml:space="preserve">A </t>
    </r>
    <r>
      <rPr>
        <i/>
        <sz val="10"/>
        <rFont val="Arial"/>
        <family val="2"/>
      </rPr>
      <t xml:space="preserve">&amp; </t>
    </r>
    <r>
      <rPr>
        <sz val="10"/>
        <rFont val="Arial"/>
        <family val="2"/>
      </rPr>
      <t>N Islands</t>
    </r>
  </si>
  <si>
    <t>UT's (2)</t>
  </si>
  <si>
    <t>Source : Road Transport year book, Transport Research Wing, Ministry of   Road Transport &amp; Highways</t>
  </si>
  <si>
    <t>…: Not reported.</t>
  </si>
  <si>
    <t>Grand Total (1+2)</t>
  </si>
  <si>
    <t xml:space="preserve">                                                                      (as on 31st March,2010)                                               (in numbers)</t>
  </si>
  <si>
    <t>Non-Transport</t>
  </si>
  <si>
    <t>Grand Total (Transport +Non- Tpt.)</t>
  </si>
  <si>
    <t>Two Wheelers</t>
  </si>
  <si>
    <t xml:space="preserve">Cars </t>
  </si>
  <si>
    <t>Jeeps</t>
  </si>
  <si>
    <t>Omni Buses</t>
  </si>
  <si>
    <t>Tractors</t>
  </si>
  <si>
    <t>Trailers</t>
  </si>
  <si>
    <t>Others</t>
  </si>
  <si>
    <t>Total Non- Tpt.</t>
  </si>
  <si>
    <t xml:space="preserve"> … </t>
  </si>
  <si>
    <t xml:space="preserve"> ^ </t>
  </si>
  <si>
    <t xml:space="preserve"> …</t>
  </si>
  <si>
    <t>254,483 &amp;</t>
  </si>
  <si>
    <t xml:space="preserve">^ </t>
  </si>
  <si>
    <t>Source : Road Transport year book-2009-10 &amp; 2010-11, Transport Research Wing, Ministry of   Road Transport &amp; Highways</t>
  </si>
  <si>
    <t xml:space="preserve">                                     (As on 31st March, 2015) </t>
  </si>
  <si>
    <t>(In numbers)</t>
  </si>
  <si>
    <t xml:space="preserve">Andhra Pradesh </t>
  </si>
  <si>
    <t>1013986*</t>
  </si>
  <si>
    <t>Arunachal                 Pradesh ^^</t>
  </si>
  <si>
    <t>115807*</t>
  </si>
  <si>
    <t>^</t>
  </si>
  <si>
    <t>##</t>
  </si>
  <si>
    <t>Haryana **</t>
  </si>
  <si>
    <t>751638#</t>
  </si>
  <si>
    <t>Himachal                 Pradesh</t>
  </si>
  <si>
    <t>Jammu &amp;            Kashmir</t>
  </si>
  <si>
    <t>1404626*</t>
  </si>
  <si>
    <t>1912392#*</t>
  </si>
  <si>
    <t>Madhya                      Pradesh</t>
  </si>
  <si>
    <t xml:space="preserve">Meghalaya </t>
  </si>
  <si>
    <t>Punjab ^^</t>
  </si>
  <si>
    <t>….</t>
  </si>
  <si>
    <t xml:space="preserve">Sikkim </t>
  </si>
  <si>
    <t>751001#</t>
  </si>
  <si>
    <t>122473#</t>
  </si>
  <si>
    <t>914353#</t>
  </si>
  <si>
    <t xml:space="preserve">West Bengal </t>
  </si>
  <si>
    <t>TOTAL STATES (1)</t>
  </si>
  <si>
    <t>UTs</t>
  </si>
  <si>
    <t>A &amp; N Islands</t>
  </si>
  <si>
    <t xml:space="preserve">Chandigarh </t>
  </si>
  <si>
    <t>D &amp; N Haveli</t>
  </si>
  <si>
    <t xml:space="preserve">Delhi </t>
  </si>
  <si>
    <t>354665*</t>
  </si>
  <si>
    <t xml:space="preserve">Lakshadweep </t>
  </si>
  <si>
    <t>TOTAL UTs (2)</t>
  </si>
  <si>
    <t>GRAND TOTAL (1+2)</t>
  </si>
  <si>
    <t>Source: Road Transport Year Book 2013-14 &amp; 2014-15 (Annexure 3.5)</t>
  </si>
  <si>
    <t># : Includes Motor Cycles on hire</t>
  </si>
  <si>
    <t>## :    Included in tractors</t>
  </si>
  <si>
    <t>^ :  Included in cars.</t>
  </si>
  <si>
    <t>^^ : Data relates to 2011-12</t>
  </si>
  <si>
    <t>**: Data relates to 2013-14</t>
  </si>
  <si>
    <t>*: includes other vehicles not covered in item numbers I to VII of  'Transport Vehicles'.</t>
  </si>
  <si>
    <t>&amp;: Includes 16301 Government Vehicles(for which category-wise break-up is not available.)</t>
  </si>
  <si>
    <t>Statement 5.14: Registered motor vehicles in million plus cities of India</t>
  </si>
  <si>
    <t>(in number)</t>
  </si>
  <si>
    <t>Name of City</t>
  </si>
  <si>
    <t xml:space="preserve"> Transport</t>
  </si>
  <si>
    <t xml:space="preserve"> Non- Transport</t>
  </si>
  <si>
    <t>Agra</t>
  </si>
  <si>
    <t>Ahmedabad</t>
  </si>
  <si>
    <t>Allahabad</t>
  </si>
  <si>
    <t>Aurangabad</t>
  </si>
  <si>
    <t>Bengaluru#</t>
  </si>
  <si>
    <t>488044#</t>
  </si>
  <si>
    <t>533736#</t>
  </si>
  <si>
    <t>Bhopal</t>
  </si>
  <si>
    <t>Chennai</t>
  </si>
  <si>
    <t>Coimbatore</t>
  </si>
  <si>
    <t>334434#</t>
  </si>
  <si>
    <t>8292757#</t>
  </si>
  <si>
    <t>354665#</t>
  </si>
  <si>
    <t>Dhanbad*</t>
  </si>
  <si>
    <t>118,468 *</t>
  </si>
  <si>
    <t>118478*</t>
  </si>
  <si>
    <t>Durg Bhilai</t>
  </si>
  <si>
    <t>Ghaziabad</t>
  </si>
  <si>
    <t>Greater Mumbai</t>
  </si>
  <si>
    <t>Gwalior</t>
  </si>
  <si>
    <t>39707*</t>
  </si>
  <si>
    <t>Hyderabad</t>
  </si>
  <si>
    <t>204890*</t>
  </si>
  <si>
    <t>Indore</t>
  </si>
  <si>
    <t>Jabalpur</t>
  </si>
  <si>
    <t>Jaipur</t>
  </si>
  <si>
    <t>Jamshedpur*</t>
  </si>
  <si>
    <t>154,921 *</t>
  </si>
  <si>
    <t>155115*</t>
  </si>
  <si>
    <t>Jodhpur</t>
  </si>
  <si>
    <t>Kannur</t>
  </si>
  <si>
    <t>Kanpur</t>
  </si>
  <si>
    <t xml:space="preserve">Kochi </t>
  </si>
  <si>
    <t>Kolkata*</t>
  </si>
  <si>
    <t>Kollam</t>
  </si>
  <si>
    <t>Kota</t>
  </si>
  <si>
    <t>Kozhikode</t>
  </si>
  <si>
    <t>Lucknow</t>
  </si>
  <si>
    <t>Madurai</t>
  </si>
  <si>
    <t>Malappuram</t>
  </si>
  <si>
    <t>Meerut</t>
  </si>
  <si>
    <t>Nagpur</t>
  </si>
  <si>
    <t>Nashik</t>
  </si>
  <si>
    <t>Patna</t>
  </si>
  <si>
    <t>Pune</t>
  </si>
  <si>
    <t>Raipur</t>
  </si>
  <si>
    <t>Rajkot</t>
  </si>
  <si>
    <t>Ranchi</t>
  </si>
  <si>
    <t>209041*</t>
  </si>
  <si>
    <t>Srinagar</t>
  </si>
  <si>
    <t>Surat</t>
  </si>
  <si>
    <t>Tiruchirapalli</t>
  </si>
  <si>
    <t>Thiruvananthapur</t>
  </si>
  <si>
    <t>Thrissur</t>
  </si>
  <si>
    <t>Varanasi</t>
  </si>
  <si>
    <t>Vijayawada</t>
  </si>
  <si>
    <t>Vadodara</t>
  </si>
  <si>
    <t>Visakhapatnam</t>
  </si>
  <si>
    <t> Total</t>
  </si>
  <si>
    <t>Source:  Transport Research Wing, Ministry of Road Transport &amp; Highways .</t>
  </si>
  <si>
    <t># Includes other vehicles which are not covered in 'Transport Vehicles'                   * Includes motor cycles on hire</t>
  </si>
  <si>
    <t>Statement 5.12: Statistics related to Road Transport</t>
  </si>
  <si>
    <t>Unit</t>
  </si>
  <si>
    <t xml:space="preserve"> 1950-51</t>
  </si>
  <si>
    <t xml:space="preserve"> 1990-91</t>
  </si>
  <si>
    <t xml:space="preserve">2012-13 </t>
  </si>
  <si>
    <t>1. Length of roads</t>
  </si>
  <si>
    <r>
      <t xml:space="preserve">    Total</t>
    </r>
    <r>
      <rPr>
        <vertAlign val="superscript"/>
        <sz val="11"/>
        <color indexed="8"/>
        <rFont val="Calibri"/>
        <family val="2"/>
        <scheme val="minor"/>
      </rPr>
      <t>a</t>
    </r>
  </si>
  <si>
    <t>Thousand Km</t>
  </si>
  <si>
    <t xml:space="preserve">    Surfaced</t>
  </si>
  <si>
    <t>2. Length of national Highways</t>
  </si>
  <si>
    <t>Thousand Km.</t>
  </si>
  <si>
    <t>na</t>
  </si>
  <si>
    <t>3. Length of State Highways</t>
  </si>
  <si>
    <t>4. No. of Registered vehicles</t>
  </si>
  <si>
    <t xml:space="preserve">    All vehicles</t>
  </si>
  <si>
    <t>Thousand</t>
  </si>
  <si>
    <t>176044 (R)</t>
  </si>
  <si>
    <t>229917 (P)</t>
  </si>
  <si>
    <t xml:space="preserve">    Goods vehicles</t>
  </si>
  <si>
    <t>8307 (R)</t>
  </si>
  <si>
    <t>10495 (P)</t>
  </si>
  <si>
    <t xml:space="preserve">    Buses*</t>
  </si>
  <si>
    <t>1814.0 (R)</t>
  </si>
  <si>
    <t>1748 (P)</t>
  </si>
  <si>
    <t>5. Revenue realised from Road Transport</t>
  </si>
  <si>
    <t xml:space="preserve">    Central </t>
  </si>
  <si>
    <t>(Crore)</t>
  </si>
  <si>
    <t>90931.2 (R)</t>
  </si>
  <si>
    <t>199659.7 (P)</t>
  </si>
  <si>
    <t xml:space="preserve">    States</t>
  </si>
  <si>
    <t>50602.7 (R)</t>
  </si>
  <si>
    <t>70938.9 (P)</t>
  </si>
  <si>
    <t>6. Freight and Passenger Movement by Road Transport</t>
  </si>
  <si>
    <t>Freight</t>
  </si>
  <si>
    <t>Billion Tonnes Km</t>
  </si>
  <si>
    <t>Pessenger</t>
  </si>
  <si>
    <t>Billion Passengers Km</t>
  </si>
  <si>
    <t>Source: Ministry of Road Transport &amp; Highways</t>
  </si>
  <si>
    <t>1. Basic Road Statistics of India 2015-16</t>
  </si>
  <si>
    <t>2. Road Transport Year Book 2015-16 (under compilation)</t>
  </si>
  <si>
    <t>Notes:</t>
  </si>
  <si>
    <t xml:space="preserve">a : Includes rural roads constructed under Jawahar Rojgar Yojna as on 31st March, 1996.        </t>
  </si>
  <si>
    <t>*: Included omni buses.</t>
  </si>
  <si>
    <t>R: Revised</t>
  </si>
  <si>
    <t>Statement  5.11 : State-wise Slum households by type of drainage connectivity for waste water outlet</t>
  </si>
  <si>
    <t>States/UT's</t>
  </si>
  <si>
    <t>Total number of slum households</t>
  </si>
  <si>
    <t xml:space="preserve">Waste water outlet connected to </t>
  </si>
  <si>
    <t>Closed drainage</t>
  </si>
  <si>
    <t>Open Drainage</t>
  </si>
  <si>
    <t>No Drainage</t>
  </si>
  <si>
    <t xml:space="preserve">A &amp; N Islands </t>
  </si>
  <si>
    <t>India</t>
  </si>
  <si>
    <t>Source: Census of India 2011, Slum houses, Households Amenities and assets</t>
  </si>
  <si>
    <t>Note : This table excludes institutional households.</t>
  </si>
  <si>
    <t xml:space="preserve">Andaman &amp; Nicobar Islands </t>
  </si>
  <si>
    <t>Statement 5.10: State-wise slum households by source and location of drinking water</t>
  </si>
  <si>
    <t>States/Uts</t>
  </si>
  <si>
    <t>Number of households (Hhs) by source of drinking water</t>
  </si>
  <si>
    <t>Total number of households</t>
  </si>
  <si>
    <t>Tap</t>
  </si>
  <si>
    <t>Hand pump &amp; tube well, borehole</t>
  </si>
  <si>
    <t>Well</t>
  </si>
  <si>
    <t>All others</t>
  </si>
  <si>
    <t>Treated source</t>
  </si>
  <si>
    <t>Un treated source</t>
  </si>
  <si>
    <t>Covered</t>
  </si>
  <si>
    <t>Uncovered</t>
  </si>
  <si>
    <t>Source: Census of India 2011, Slum Houses, Household Amenities and Assets.</t>
  </si>
  <si>
    <t>Note : This Statement excludes institutional households.</t>
  </si>
  <si>
    <t>Sl.No</t>
  </si>
  <si>
    <t>Public latrine</t>
  </si>
  <si>
    <t>Open</t>
  </si>
  <si>
    <t>Number of households having toilet within the premises</t>
  </si>
  <si>
    <t>Number of households not having toilet within the premises</t>
  </si>
  <si>
    <t>No toilet within premises Alternative source</t>
  </si>
  <si>
    <t>S. No.</t>
  </si>
  <si>
    <t>State / UT</t>
  </si>
  <si>
    <t>Total no. of Class- I cities and Class- II town</t>
  </si>
  <si>
    <t>Total population of Class-I cities and Class-II town</t>
  </si>
  <si>
    <t>Total Water supply (in MLD)</t>
  </si>
  <si>
    <t>Source: Status of water supply, wastewater generation and treatment in class- I cities &amp; class -II towns of India, Series CUPS/70/2009-10, Central Pollution Control Board</t>
  </si>
  <si>
    <t>Statutory towns</t>
  </si>
  <si>
    <t>Slum reported towns</t>
  </si>
  <si>
    <t>Notified slums</t>
  </si>
  <si>
    <t>Recognised slums</t>
  </si>
  <si>
    <t>Identified slums</t>
  </si>
  <si>
    <t>Total Population</t>
  </si>
  <si>
    <t>Statement 5.06: Distribution of Households with access to sanitation</t>
  </si>
  <si>
    <t>Total number of Households</t>
  </si>
  <si>
    <t>Toilet Installation</t>
  </si>
  <si>
    <t xml:space="preserve">With Toilet of Any Type* </t>
  </si>
  <si>
    <t>Without Toilet of Any Type*</t>
  </si>
  <si>
    <t>Urban</t>
  </si>
  <si>
    <t>Rural</t>
  </si>
  <si>
    <t xml:space="preserve">Source : Office of the Registrar General of India </t>
  </si>
  <si>
    <t>* Within the Premises</t>
  </si>
  <si>
    <t>Note: Figures in brackets are percentages</t>
  </si>
  <si>
    <t>State/
Union Territory</t>
  </si>
  <si>
    <t>Distribution of households by major source of drinking water facility (%)</t>
  </si>
  <si>
    <t>Availability of Drinking Water Source</t>
  </si>
  <si>
    <t>Total No. of Households (Excluding institutional households)</t>
  </si>
  <si>
    <t>Tap water</t>
  </si>
  <si>
    <t>Handpump</t>
  </si>
  <si>
    <t>Tubewell</t>
  </si>
  <si>
    <t>Spring</t>
  </si>
  <si>
    <t>River, Canal</t>
  </si>
  <si>
    <t>Spring, River Canal</t>
  </si>
  <si>
    <t>Tank, Pond, Lake</t>
  </si>
  <si>
    <t>Any other source</t>
  </si>
  <si>
    <t>From treated source</t>
  </si>
  <si>
    <t>From un-treated source</t>
  </si>
  <si>
    <t>Covered well</t>
  </si>
  <si>
    <t>Un-covered well</t>
  </si>
  <si>
    <t>Within the premises</t>
  </si>
  <si>
    <t>Near the premises</t>
  </si>
  <si>
    <t>Away</t>
  </si>
  <si>
    <t>INDIA</t>
  </si>
  <si>
    <t>Source: Census 2011, Registrar General of India</t>
  </si>
  <si>
    <t>Area</t>
  </si>
  <si>
    <t>2002  (NSS 58th Round)</t>
  </si>
  <si>
    <t>2008-09   (NSS 65th Round)</t>
  </si>
  <si>
    <t>2012  (NSS 69th Round)</t>
  </si>
  <si>
    <t>1998-99 (NFHS 2)</t>
  </si>
  <si>
    <t>2005-06 (NFHS 3)</t>
  </si>
  <si>
    <t>2015-16 (NFHS 4)</t>
  </si>
  <si>
    <t>Major Source of Drinking Water</t>
  </si>
  <si>
    <t>Bottled Water</t>
  </si>
  <si>
    <t>Piped water / Tap/ Public Tap/ Standpipe</t>
  </si>
  <si>
    <t>Tube well/ Hand pump</t>
  </si>
  <si>
    <t>Protected</t>
  </si>
  <si>
    <t>Unprotected</t>
  </si>
  <si>
    <t>Rain water (Harvested or Improved)</t>
  </si>
  <si>
    <t>Surface Water (River/ Canal/ Lake/ Tank/ Pond)</t>
  </si>
  <si>
    <t>Other source</t>
  </si>
  <si>
    <t>2.7*</t>
  </si>
  <si>
    <t>3.0*</t>
  </si>
  <si>
    <t>Source: National Sample Survey (NSS) reports and National Family Health Survey (NFHS) reports</t>
  </si>
  <si>
    <t>Note: * In NFHS 4, Other source includes 0.5% and &amp; 0.7% Improved source of drinking water from Coumunity RO Plant in Rural and Urban Areas respectively</t>
  </si>
  <si>
    <t>( % of Population)</t>
  </si>
  <si>
    <t xml:space="preserve">    States/ Union Territories</t>
  </si>
  <si>
    <t>1993-94</t>
  </si>
  <si>
    <t>Combined</t>
  </si>
  <si>
    <t>Uttarkhand</t>
  </si>
  <si>
    <t>Andaman &amp; Nicobar  Islands</t>
  </si>
  <si>
    <t>NA</t>
  </si>
  <si>
    <t>Dadar  &amp; Nagar Haveli</t>
  </si>
  <si>
    <t>All India</t>
  </si>
  <si>
    <t xml:space="preserve">Note: </t>
  </si>
  <si>
    <t>1. Population as on 1st March 2012 has been used for estimating number of persons below poverty line. (2011 Census population extrapolated)</t>
  </si>
  <si>
    <t>2. Poverty line of Tamil Nadu is used for Andaman and Nicobar Island.</t>
  </si>
  <si>
    <t>3. Urban poverty line of Punjab is used for both rural and urban areas of Chandigarh.</t>
  </si>
  <si>
    <t>4. Poverty line of Maharasthra  is used for Dadra &amp; Nagar Haveli.</t>
  </si>
  <si>
    <t>5. Poverty line of Goa is used for Daman &amp; Diu</t>
  </si>
  <si>
    <t>6. Poverty line of Kerala is used for Lakshadweep.</t>
  </si>
  <si>
    <t>Source  : NITI Aayog</t>
  </si>
  <si>
    <t xml:space="preserve">   Statement 5.02: State-wise Area and Population of Rural and Urban Areas</t>
  </si>
  <si>
    <t>Population</t>
  </si>
  <si>
    <t>Area (sq km)</t>
  </si>
  <si>
    <t>Population per sq. km.</t>
  </si>
  <si>
    <t>NCT of Delhi</t>
  </si>
  <si>
    <t>India*</t>
  </si>
  <si>
    <t>$ 3118237.74</t>
  </si>
  <si>
    <t>$   78163.26*</t>
  </si>
  <si>
    <t>Source: Census 2001 and 2011, Registrar General of India</t>
  </si>
  <si>
    <t>*The population figures exclude population of the area under unlawful occupation of Pakistan and China where Census could not be taken.</t>
  </si>
  <si>
    <t>Area figures include the area under unlawful occupation of Pakistan and China. The area includes 78,114 Sq.km under illegal occupation of Pakistan, 5180 Sq.km illegally handed over by</t>
  </si>
  <si>
    <t xml:space="preserve"> $Rural and urban area of Arunachal Pradesh excluded due to non availability.</t>
  </si>
  <si>
    <t>The total area of India represents 'Geographical Area' supplied by Survey of India.</t>
  </si>
  <si>
    <t>The State area figures are provided by Survey of India.</t>
  </si>
  <si>
    <t>Density has been worked out on comparable data.</t>
  </si>
  <si>
    <t>Density for rural portion of Jammu &amp; Kashmir has been worked out after excluding the entire area of the illegal occupied portion of Pakistan and China as its rural-urban breakup is not available.</t>
  </si>
  <si>
    <t>Rural and Urban population of Arunachal Pradesh has also been excluded as Rural and urban area figures are not available.</t>
  </si>
  <si>
    <t>NA: Not available</t>
  </si>
  <si>
    <t>Statement 5.01: Houses, Households and Population in India</t>
  </si>
  <si>
    <t xml:space="preserve">Total Population </t>
  </si>
  <si>
    <t>No. of Households</t>
  </si>
  <si>
    <t>Av. Size of Households</t>
  </si>
  <si>
    <t>Av. No of Household Per House</t>
  </si>
  <si>
    <t>Av. No. of  Persons  Per House</t>
  </si>
  <si>
    <t xml:space="preserve">No. of Occupied Residential Houses </t>
  </si>
  <si>
    <t>Numbers of houseless households</t>
  </si>
  <si>
    <t>1981*</t>
  </si>
  <si>
    <t>1991+</t>
  </si>
  <si>
    <t xml:space="preserve"> Source :  Office of Registrar General of India</t>
  </si>
  <si>
    <t xml:space="preserve">    *        :   Excluding Assam</t>
  </si>
  <si>
    <t xml:space="preserve">   +        :   Excluding J &amp; K</t>
  </si>
  <si>
    <t>#: The population figure exclude population of the area under unlawful occupation of Pakistan &amp;25:25China where Census could not be taken.</t>
  </si>
  <si>
    <t>2001#</t>
  </si>
  <si>
    <t>No. of Houses **</t>
  </si>
  <si>
    <t>** : No. of Census houses (Occupied residential + vacant) at the time of house listing.</t>
  </si>
  <si>
    <t>Statement 5.05: State-wise Distribution of households by major source of drinking water</t>
  </si>
  <si>
    <t>(a) : Year-wise State-wise Registered motor vehicles</t>
  </si>
  <si>
    <t>Statement 5.13 : Status of registeres motor vehicles</t>
  </si>
  <si>
    <t>(b) State-wise Category-wise Registered motor vehicles</t>
  </si>
  <si>
    <t>Statement 5.08: Water supply of Class - I cities and Class - II Towns</t>
  </si>
  <si>
    <t xml:space="preserve">Statement 5.03:  State-wise percentage of population below the poverty line -Rural, Urban &amp; Combined                                       </t>
  </si>
  <si>
    <t>Statement 5.04 : Distribution of households by major source of drinking water</t>
  </si>
  <si>
    <r>
      <t>Delhi</t>
    </r>
    <r>
      <rPr>
        <vertAlign val="superscript"/>
        <sz val="11"/>
        <rFont val="Calibri"/>
        <family val="2"/>
        <scheme val="minor"/>
      </rPr>
      <t xml:space="preserve"> #</t>
    </r>
  </si>
  <si>
    <r>
      <t xml:space="preserve">Puducherry </t>
    </r>
    <r>
      <rPr>
        <vertAlign val="superscript"/>
        <sz val="11"/>
        <rFont val="Calibri"/>
        <family val="2"/>
        <scheme val="minor"/>
      </rPr>
      <t>#</t>
    </r>
  </si>
  <si>
    <r>
      <t>Chandigarh</t>
    </r>
    <r>
      <rPr>
        <vertAlign val="superscript"/>
        <sz val="11"/>
        <rFont val="Calibri"/>
        <family val="2"/>
        <scheme val="minor"/>
      </rPr>
      <t xml:space="preserve"> #</t>
    </r>
  </si>
  <si>
    <r>
      <t xml:space="preserve">Dadra &amp; Nagar Haveli </t>
    </r>
    <r>
      <rPr>
        <vertAlign val="superscript"/>
        <sz val="11"/>
        <rFont val="Calibri"/>
        <family val="2"/>
        <scheme val="minor"/>
      </rPr>
      <t>#</t>
    </r>
  </si>
  <si>
    <r>
      <t xml:space="preserve">Daman &amp; Diu </t>
    </r>
    <r>
      <rPr>
        <vertAlign val="superscript"/>
        <sz val="11"/>
        <rFont val="Calibri"/>
        <family val="2"/>
        <scheme val="minor"/>
      </rPr>
      <t>#</t>
    </r>
  </si>
  <si>
    <r>
      <t xml:space="preserve">Lakshadweep </t>
    </r>
    <r>
      <rPr>
        <vertAlign val="superscript"/>
        <sz val="11"/>
        <rFont val="Calibri"/>
        <family val="2"/>
        <scheme val="minor"/>
      </rPr>
      <t>#</t>
    </r>
  </si>
  <si>
    <r>
      <t xml:space="preserve">A </t>
    </r>
    <r>
      <rPr>
        <i/>
        <sz val="10"/>
        <rFont val="Calibri"/>
        <family val="2"/>
        <scheme val="minor"/>
      </rPr>
      <t xml:space="preserve">&amp; </t>
    </r>
    <r>
      <rPr>
        <sz val="10"/>
        <rFont val="Calibri"/>
        <family val="2"/>
        <scheme val="minor"/>
      </rPr>
      <t>N Islands</t>
    </r>
  </si>
  <si>
    <t xml:space="preserve"> Millions of Liters Per Day</t>
  </si>
  <si>
    <t>MLD:</t>
  </si>
  <si>
    <r>
      <t>333761</t>
    </r>
    <r>
      <rPr>
        <b/>
        <vertAlign val="superscript"/>
        <sz val="9"/>
        <rFont val="Calibri"/>
        <family val="2"/>
        <scheme val="minor"/>
      </rPr>
      <t>&amp;</t>
    </r>
  </si>
  <si>
    <t>Note: # Total being no. of Households (Excluding institutional households)</t>
  </si>
  <si>
    <t>Statement 5.09:  State-wise slum households by availability of sanitation facilities</t>
  </si>
  <si>
    <t>state</t>
  </si>
  <si>
    <t>slum to urban</t>
  </si>
  <si>
    <t>Andaman and Nicobar Islands</t>
  </si>
  <si>
    <t>Dadra and Nagar Haveli and Daman and Diu</t>
  </si>
  <si>
    <t>Jammu and Kashmir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</si>
</sst>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#,##0;[Red]#,##0"/>
    <numFmt numFmtId="166" formatCode="#,##0.0"/>
    <numFmt numFmtId="167" formatCode="_ * #,##0_ ;_ * \-#,##0_ ;_ * &quot;-&quot;??_ ;_ @_ 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i/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3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</cellStyleXfs>
  <cellXfs count="472">
    <xf numFmtId="0" fontId="0" fillId="0" borderId="0" xfId="0"/>
    <xf numFmtId="0" fontId="4" fillId="0" borderId="2" xfId="0" applyFont="1" applyFill="1" applyBorder="1" applyAlignment="1">
      <alignment horizontal="center" wrapText="1"/>
    </xf>
    <xf numFmtId="0" fontId="0" fillId="0" borderId="2" xfId="0" applyBorder="1"/>
    <xf numFmtId="0" fontId="0" fillId="0" borderId="0" xfId="0" applyFont="1"/>
    <xf numFmtId="0" fontId="0" fillId="0" borderId="2" xfId="0" applyFont="1" applyBorder="1"/>
    <xf numFmtId="0" fontId="10" fillId="0" borderId="0" xfId="0" applyFon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13" fillId="0" borderId="0" xfId="0" applyFont="1"/>
    <xf numFmtId="0" fontId="0" fillId="0" borderId="2" xfId="0" applyFont="1" applyBorder="1" applyAlignment="1">
      <alignment horizontal="right" vertical="top" wrapText="1"/>
    </xf>
    <xf numFmtId="164" fontId="0" fillId="0" borderId="2" xfId="0" applyNumberFormat="1" applyFont="1" applyBorder="1"/>
    <xf numFmtId="0" fontId="0" fillId="0" borderId="0" xfId="0" applyBorder="1"/>
    <xf numFmtId="0" fontId="14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vertical="top" wrapText="1"/>
    </xf>
    <xf numFmtId="0" fontId="4" fillId="0" borderId="9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7" fillId="0" borderId="3" xfId="0" applyFont="1" applyFill="1" applyBorder="1" applyAlignment="1"/>
    <xf numFmtId="0" fontId="15" fillId="0" borderId="3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0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horizontal="right" vertical="top" wrapText="1"/>
    </xf>
    <xf numFmtId="164" fontId="0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vertical="top"/>
    </xf>
    <xf numFmtId="164" fontId="0" fillId="0" borderId="2" xfId="0" applyNumberFormat="1" applyFont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/>
    </xf>
    <xf numFmtId="0" fontId="0" fillId="0" borderId="2" xfId="0" applyFont="1" applyFill="1" applyBorder="1"/>
    <xf numFmtId="164" fontId="0" fillId="0" borderId="2" xfId="0" applyNumberFormat="1" applyFont="1" applyFill="1" applyBorder="1" applyAlignment="1">
      <alignment horizontal="right" vertical="top" wrapText="1"/>
    </xf>
    <xf numFmtId="164" fontId="0" fillId="0" borderId="2" xfId="0" applyNumberFormat="1" applyFont="1" applyFill="1" applyBorder="1"/>
    <xf numFmtId="0" fontId="0" fillId="0" borderId="2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/>
    </xf>
    <xf numFmtId="164" fontId="0" fillId="0" borderId="2" xfId="0" applyNumberFormat="1" applyFont="1" applyFill="1" applyBorder="1" applyAlignment="1">
      <alignment vertical="top" wrapText="1"/>
    </xf>
    <xf numFmtId="0" fontId="0" fillId="0" borderId="2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vertical="top" wrapText="1"/>
    </xf>
    <xf numFmtId="0" fontId="11" fillId="0" borderId="0" xfId="0" applyFont="1" applyFill="1"/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left"/>
    </xf>
    <xf numFmtId="0" fontId="11" fillId="0" borderId="3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21" fillId="0" borderId="3" xfId="0" applyFont="1" applyFill="1" applyBorder="1"/>
    <xf numFmtId="0" fontId="21" fillId="0" borderId="0" xfId="0" applyFont="1" applyFill="1"/>
    <xf numFmtId="0" fontId="21" fillId="0" borderId="3" xfId="0" applyFont="1" applyFill="1" applyBorder="1" applyAlignment="1">
      <alignment horizontal="right"/>
    </xf>
    <xf numFmtId="0" fontId="21" fillId="0" borderId="3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3" fillId="0" borderId="0" xfId="0" applyFont="1" applyFill="1" applyBorder="1"/>
    <xf numFmtId="164" fontId="0" fillId="0" borderId="2" xfId="0" applyNumberFormat="1" applyBorder="1" applyAlignment="1">
      <alignment vertical="center"/>
    </xf>
    <xf numFmtId="49" fontId="13" fillId="0" borderId="2" xfId="0" applyNumberFormat="1" applyFont="1" applyFill="1" applyBorder="1"/>
    <xf numFmtId="3" fontId="0" fillId="0" borderId="2" xfId="0" applyNumberFormat="1" applyFill="1" applyBorder="1"/>
    <xf numFmtId="2" fontId="19" fillId="0" borderId="2" xfId="0" applyNumberFormat="1" applyFont="1" applyFill="1" applyBorder="1"/>
    <xf numFmtId="2" fontId="0" fillId="0" borderId="2" xfId="0" applyNumberFormat="1" applyBorder="1" applyAlignment="1">
      <alignment horizontal="right"/>
    </xf>
    <xf numFmtId="2" fontId="19" fillId="0" borderId="2" xfId="0" quotePrefix="1" applyNumberFormat="1" applyFont="1" applyFill="1" applyBorder="1" applyAlignment="1">
      <alignment horizontal="right"/>
    </xf>
    <xf numFmtId="3" fontId="19" fillId="0" borderId="2" xfId="0" quotePrefix="1" applyNumberFormat="1" applyFont="1" applyFill="1" applyBorder="1" applyAlignment="1">
      <alignment horizontal="right"/>
    </xf>
    <xf numFmtId="3" fontId="19" fillId="0" borderId="2" xfId="0" applyNumberFormat="1" applyFont="1" applyFill="1" applyBorder="1" applyAlignment="1">
      <alignment horizontal="right"/>
    </xf>
    <xf numFmtId="2" fontId="0" fillId="0" borderId="2" xfId="0" applyNumberFormat="1" applyFill="1" applyBorder="1"/>
    <xf numFmtId="0" fontId="24" fillId="0" borderId="2" xfId="0" applyFont="1" applyBorder="1"/>
    <xf numFmtId="2" fontId="24" fillId="0" borderId="2" xfId="0" applyNumberFormat="1" applyFont="1" applyBorder="1"/>
    <xf numFmtId="0" fontId="19" fillId="0" borderId="0" xfId="0" applyFont="1" applyBorder="1"/>
    <xf numFmtId="49" fontId="13" fillId="0" borderId="0" xfId="0" applyNumberFormat="1" applyFont="1" applyBorder="1"/>
    <xf numFmtId="49" fontId="0" fillId="0" borderId="0" xfId="0" applyNumberFormat="1" applyBorder="1"/>
    <xf numFmtId="0" fontId="19" fillId="0" borderId="0" xfId="0" applyFont="1"/>
    <xf numFmtId="2" fontId="19" fillId="0" borderId="0" xfId="0" applyNumberFormat="1" applyFont="1" applyFill="1" applyBorder="1"/>
    <xf numFmtId="49" fontId="19" fillId="0" borderId="0" xfId="0" applyNumberFormat="1" applyFont="1" applyFill="1" applyBorder="1"/>
    <xf numFmtId="0" fontId="19" fillId="0" borderId="0" xfId="0" applyFont="1" applyFill="1" applyBorder="1"/>
    <xf numFmtId="49" fontId="19" fillId="0" borderId="0" xfId="0" applyNumberFormat="1" applyFont="1" applyBorder="1"/>
    <xf numFmtId="0" fontId="6" fillId="0" borderId="0" xfId="0" applyFont="1" applyFill="1"/>
    <xf numFmtId="0" fontId="8" fillId="0" borderId="2" xfId="0" applyFont="1" applyFill="1" applyBorder="1" applyAlignment="1">
      <alignment horizontal="center" vertical="top" wrapText="1"/>
    </xf>
    <xf numFmtId="164" fontId="0" fillId="0" borderId="2" xfId="0" applyNumberFormat="1" applyBorder="1" applyAlignment="1">
      <alignment horizontal="right" vertical="center"/>
    </xf>
    <xf numFmtId="0" fontId="11" fillId="0" borderId="9" xfId="5" applyFont="1" applyFill="1" applyBorder="1" applyAlignment="1">
      <alignment horizontal="center" vertical="center"/>
    </xf>
    <xf numFmtId="0" fontId="8" fillId="0" borderId="3" xfId="5" applyFont="1" applyFill="1" applyBorder="1" applyAlignment="1">
      <alignment vertical="center"/>
    </xf>
    <xf numFmtId="0" fontId="11" fillId="0" borderId="9" xfId="5" applyFont="1" applyFill="1" applyBorder="1" applyAlignment="1">
      <alignment vertical="center"/>
    </xf>
    <xf numFmtId="0" fontId="11" fillId="0" borderId="3" xfId="5" applyFont="1" applyFill="1" applyBorder="1" applyAlignment="1">
      <alignment vertical="center"/>
    </xf>
    <xf numFmtId="164" fontId="11" fillId="0" borderId="3" xfId="5" applyNumberFormat="1" applyFont="1" applyFill="1" applyBorder="1" applyAlignment="1">
      <alignment vertical="center"/>
    </xf>
    <xf numFmtId="164" fontId="11" fillId="0" borderId="9" xfId="5" applyNumberFormat="1" applyFont="1" applyFill="1" applyBorder="1" applyAlignment="1">
      <alignment vertical="center"/>
    </xf>
    <xf numFmtId="0" fontId="11" fillId="0" borderId="12" xfId="5" applyFont="1" applyFill="1" applyBorder="1" applyAlignment="1">
      <alignment vertical="center"/>
    </xf>
    <xf numFmtId="0" fontId="11" fillId="0" borderId="11" xfId="7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1" fillId="0" borderId="11" xfId="5" applyFont="1" applyFill="1" applyBorder="1" applyAlignment="1">
      <alignment horizontal="center" vertical="center"/>
    </xf>
    <xf numFmtId="3" fontId="11" fillId="0" borderId="11" xfId="5" applyNumberFormat="1" applyFont="1" applyFill="1" applyBorder="1" applyAlignment="1">
      <alignment horizontal="right" vertical="center"/>
    </xf>
    <xf numFmtId="3" fontId="11" fillId="0" borderId="0" xfId="5" applyNumberFormat="1" applyFont="1" applyFill="1" applyBorder="1" applyAlignment="1">
      <alignment horizontal="right" vertical="center"/>
    </xf>
    <xf numFmtId="166" fontId="11" fillId="0" borderId="11" xfId="5" applyNumberFormat="1" applyFont="1" applyFill="1" applyBorder="1" applyAlignment="1">
      <alignment horizontal="right" vertical="center"/>
    </xf>
    <xf numFmtId="166" fontId="11" fillId="0" borderId="0" xfId="5" applyNumberFormat="1" applyFont="1" applyFill="1" applyBorder="1" applyAlignment="1">
      <alignment horizontal="right" vertical="center"/>
    </xf>
    <xf numFmtId="3" fontId="11" fillId="0" borderId="12" xfId="6" applyNumberFormat="1" applyFont="1" applyFill="1" applyBorder="1" applyAlignment="1">
      <alignment horizontal="right" vertical="center"/>
    </xf>
    <xf numFmtId="3" fontId="11" fillId="0" borderId="11" xfId="7" applyNumberFormat="1" applyFont="1" applyFill="1" applyBorder="1" applyAlignment="1">
      <alignment horizontal="right" vertical="center"/>
    </xf>
    <xf numFmtId="0" fontId="8" fillId="0" borderId="0" xfId="5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8" fillId="0" borderId="0" xfId="5" applyFont="1" applyFill="1" applyBorder="1" applyAlignment="1">
      <alignment horizontal="left" vertical="center"/>
    </xf>
    <xf numFmtId="0" fontId="11" fillId="0" borderId="11" xfId="5" applyFont="1" applyFill="1" applyBorder="1" applyAlignment="1">
      <alignment vertical="center"/>
    </xf>
    <xf numFmtId="3" fontId="6" fillId="0" borderId="11" xfId="1" applyNumberFormat="1" applyFont="1" applyFill="1" applyBorder="1" applyAlignment="1">
      <alignment vertical="center"/>
    </xf>
    <xf numFmtId="3" fontId="11" fillId="0" borderId="12" xfId="6" applyNumberFormat="1" applyFont="1" applyFill="1" applyBorder="1" applyAlignment="1">
      <alignment vertical="center"/>
    </xf>
    <xf numFmtId="0" fontId="11" fillId="0" borderId="7" xfId="5" applyFont="1" applyFill="1" applyBorder="1" applyAlignment="1">
      <alignment vertical="center"/>
    </xf>
    <xf numFmtId="3" fontId="11" fillId="0" borderId="7" xfId="5" applyNumberFormat="1" applyFont="1" applyFill="1" applyBorder="1" applyAlignment="1">
      <alignment horizontal="right" vertical="center"/>
    </xf>
    <xf numFmtId="3" fontId="6" fillId="0" borderId="7" xfId="1" applyNumberFormat="1" applyFont="1" applyFill="1" applyBorder="1" applyAlignment="1">
      <alignment vertical="center"/>
    </xf>
    <xf numFmtId="3" fontId="11" fillId="0" borderId="1" xfId="5" applyNumberFormat="1" applyFont="1" applyFill="1" applyBorder="1" applyAlignment="1">
      <alignment horizontal="right" vertical="center"/>
    </xf>
    <xf numFmtId="166" fontId="11" fillId="0" borderId="7" xfId="5" applyNumberFormat="1" applyFont="1" applyFill="1" applyBorder="1" applyAlignment="1">
      <alignment horizontal="right" vertical="center"/>
    </xf>
    <xf numFmtId="166" fontId="11" fillId="0" borderId="1" xfId="5" applyNumberFormat="1" applyFont="1" applyFill="1" applyBorder="1" applyAlignment="1">
      <alignment horizontal="right" vertical="center"/>
    </xf>
    <xf numFmtId="3" fontId="11" fillId="0" borderId="10" xfId="6" applyNumberFormat="1" applyFont="1" applyFill="1" applyBorder="1" applyAlignment="1">
      <alignment vertical="center"/>
    </xf>
    <xf numFmtId="3" fontId="11" fillId="0" borderId="7" xfId="7" applyNumberFormat="1" applyFont="1" applyFill="1" applyBorder="1" applyAlignment="1">
      <alignment horizontal="right" vertical="center"/>
    </xf>
    <xf numFmtId="0" fontId="23" fillId="0" borderId="0" xfId="5" applyFont="1" applyFill="1" applyBorder="1" applyAlignment="1">
      <alignment vertical="center"/>
    </xf>
    <xf numFmtId="0" fontId="23" fillId="0" borderId="0" xfId="5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5" applyFont="1" applyFill="1" applyBorder="1" applyAlignment="1">
      <alignment horizontal="left" vertical="center"/>
    </xf>
    <xf numFmtId="0" fontId="11" fillId="0" borderId="0" xfId="5" applyFont="1" applyFill="1" applyBorder="1" applyAlignment="1">
      <alignment horizontal="left" vertical="center" indent="3"/>
    </xf>
    <xf numFmtId="0" fontId="11" fillId="0" borderId="0" xfId="5" applyFont="1" applyFill="1" applyBorder="1" applyAlignment="1">
      <alignment horizontal="left" vertical="center" indent="4"/>
    </xf>
    <xf numFmtId="0" fontId="11" fillId="0" borderId="1" xfId="5" applyFont="1" applyFill="1" applyBorder="1" applyAlignment="1">
      <alignment horizontal="left" vertical="center" indent="3"/>
    </xf>
    <xf numFmtId="0" fontId="11" fillId="0" borderId="0" xfId="4" applyFont="1" applyFill="1" applyBorder="1"/>
    <xf numFmtId="2" fontId="8" fillId="0" borderId="2" xfId="4" applyNumberFormat="1" applyFont="1" applyFill="1" applyBorder="1" applyAlignment="1">
      <alignment vertical="center"/>
    </xf>
    <xf numFmtId="0" fontId="8" fillId="0" borderId="2" xfId="4" applyFont="1" applyFill="1" applyBorder="1" applyAlignment="1">
      <alignment vertical="center"/>
    </xf>
    <xf numFmtId="0" fontId="11" fillId="0" borderId="0" xfId="4" applyFont="1" applyFill="1" applyBorder="1" applyAlignment="1">
      <alignment horizontal="center" vertical="top"/>
    </xf>
    <xf numFmtId="0" fontId="11" fillId="0" borderId="0" xfId="4" applyFont="1" applyFill="1" applyBorder="1" applyAlignment="1">
      <alignment horizontal="center"/>
    </xf>
    <xf numFmtId="0" fontId="7" fillId="0" borderId="2" xfId="4" applyFont="1" applyFill="1" applyBorder="1" applyAlignment="1">
      <alignment horizontal="center" vertical="center"/>
    </xf>
    <xf numFmtId="0" fontId="11" fillId="0" borderId="1" xfId="4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/>
    </xf>
    <xf numFmtId="164" fontId="22" fillId="0" borderId="0" xfId="0" applyNumberFormat="1" applyFont="1" applyBorder="1" applyAlignment="1">
      <alignment vertical="center"/>
    </xf>
    <xf numFmtId="164" fontId="22" fillId="0" borderId="0" xfId="0" applyNumberFormat="1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3" fontId="11" fillId="0" borderId="2" xfId="0" applyNumberFormat="1" applyFont="1" applyFill="1" applyBorder="1"/>
    <xf numFmtId="0" fontId="8" fillId="0" borderId="2" xfId="0" applyFont="1" applyFill="1" applyBorder="1"/>
    <xf numFmtId="0" fontId="3" fillId="0" borderId="0" xfId="0" applyFont="1" applyFill="1"/>
    <xf numFmtId="0" fontId="7" fillId="0" borderId="2" xfId="2" applyFont="1" applyFill="1" applyBorder="1" applyAlignment="1">
      <alignment horizontal="center" vertical="center" wrapText="1"/>
    </xf>
    <xf numFmtId="0" fontId="29" fillId="0" borderId="2" xfId="2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3" fontId="11" fillId="0" borderId="2" xfId="0" applyNumberFormat="1" applyFont="1" applyFill="1" applyBorder="1" applyAlignment="1">
      <alignment vertical="center"/>
    </xf>
    <xf numFmtId="164" fontId="11" fillId="0" borderId="2" xfId="0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2" xfId="0" applyFont="1" applyFill="1" applyBorder="1" applyAlignment="1">
      <alignment vertical="center" wrapText="1"/>
    </xf>
    <xf numFmtId="3" fontId="8" fillId="0" borderId="9" xfId="0" applyNumberFormat="1" applyFont="1" applyFill="1" applyBorder="1" applyAlignment="1">
      <alignment vertical="center"/>
    </xf>
    <xf numFmtId="164" fontId="8" fillId="0" borderId="9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164" fontId="3" fillId="0" borderId="2" xfId="0" applyNumberFormat="1" applyFont="1" applyFill="1" applyBorder="1" applyAlignment="1">
      <alignment vertical="center"/>
    </xf>
    <xf numFmtId="164" fontId="7" fillId="0" borderId="9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3" fontId="7" fillId="0" borderId="3" xfId="0" applyNumberFormat="1" applyFont="1" applyFill="1" applyBorder="1" applyAlignment="1">
      <alignment vertical="center"/>
    </xf>
    <xf numFmtId="164" fontId="7" fillId="0" borderId="3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3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1" fillId="0" borderId="0" xfId="0" applyFont="1" applyFill="1" applyBorder="1"/>
    <xf numFmtId="0" fontId="23" fillId="0" borderId="0" xfId="0" applyFont="1" applyFill="1" applyBorder="1" applyAlignment="1">
      <alignment horizontal="left" vertical="top"/>
    </xf>
    <xf numFmtId="0" fontId="23" fillId="0" borderId="0" xfId="0" applyFont="1" applyFill="1" applyBorder="1" applyAlignment="1">
      <alignment horizontal="left" vertical="center" wrapText="1"/>
    </xf>
    <xf numFmtId="0" fontId="27" fillId="0" borderId="15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right" vertical="center"/>
    </xf>
    <xf numFmtId="0" fontId="31" fillId="0" borderId="13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right" vertical="center"/>
    </xf>
    <xf numFmtId="0" fontId="31" fillId="0" borderId="12" xfId="0" applyFont="1" applyFill="1" applyBorder="1" applyAlignment="1">
      <alignment horizontal="right" vertical="center"/>
    </xf>
    <xf numFmtId="164" fontId="31" fillId="0" borderId="13" xfId="0" applyNumberFormat="1" applyFont="1" applyFill="1" applyBorder="1" applyAlignment="1">
      <alignment horizontal="left" vertical="center"/>
    </xf>
    <xf numFmtId="164" fontId="31" fillId="0" borderId="0" xfId="0" applyNumberFormat="1" applyFont="1" applyFill="1" applyBorder="1" applyAlignment="1">
      <alignment horizontal="right" vertical="center"/>
    </xf>
    <xf numFmtId="3" fontId="31" fillId="0" borderId="0" xfId="0" applyNumberFormat="1" applyFont="1" applyFill="1" applyBorder="1" applyAlignment="1">
      <alignment horizontal="right" vertical="center"/>
    </xf>
    <xf numFmtId="164" fontId="31" fillId="0" borderId="14" xfId="0" applyNumberFormat="1" applyFont="1" applyFill="1" applyBorder="1" applyAlignment="1">
      <alignment horizontal="left" vertical="center"/>
    </xf>
    <xf numFmtId="164" fontId="31" fillId="0" borderId="1" xfId="0" applyNumberFormat="1" applyFont="1" applyFill="1" applyBorder="1" applyAlignment="1">
      <alignment horizontal="right" vertical="center"/>
    </xf>
    <xf numFmtId="0" fontId="31" fillId="0" borderId="3" xfId="0" applyFont="1" applyFill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64" fontId="31" fillId="0" borderId="3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164" fontId="11" fillId="0" borderId="14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center" wrapText="1"/>
    </xf>
    <xf numFmtId="0" fontId="11" fillId="0" borderId="8" xfId="3" applyFont="1" applyFill="1" applyBorder="1" applyAlignment="1">
      <alignment vertical="center"/>
    </xf>
    <xf numFmtId="1" fontId="11" fillId="0" borderId="11" xfId="0" applyNumberFormat="1" applyFont="1" applyFill="1" applyBorder="1" applyAlignment="1">
      <alignment vertical="center"/>
    </xf>
    <xf numFmtId="1" fontId="11" fillId="0" borderId="12" xfId="0" applyNumberFormat="1" applyFont="1" applyFill="1" applyBorder="1" applyAlignment="1">
      <alignment vertical="center"/>
    </xf>
    <xf numFmtId="1" fontId="11" fillId="0" borderId="12" xfId="0" applyNumberFormat="1" applyFont="1" applyFill="1" applyBorder="1" applyAlignment="1">
      <alignment horizontal="right" vertical="center"/>
    </xf>
    <xf numFmtId="1" fontId="11" fillId="0" borderId="11" xfId="0" applyNumberFormat="1" applyFont="1" applyFill="1" applyBorder="1" applyAlignment="1">
      <alignment horizontal="right" vertical="center"/>
    </xf>
    <xf numFmtId="2" fontId="11" fillId="0" borderId="8" xfId="3" applyNumberFormat="1" applyFont="1" applyFill="1" applyBorder="1" applyAlignment="1">
      <alignment vertical="center"/>
    </xf>
    <xf numFmtId="0" fontId="11" fillId="0" borderId="12" xfId="3" applyFont="1" applyFill="1" applyBorder="1" applyAlignment="1">
      <alignment vertical="center"/>
    </xf>
    <xf numFmtId="2" fontId="11" fillId="0" borderId="12" xfId="3" applyNumberFormat="1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0" xfId="3" applyFont="1" applyFill="1" applyBorder="1" applyAlignment="1">
      <alignment vertical="center"/>
    </xf>
    <xf numFmtId="1" fontId="11" fillId="0" borderId="7" xfId="0" applyNumberFormat="1" applyFont="1" applyFill="1" applyBorder="1" applyAlignment="1">
      <alignment vertical="center"/>
    </xf>
    <xf numFmtId="1" fontId="11" fillId="0" borderId="10" xfId="0" applyNumberFormat="1" applyFont="1" applyFill="1" applyBorder="1" applyAlignment="1">
      <alignment vertical="center"/>
    </xf>
    <xf numFmtId="1" fontId="11" fillId="0" borderId="10" xfId="0" applyNumberFormat="1" applyFont="1" applyFill="1" applyBorder="1" applyAlignment="1">
      <alignment horizontal="right" vertical="center"/>
    </xf>
    <xf numFmtId="1" fontId="11" fillId="0" borderId="7" xfId="0" applyNumberFormat="1" applyFont="1" applyFill="1" applyBorder="1" applyAlignment="1">
      <alignment horizontal="right" vertical="center"/>
    </xf>
    <xf numFmtId="2" fontId="11" fillId="0" borderId="10" xfId="3" applyNumberFormat="1" applyFont="1" applyFill="1" applyBorder="1" applyAlignment="1">
      <alignment vertical="center"/>
    </xf>
    <xf numFmtId="1" fontId="8" fillId="0" borderId="2" xfId="0" applyNumberFormat="1" applyFont="1" applyFill="1" applyBorder="1" applyAlignment="1">
      <alignment vertical="center"/>
    </xf>
    <xf numFmtId="0" fontId="26" fillId="0" borderId="0" xfId="3" applyFont="1" applyFill="1" applyBorder="1" applyAlignment="1">
      <alignment horizontal="left" vertical="center"/>
    </xf>
    <xf numFmtId="0" fontId="26" fillId="0" borderId="0" xfId="3" applyFont="1" applyFill="1" applyBorder="1" applyAlignment="1">
      <alignment vertical="center"/>
    </xf>
    <xf numFmtId="0" fontId="6" fillId="0" borderId="0" xfId="0" applyFont="1"/>
    <xf numFmtId="0" fontId="9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2" xfId="1" applyFont="1" applyBorder="1" applyAlignment="1">
      <alignment vertical="center"/>
    </xf>
    <xf numFmtId="0" fontId="7" fillId="0" borderId="2" xfId="0" applyFont="1" applyFill="1" applyBorder="1" applyAlignment="1">
      <alignment horizontal="center" vertical="top"/>
    </xf>
    <xf numFmtId="0" fontId="31" fillId="0" borderId="0" xfId="0" applyFont="1" applyFill="1"/>
    <xf numFmtId="0" fontId="27" fillId="0" borderId="2" xfId="0" applyFont="1" applyFill="1" applyBorder="1" applyAlignment="1">
      <alignment horizontal="center" vertical="top" wrapText="1"/>
    </xf>
    <xf numFmtId="0" fontId="27" fillId="0" borderId="2" xfId="0" applyFont="1" applyFill="1" applyBorder="1" applyAlignment="1">
      <alignment horizontal="center" vertical="top"/>
    </xf>
    <xf numFmtId="1" fontId="11" fillId="0" borderId="2" xfId="0" applyNumberFormat="1" applyFont="1" applyFill="1" applyBorder="1" applyAlignment="1">
      <alignment vertical="center"/>
    </xf>
    <xf numFmtId="0" fontId="11" fillId="0" borderId="2" xfId="0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" fontId="3" fillId="0" borderId="2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top" wrapText="1"/>
    </xf>
    <xf numFmtId="0" fontId="11" fillId="0" borderId="11" xfId="0" applyFont="1" applyFill="1" applyBorder="1"/>
    <xf numFmtId="1" fontId="7" fillId="0" borderId="9" xfId="0" applyNumberFormat="1" applyFont="1" applyFill="1" applyBorder="1" applyAlignment="1">
      <alignment horizontal="center" vertical="top" wrapText="1"/>
    </xf>
    <xf numFmtId="1" fontId="7" fillId="0" borderId="9" xfId="0" applyNumberFormat="1" applyFont="1" applyFill="1" applyBorder="1" applyAlignment="1">
      <alignment horizontal="center" vertical="top"/>
    </xf>
    <xf numFmtId="0" fontId="11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/>
    <xf numFmtId="0" fontId="33" fillId="0" borderId="2" xfId="0" applyFont="1" applyFill="1" applyBorder="1" applyAlignment="1">
      <alignment horizontal="right" vertical="center" wrapText="1"/>
    </xf>
    <xf numFmtId="3" fontId="33" fillId="0" borderId="2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 applyProtection="1">
      <alignment horizontal="left" vertical="center" wrapText="1"/>
    </xf>
    <xf numFmtId="0" fontId="4" fillId="0" borderId="2" xfId="0" applyNumberFormat="1" applyFont="1" applyFill="1" applyBorder="1" applyAlignment="1" applyProtection="1">
      <alignment vertical="center" wrapText="1"/>
    </xf>
    <xf numFmtId="0" fontId="2" fillId="0" borderId="9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vertical="top" wrapText="1"/>
    </xf>
    <xf numFmtId="0" fontId="35" fillId="0" borderId="0" xfId="0" applyFont="1" applyFill="1" applyBorder="1" applyAlignment="1">
      <alignment wrapText="1"/>
    </xf>
    <xf numFmtId="0" fontId="35" fillId="0" borderId="0" xfId="0" applyFont="1" applyFill="1" applyBorder="1" applyAlignment="1">
      <alignment vertical="top" wrapText="1"/>
    </xf>
    <xf numFmtId="0" fontId="35" fillId="0" borderId="0" xfId="0" applyFont="1" applyFill="1" applyBorder="1" applyAlignment="1">
      <alignment horizontal="center" wrapText="1"/>
    </xf>
    <xf numFmtId="0" fontId="39" fillId="0" borderId="2" xfId="0" applyFont="1" applyBorder="1" applyAlignment="1">
      <alignment horizontal="left" vertical="center"/>
    </xf>
    <xf numFmtId="3" fontId="39" fillId="0" borderId="2" xfId="0" applyNumberFormat="1" applyFont="1" applyBorder="1" applyAlignment="1">
      <alignment horizontal="right" vertical="center"/>
    </xf>
    <xf numFmtId="3" fontId="38" fillId="0" borderId="2" xfId="0" applyNumberFormat="1" applyFont="1" applyBorder="1" applyAlignment="1">
      <alignment horizontal="right" vertical="center"/>
    </xf>
    <xf numFmtId="3" fontId="38" fillId="0" borderId="2" xfId="0" applyNumberFormat="1" applyFont="1" applyBorder="1" applyAlignment="1">
      <alignment vertical="center"/>
    </xf>
    <xf numFmtId="0" fontId="39" fillId="0" borderId="2" xfId="0" applyFont="1" applyBorder="1" applyAlignment="1">
      <alignment horizontal="left" vertical="center" wrapText="1"/>
    </xf>
    <xf numFmtId="3" fontId="39" fillId="2" borderId="2" xfId="0" applyNumberFormat="1" applyFont="1" applyFill="1" applyBorder="1" applyAlignment="1">
      <alignment horizontal="right" vertical="center"/>
    </xf>
    <xf numFmtId="3" fontId="39" fillId="0" borderId="2" xfId="0" applyNumberFormat="1" applyFont="1" applyFill="1" applyBorder="1" applyAlignment="1">
      <alignment horizontal="right" vertical="center"/>
    </xf>
    <xf numFmtId="3" fontId="38" fillId="0" borderId="2" xfId="0" applyNumberFormat="1" applyFont="1" applyFill="1" applyBorder="1" applyAlignment="1">
      <alignment vertical="center"/>
    </xf>
    <xf numFmtId="3" fontId="38" fillId="0" borderId="2" xfId="0" applyNumberFormat="1" applyFont="1" applyFill="1" applyBorder="1" applyAlignment="1">
      <alignment horizontal="right" vertical="center"/>
    </xf>
    <xf numFmtId="0" fontId="38" fillId="0" borderId="2" xfId="0" applyFont="1" applyBorder="1" applyAlignment="1">
      <alignment horizontal="left" vertical="center"/>
    </xf>
    <xf numFmtId="3" fontId="39" fillId="0" borderId="2" xfId="0" applyNumberFormat="1" applyFont="1" applyBorder="1" applyAlignment="1">
      <alignment vertical="center"/>
    </xf>
    <xf numFmtId="3" fontId="39" fillId="0" borderId="2" xfId="0" quotePrefix="1" applyNumberFormat="1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39" fillId="0" borderId="0" xfId="0" applyFont="1"/>
    <xf numFmtId="3" fontId="40" fillId="0" borderId="0" xfId="0" applyNumberFormat="1" applyFont="1" applyBorder="1" applyAlignment="1">
      <alignment horizontal="right" vertic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1" fillId="0" borderId="0" xfId="0" applyFont="1"/>
    <xf numFmtId="0" fontId="40" fillId="0" borderId="0" xfId="0" applyFont="1"/>
    <xf numFmtId="0" fontId="38" fillId="0" borderId="0" xfId="0" applyFont="1" applyBorder="1" applyAlignment="1">
      <alignment horizontal="right" vertical="center"/>
    </xf>
    <xf numFmtId="0" fontId="42" fillId="0" borderId="0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3" fontId="11" fillId="0" borderId="2" xfId="0" applyNumberFormat="1" applyFont="1" applyFill="1" applyBorder="1" applyAlignment="1">
      <alignment horizontal="right"/>
    </xf>
    <xf numFmtId="0" fontId="11" fillId="0" borderId="2" xfId="0" applyFont="1" applyFill="1" applyBorder="1" applyAlignment="1"/>
    <xf numFmtId="0" fontId="8" fillId="0" borderId="2" xfId="0" applyFont="1" applyFill="1" applyBorder="1" applyAlignment="1">
      <alignment horizontal="right"/>
    </xf>
    <xf numFmtId="3" fontId="8" fillId="0" borderId="2" xfId="0" applyNumberFormat="1" applyFont="1" applyFill="1" applyBorder="1"/>
    <xf numFmtId="0" fontId="11" fillId="0" borderId="0" xfId="0" applyFont="1" applyFill="1" applyAlignment="1" applyProtection="1">
      <alignment horizontal="left"/>
    </xf>
    <xf numFmtId="3" fontId="11" fillId="0" borderId="0" xfId="0" applyNumberFormat="1" applyFont="1" applyFill="1"/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vertical="top"/>
    </xf>
    <xf numFmtId="0" fontId="8" fillId="0" borderId="0" xfId="0" applyFont="1" applyFill="1" applyAlignment="1" applyProtection="1">
      <alignment horizontal="left"/>
    </xf>
    <xf numFmtId="0" fontId="11" fillId="0" borderId="0" xfId="0" applyFont="1" applyFill="1" applyAlignment="1">
      <alignment horizontal="center"/>
    </xf>
    <xf numFmtId="0" fontId="7" fillId="0" borderId="6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vertical="center"/>
    </xf>
    <xf numFmtId="3" fontId="31" fillId="0" borderId="11" xfId="0" applyNumberFormat="1" applyFont="1" applyFill="1" applyBorder="1" applyAlignment="1">
      <alignment vertical="center"/>
    </xf>
    <xf numFmtId="164" fontId="31" fillId="0" borderId="11" xfId="0" applyNumberFormat="1" applyFont="1" applyFill="1" applyBorder="1" applyAlignment="1">
      <alignment vertical="center"/>
    </xf>
    <xf numFmtId="164" fontId="31" fillId="0" borderId="7" xfId="0" applyNumberFormat="1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164" fontId="31" fillId="0" borderId="9" xfId="0" applyNumberFormat="1" applyFont="1" applyFill="1" applyBorder="1" applyAlignment="1">
      <alignment vertical="center"/>
    </xf>
    <xf numFmtId="0" fontId="31" fillId="0" borderId="11" xfId="0" applyFont="1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1" fontId="31" fillId="0" borderId="11" xfId="0" applyNumberFormat="1" applyFont="1" applyFill="1" applyBorder="1" applyAlignment="1">
      <alignment vertical="center"/>
    </xf>
    <xf numFmtId="0" fontId="11" fillId="0" borderId="9" xfId="0" applyFont="1" applyFill="1" applyBorder="1" applyAlignment="1">
      <alignment horizontal="right" vertical="center"/>
    </xf>
    <xf numFmtId="0" fontId="31" fillId="0" borderId="11" xfId="0" applyFont="1" applyFill="1" applyBorder="1" applyAlignment="1">
      <alignment horizontal="right" vertical="center"/>
    </xf>
    <xf numFmtId="164" fontId="31" fillId="0" borderId="11" xfId="0" applyNumberFormat="1" applyFont="1" applyFill="1" applyBorder="1" applyAlignment="1">
      <alignment horizontal="right" vertical="center"/>
    </xf>
    <xf numFmtId="3" fontId="31" fillId="0" borderId="11" xfId="0" applyNumberFormat="1" applyFont="1" applyFill="1" applyBorder="1" applyAlignment="1">
      <alignment horizontal="right" vertical="center"/>
    </xf>
    <xf numFmtId="164" fontId="31" fillId="0" borderId="7" xfId="0" applyNumberFormat="1" applyFont="1" applyFill="1" applyBorder="1" applyAlignment="1">
      <alignment horizontal="right" vertical="center"/>
    </xf>
    <xf numFmtId="0" fontId="31" fillId="0" borderId="9" xfId="0" applyFont="1" applyFill="1" applyBorder="1" applyAlignment="1">
      <alignment horizontal="right" vertical="center"/>
    </xf>
    <xf numFmtId="164" fontId="31" fillId="0" borderId="9" xfId="0" applyNumberFormat="1" applyFont="1" applyFill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31" fillId="0" borderId="11" xfId="0" applyFont="1" applyFill="1" applyBorder="1" applyAlignment="1">
      <alignment horizontal="center" vertical="center"/>
    </xf>
    <xf numFmtId="1" fontId="31" fillId="0" borderId="8" xfId="0" applyNumberFormat="1" applyFont="1" applyFill="1" applyBorder="1" applyAlignment="1">
      <alignment vertical="center"/>
    </xf>
    <xf numFmtId="0" fontId="31" fillId="0" borderId="11" xfId="0" applyFont="1" applyFill="1" applyBorder="1" applyAlignment="1">
      <alignment horizontal="left" vertical="center"/>
    </xf>
    <xf numFmtId="1" fontId="31" fillId="0" borderId="12" xfId="0" applyNumberFormat="1" applyFont="1" applyFill="1" applyBorder="1" applyAlignment="1">
      <alignment vertical="center"/>
    </xf>
    <xf numFmtId="0" fontId="31" fillId="0" borderId="11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left" vertical="center"/>
    </xf>
    <xf numFmtId="1" fontId="27" fillId="0" borderId="2" xfId="0" applyNumberFormat="1" applyFont="1" applyFill="1" applyBorder="1" applyAlignment="1">
      <alignment vertical="center"/>
    </xf>
    <xf numFmtId="0" fontId="9" fillId="0" borderId="2" xfId="0" applyFont="1" applyBorder="1" applyAlignment="1">
      <alignment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right" vertical="top" wrapText="1"/>
    </xf>
    <xf numFmtId="0" fontId="9" fillId="0" borderId="2" xfId="0" applyFont="1" applyFill="1" applyBorder="1" applyAlignment="1">
      <alignment horizontal="right" vertical="top" wrapText="1"/>
    </xf>
    <xf numFmtId="0" fontId="16" fillId="0" borderId="9" xfId="0" applyFont="1" applyFill="1" applyBorder="1" applyAlignment="1">
      <alignment horizontal="right" vertical="center" wrapText="1"/>
    </xf>
    <xf numFmtId="0" fontId="18" fillId="0" borderId="3" xfId="0" applyFont="1" applyBorder="1" applyAlignment="1">
      <alignment horizontal="left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 applyProtection="1">
      <alignment horizontal="left" vertical="center" wrapText="1"/>
    </xf>
    <xf numFmtId="0" fontId="35" fillId="0" borderId="9" xfId="0" applyFont="1" applyFill="1" applyBorder="1" applyAlignment="1">
      <alignment horizontal="right" vertical="center" wrapText="1"/>
    </xf>
    <xf numFmtId="3" fontId="35" fillId="0" borderId="9" xfId="0" applyNumberFormat="1" applyFont="1" applyFill="1" applyBorder="1" applyAlignment="1">
      <alignment horizontal="right" vertical="center" wrapText="1"/>
    </xf>
    <xf numFmtId="0" fontId="35" fillId="0" borderId="0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 applyProtection="1">
      <alignment horizontal="left" vertical="center" wrapText="1"/>
    </xf>
    <xf numFmtId="0" fontId="35" fillId="0" borderId="2" xfId="0" applyFont="1" applyFill="1" applyBorder="1" applyAlignment="1">
      <alignment horizontal="right" vertical="center" wrapText="1"/>
    </xf>
    <xf numFmtId="3" fontId="35" fillId="0" borderId="2" xfId="0" applyNumberFormat="1" applyFont="1" applyFill="1" applyBorder="1" applyAlignment="1">
      <alignment horizontal="right" vertical="center" wrapText="1"/>
    </xf>
    <xf numFmtId="49" fontId="36" fillId="0" borderId="2" xfId="0" quotePrefix="1" applyNumberFormat="1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left" vertical="center" wrapText="1"/>
    </xf>
    <xf numFmtId="0" fontId="37" fillId="0" borderId="2" xfId="0" applyFont="1" applyFill="1" applyBorder="1" applyAlignment="1">
      <alignment horizontal="right" vertical="center" wrapText="1"/>
    </xf>
    <xf numFmtId="3" fontId="37" fillId="0" borderId="2" xfId="0" applyNumberFormat="1" applyFont="1" applyFill="1" applyBorder="1" applyAlignment="1">
      <alignment horizontal="right" vertical="center" wrapText="1"/>
    </xf>
    <xf numFmtId="0" fontId="11" fillId="0" borderId="2" xfId="0" applyNumberFormat="1" applyFont="1" applyFill="1" applyBorder="1" applyAlignment="1" applyProtection="1">
      <alignment vertical="center" wrapText="1"/>
    </xf>
    <xf numFmtId="0" fontId="8" fillId="0" borderId="2" xfId="0" applyNumberFormat="1" applyFont="1" applyFill="1" applyBorder="1" applyAlignment="1" applyProtection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left" vertical="center"/>
    </xf>
    <xf numFmtId="0" fontId="37" fillId="0" borderId="9" xfId="0" applyFont="1" applyFill="1" applyBorder="1" applyAlignment="1">
      <alignment horizontal="right" vertical="center" wrapText="1"/>
    </xf>
    <xf numFmtId="3" fontId="37" fillId="0" borderId="9" xfId="0" applyNumberFormat="1" applyFont="1" applyFill="1" applyBorder="1" applyAlignment="1">
      <alignment horizontal="right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left" vertical="center" wrapText="1"/>
    </xf>
    <xf numFmtId="0" fontId="25" fillId="0" borderId="9" xfId="0" applyFont="1" applyBorder="1" applyAlignment="1">
      <alignment horizontal="right"/>
    </xf>
    <xf numFmtId="2" fontId="25" fillId="0" borderId="9" xfId="0" quotePrefix="1" applyNumberFormat="1" applyFont="1" applyBorder="1" applyAlignment="1">
      <alignment horizontal="right"/>
    </xf>
    <xf numFmtId="0" fontId="25" fillId="0" borderId="9" xfId="0" applyFont="1" applyBorder="1"/>
    <xf numFmtId="49" fontId="13" fillId="0" borderId="3" xfId="0" applyNumberFormat="1" applyFont="1" applyFill="1" applyBorder="1"/>
    <xf numFmtId="0" fontId="0" fillId="0" borderId="3" xfId="0" applyBorder="1"/>
    <xf numFmtId="3" fontId="6" fillId="0" borderId="0" xfId="0" applyNumberFormat="1" applyFont="1" applyFill="1" applyAlignment="1">
      <alignment vertical="center"/>
    </xf>
    <xf numFmtId="3" fontId="0" fillId="0" borderId="3" xfId="0" applyNumberFormat="1" applyBorder="1"/>
    <xf numFmtId="0" fontId="6" fillId="0" borderId="0" xfId="1" applyFont="1" applyFill="1" applyBorder="1" applyAlignment="1">
      <alignment vertical="center"/>
    </xf>
    <xf numFmtId="0" fontId="11" fillId="0" borderId="2" xfId="4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vertical="center"/>
    </xf>
    <xf numFmtId="2" fontId="11" fillId="0" borderId="2" xfId="4" applyNumberFormat="1" applyFont="1" applyFill="1" applyBorder="1" applyAlignment="1">
      <alignment vertical="center"/>
    </xf>
    <xf numFmtId="2" fontId="11" fillId="0" borderId="2" xfId="4" applyNumberFormat="1" applyFont="1" applyFill="1" applyBorder="1" applyAlignment="1">
      <alignment horizontal="right" vertical="center"/>
    </xf>
    <xf numFmtId="0" fontId="11" fillId="0" borderId="2" xfId="4" applyFont="1" applyFill="1" applyBorder="1" applyAlignment="1">
      <alignment vertical="center" wrapText="1"/>
    </xf>
    <xf numFmtId="2" fontId="11" fillId="0" borderId="2" xfId="4" applyNumberFormat="1" applyFont="1" applyFill="1" applyBorder="1" applyAlignment="1">
      <alignment horizontal="center" vertical="center"/>
    </xf>
    <xf numFmtId="167" fontId="11" fillId="0" borderId="2" xfId="8" applyNumberFormat="1" applyFont="1" applyFill="1" applyBorder="1" applyAlignment="1">
      <alignment horizontal="right"/>
    </xf>
    <xf numFmtId="167" fontId="11" fillId="0" borderId="2" xfId="8" applyNumberFormat="1" applyFont="1" applyFill="1" applyBorder="1"/>
    <xf numFmtId="167" fontId="8" fillId="0" borderId="2" xfId="8" applyNumberFormat="1" applyFont="1" applyFill="1" applyBorder="1" applyAlignment="1">
      <alignment horizontal="right"/>
    </xf>
    <xf numFmtId="167" fontId="8" fillId="0" borderId="2" xfId="8" applyNumberFormat="1" applyFont="1" applyFill="1" applyBorder="1"/>
    <xf numFmtId="3" fontId="11" fillId="0" borderId="0" xfId="0" applyNumberFormat="1" applyFont="1" applyFill="1" applyAlignment="1">
      <alignment horizontal="right"/>
    </xf>
    <xf numFmtId="167" fontId="11" fillId="0" borderId="0" xfId="0" applyNumberFormat="1" applyFont="1" applyFill="1"/>
    <xf numFmtId="167" fontId="6" fillId="0" borderId="2" xfId="8" applyNumberFormat="1" applyFont="1" applyBorder="1" applyAlignment="1">
      <alignment vertical="center"/>
    </xf>
    <xf numFmtId="167" fontId="1" fillId="0" borderId="2" xfId="8" applyNumberFormat="1" applyFont="1" applyBorder="1" applyAlignment="1">
      <alignment vertical="center"/>
    </xf>
    <xf numFmtId="49" fontId="44" fillId="0" borderId="9" xfId="0" applyNumberFormat="1" applyFont="1" applyFill="1" applyBorder="1"/>
    <xf numFmtId="3" fontId="1" fillId="0" borderId="9" xfId="1" applyNumberFormat="1" applyFont="1" applyFill="1" applyBorder="1"/>
    <xf numFmtId="3" fontId="44" fillId="0" borderId="9" xfId="0" applyNumberFormat="1" applyFont="1" applyFill="1" applyBorder="1"/>
    <xf numFmtId="0" fontId="1" fillId="0" borderId="0" xfId="0" applyFont="1"/>
    <xf numFmtId="0" fontId="0" fillId="0" borderId="2" xfId="1" applyFont="1" applyBorder="1" applyAlignment="1">
      <alignment vertical="center"/>
    </xf>
    <xf numFmtId="0" fontId="7" fillId="0" borderId="7" xfId="3" applyFont="1" applyFill="1" applyBorder="1" applyAlignment="1">
      <alignment horizontal="center" vertical="center" wrapText="1"/>
    </xf>
    <xf numFmtId="0" fontId="7" fillId="0" borderId="7" xfId="3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left" vertical="center" wrapText="1"/>
    </xf>
    <xf numFmtId="0" fontId="7" fillId="0" borderId="11" xfId="7" applyFont="1" applyFill="1" applyBorder="1" applyAlignment="1">
      <alignment horizontal="center" vertical="center" wrapText="1"/>
    </xf>
    <xf numFmtId="0" fontId="7" fillId="0" borderId="7" xfId="7" applyFont="1" applyFill="1" applyBorder="1" applyAlignment="1">
      <alignment horizontal="center" vertical="center" wrapText="1"/>
    </xf>
    <xf numFmtId="0" fontId="28" fillId="0" borderId="1" xfId="5" applyFont="1" applyFill="1" applyBorder="1" applyAlignment="1">
      <alignment horizontal="center" vertical="top" wrapText="1"/>
    </xf>
    <xf numFmtId="0" fontId="7" fillId="0" borderId="11" xfId="5" applyFont="1" applyFill="1" applyBorder="1" applyAlignment="1">
      <alignment horizontal="center" vertical="top" wrapText="1"/>
    </xf>
    <xf numFmtId="0" fontId="7" fillId="0" borderId="7" xfId="5" applyFont="1" applyFill="1" applyBorder="1" applyAlignment="1">
      <alignment horizontal="center" vertical="top" wrapText="1"/>
    </xf>
    <xf numFmtId="0" fontId="7" fillId="0" borderId="11" xfId="6" applyFont="1" applyFill="1" applyBorder="1" applyAlignment="1">
      <alignment horizontal="center" vertical="top" wrapText="1"/>
    </xf>
    <xf numFmtId="0" fontId="7" fillId="0" borderId="7" xfId="6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1" fillId="0" borderId="0" xfId="4" applyFont="1" applyFill="1" applyBorder="1" applyAlignment="1">
      <alignment horizontal="left"/>
    </xf>
    <xf numFmtId="0" fontId="27" fillId="0" borderId="0" xfId="4" applyFont="1" applyFill="1" applyBorder="1" applyAlignment="1">
      <alignment horizontal="center" vertical="center" wrapText="1"/>
    </xf>
    <xf numFmtId="0" fontId="7" fillId="0" borderId="2" xfId="4" applyFont="1" applyFill="1" applyBorder="1" applyAlignment="1">
      <alignment horizontal="center" vertical="top" wrapText="1"/>
    </xf>
    <xf numFmtId="0" fontId="7" fillId="0" borderId="2" xfId="4" applyFont="1" applyFill="1" applyBorder="1" applyAlignment="1">
      <alignment horizontal="center" vertical="center" wrapText="1"/>
    </xf>
    <xf numFmtId="0" fontId="7" fillId="0" borderId="2" xfId="4" applyFont="1" applyFill="1" applyBorder="1" applyAlignment="1">
      <alignment horizontal="center" vertical="center"/>
    </xf>
    <xf numFmtId="0" fontId="8" fillId="0" borderId="2" xfId="4" applyFont="1" applyFill="1" applyBorder="1" applyAlignment="1">
      <alignment horizontal="center" vertical="center"/>
    </xf>
    <xf numFmtId="0" fontId="11" fillId="0" borderId="0" xfId="4" applyFont="1" applyFill="1" applyBorder="1" applyAlignment="1">
      <alignment horizontal="left" wrapText="1"/>
    </xf>
    <xf numFmtId="0" fontId="8" fillId="0" borderId="1" xfId="4" applyFont="1" applyFill="1" applyBorder="1" applyAlignment="1">
      <alignment horizontal="right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vertical="top" wrapText="1"/>
    </xf>
    <xf numFmtId="0" fontId="7" fillId="0" borderId="2" xfId="2" applyFont="1" applyFill="1" applyBorder="1" applyAlignment="1">
      <alignment vertical="top" wrapText="1"/>
    </xf>
    <xf numFmtId="0" fontId="7" fillId="0" borderId="7" xfId="2" applyFont="1" applyFill="1" applyBorder="1" applyAlignment="1">
      <alignment horizontal="center" vertical="top" wrapText="1"/>
    </xf>
    <xf numFmtId="0" fontId="7" fillId="0" borderId="2" xfId="2" applyFont="1" applyFill="1" applyBorder="1" applyAlignment="1">
      <alignment horizontal="center" vertical="top" wrapText="1"/>
    </xf>
    <xf numFmtId="0" fontId="7" fillId="0" borderId="7" xfId="2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7" fillId="0" borderId="2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 wrapText="1"/>
    </xf>
    <xf numFmtId="165" fontId="7" fillId="0" borderId="2" xfId="2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2" xfId="0" applyFont="1" applyFill="1" applyBorder="1" applyAlignment="1">
      <alignment horizontal="left" vertical="center" inden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0" fillId="0" borderId="0" xfId="1" applyFont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top"/>
    </xf>
    <xf numFmtId="0" fontId="27" fillId="0" borderId="2" xfId="0" applyFont="1" applyFill="1" applyBorder="1" applyAlignment="1">
      <alignment horizontal="center" vertical="top"/>
    </xf>
    <xf numFmtId="0" fontId="27" fillId="0" borderId="7" xfId="0" applyFont="1" applyFill="1" applyBorder="1" applyAlignment="1">
      <alignment horizontal="center" vertical="top" wrapText="1"/>
    </xf>
    <xf numFmtId="0" fontId="27" fillId="0" borderId="2" xfId="0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/>
    </xf>
    <xf numFmtId="1" fontId="7" fillId="0" borderId="7" xfId="0" applyNumberFormat="1" applyFont="1" applyFill="1" applyBorder="1" applyAlignment="1">
      <alignment horizontal="center" vertical="top" wrapText="1"/>
    </xf>
    <xf numFmtId="1" fontId="7" fillId="0" borderId="9" xfId="0" applyNumberFormat="1" applyFont="1" applyFill="1" applyBorder="1" applyAlignment="1">
      <alignment horizontal="center" vertical="top" wrapText="1"/>
    </xf>
    <xf numFmtId="1" fontId="7" fillId="0" borderId="7" xfId="0" applyNumberFormat="1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Border="1"/>
    <xf numFmtId="0" fontId="34" fillId="0" borderId="0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top" wrapText="1"/>
    </xf>
    <xf numFmtId="0" fontId="16" fillId="0" borderId="7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8" fillId="0" borderId="14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28" fillId="0" borderId="0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11" fillId="0" borderId="0" xfId="2" applyFont="1" applyAlignment="1">
      <alignment horizontal="left"/>
    </xf>
    <xf numFmtId="0" fontId="35" fillId="0" borderId="3" xfId="0" applyFont="1" applyFill="1" applyBorder="1" applyAlignment="1">
      <alignment horizontal="left" wrapText="1"/>
    </xf>
    <xf numFmtId="0" fontId="28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8" fillId="0" borderId="9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top" wrapText="1"/>
    </xf>
    <xf numFmtId="0" fontId="28" fillId="0" borderId="0" xfId="2" applyFont="1" applyBorder="1" applyAlignment="1">
      <alignment horizontal="center"/>
    </xf>
    <xf numFmtId="0" fontId="11" fillId="0" borderId="0" xfId="0" applyFont="1" applyFill="1" applyAlignment="1">
      <alignment horizontal="left" wrapText="1"/>
    </xf>
    <xf numFmtId="0" fontId="2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right" wrapText="1"/>
    </xf>
    <xf numFmtId="0" fontId="8" fillId="0" borderId="5" xfId="0" applyFont="1" applyFill="1" applyBorder="1" applyAlignment="1">
      <alignment horizontal="right" wrapText="1"/>
    </xf>
    <xf numFmtId="0" fontId="8" fillId="0" borderId="6" xfId="0" applyFont="1" applyFill="1" applyBorder="1" applyAlignment="1">
      <alignment horizontal="right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</cellXfs>
  <cellStyles count="9">
    <cellStyle name="Comma" xfId="8" builtinId="3"/>
    <cellStyle name="Normal" xfId="0" builtinId="0"/>
    <cellStyle name="Normal 11" xfId="4" xr:uid="{00000000-0005-0000-0000-000002000000}"/>
    <cellStyle name="Normal 2" xfId="1" xr:uid="{00000000-0005-0000-0000-000003000000}"/>
    <cellStyle name="Normal 2 10" xfId="2" xr:uid="{00000000-0005-0000-0000-000004000000}"/>
    <cellStyle name="Normal 4" xfId="5" xr:uid="{00000000-0005-0000-0000-000005000000}"/>
    <cellStyle name="Normal 5" xfId="6" xr:uid="{00000000-0005-0000-0000-000006000000}"/>
    <cellStyle name="Normal 7" xfId="7" xr:uid="{00000000-0005-0000-0000-000007000000}"/>
    <cellStyle name="Normal 8" xfId="3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view="pageBreakPreview" topLeftCell="A10" zoomScaleSheetLayoutView="100" workbookViewId="0">
      <selection activeCell="C17" sqref="C17"/>
    </sheetView>
  </sheetViews>
  <sheetFormatPr defaultColWidth="9.109375" defaultRowHeight="14.4" x14ac:dyDescent="0.3"/>
  <cols>
    <col min="1" max="1" width="5.5546875" style="74" customWidth="1"/>
    <col min="2" max="2" width="12" style="74" customWidth="1"/>
    <col min="3" max="3" width="12.6640625" style="74" bestFit="1" customWidth="1"/>
    <col min="4" max="4" width="15.44140625" style="74" customWidth="1"/>
    <col min="5" max="5" width="13.5546875" style="74" customWidth="1"/>
    <col min="6" max="6" width="12.88671875" style="74" customWidth="1"/>
    <col min="7" max="7" width="14.109375" style="74" customWidth="1"/>
    <col min="8" max="8" width="12.33203125" style="74" customWidth="1"/>
    <col min="9" max="9" width="16.88671875" style="74" customWidth="1"/>
    <col min="10" max="10" width="14.109375" style="74" customWidth="1"/>
    <col min="11" max="11" width="9.109375" style="74"/>
    <col min="12" max="12" width="11.109375" style="74" bestFit="1" customWidth="1"/>
    <col min="13" max="16384" width="9.109375" style="74"/>
  </cols>
  <sheetData>
    <row r="1" spans="1:12" ht="24.75" customHeight="1" x14ac:dyDescent="0.3">
      <c r="A1" s="355" t="s">
        <v>383</v>
      </c>
      <c r="B1" s="355"/>
      <c r="C1" s="355"/>
      <c r="D1" s="355"/>
      <c r="E1" s="355"/>
      <c r="F1" s="355"/>
      <c r="G1" s="355"/>
      <c r="H1" s="355"/>
      <c r="I1" s="355"/>
      <c r="J1" s="355"/>
    </row>
    <row r="2" spans="1:12" ht="37.5" customHeight="1" x14ac:dyDescent="0.3">
      <c r="A2" s="356" t="s">
        <v>0</v>
      </c>
      <c r="B2" s="356" t="s">
        <v>41</v>
      </c>
      <c r="C2" s="356" t="s">
        <v>384</v>
      </c>
      <c r="D2" s="356" t="s">
        <v>385</v>
      </c>
      <c r="E2" s="356" t="s">
        <v>398</v>
      </c>
      <c r="F2" s="356" t="s">
        <v>386</v>
      </c>
      <c r="G2" s="356" t="s">
        <v>387</v>
      </c>
      <c r="H2" s="356" t="s">
        <v>388</v>
      </c>
      <c r="I2" s="358" t="s">
        <v>389</v>
      </c>
      <c r="J2" s="353" t="s">
        <v>390</v>
      </c>
    </row>
    <row r="3" spans="1:12" x14ac:dyDescent="0.3">
      <c r="A3" s="357"/>
      <c r="B3" s="357"/>
      <c r="C3" s="357"/>
      <c r="D3" s="357"/>
      <c r="E3" s="357"/>
      <c r="F3" s="357"/>
      <c r="G3" s="357"/>
      <c r="H3" s="357"/>
      <c r="I3" s="359"/>
      <c r="J3" s="354"/>
    </row>
    <row r="4" spans="1:12" s="85" customFormat="1" ht="20.25" customHeight="1" x14ac:dyDescent="0.3">
      <c r="A4" s="77">
        <v>1</v>
      </c>
      <c r="B4" s="78" t="s">
        <v>391</v>
      </c>
      <c r="C4" s="79"/>
      <c r="D4" s="79"/>
      <c r="E4" s="80"/>
      <c r="F4" s="79"/>
      <c r="G4" s="81"/>
      <c r="H4" s="82"/>
      <c r="I4" s="83"/>
      <c r="J4" s="84"/>
    </row>
    <row r="5" spans="1:12" s="85" customFormat="1" ht="20.25" customHeight="1" x14ac:dyDescent="0.3">
      <c r="A5" s="86"/>
      <c r="B5" s="113" t="s">
        <v>10</v>
      </c>
      <c r="C5" s="87">
        <f>C6+C7</f>
        <v>665287849</v>
      </c>
      <c r="D5" s="87">
        <f>D6+D7</f>
        <v>119772545</v>
      </c>
      <c r="E5" s="87">
        <f>E6+E7</f>
        <v>121782109</v>
      </c>
      <c r="F5" s="89">
        <v>5.6</v>
      </c>
      <c r="G5" s="90">
        <v>0.98349869273490698</v>
      </c>
      <c r="H5" s="89">
        <v>5.5</v>
      </c>
      <c r="I5" s="87">
        <f t="shared" ref="I5:J5" si="0">I6+I7</f>
        <v>113735542</v>
      </c>
      <c r="J5" s="87">
        <f t="shared" si="0"/>
        <v>629929</v>
      </c>
      <c r="L5" s="328"/>
    </row>
    <row r="6" spans="1:12" s="85" customFormat="1" ht="20.25" customHeight="1" x14ac:dyDescent="0.3">
      <c r="A6" s="86"/>
      <c r="B6" s="113" t="s">
        <v>302</v>
      </c>
      <c r="C6" s="87">
        <v>157680171</v>
      </c>
      <c r="D6" s="87">
        <v>28905949</v>
      </c>
      <c r="E6" s="88">
        <v>29897491</v>
      </c>
      <c r="F6" s="89">
        <v>5.5</v>
      </c>
      <c r="G6" s="90">
        <v>0.96683527724784701</v>
      </c>
      <c r="H6" s="89">
        <v>5.3</v>
      </c>
      <c r="I6" s="91">
        <v>27604947</v>
      </c>
      <c r="J6" s="92">
        <v>209520</v>
      </c>
    </row>
    <row r="7" spans="1:12" s="85" customFormat="1" ht="20.25" customHeight="1" x14ac:dyDescent="0.3">
      <c r="A7" s="86"/>
      <c r="B7" s="113" t="s">
        <v>303</v>
      </c>
      <c r="C7" s="87">
        <v>507607678</v>
      </c>
      <c r="D7" s="87">
        <v>90866596</v>
      </c>
      <c r="E7" s="88">
        <v>91884618</v>
      </c>
      <c r="F7" s="89">
        <v>5.6</v>
      </c>
      <c r="G7" s="90">
        <v>0.98892064828522197</v>
      </c>
      <c r="H7" s="89">
        <v>5.5</v>
      </c>
      <c r="I7" s="91">
        <v>86130595</v>
      </c>
      <c r="J7" s="92">
        <v>420409</v>
      </c>
    </row>
    <row r="8" spans="1:12" s="85" customFormat="1" ht="20.25" customHeight="1" x14ac:dyDescent="0.3">
      <c r="A8" s="86">
        <v>2</v>
      </c>
      <c r="B8" s="93" t="s">
        <v>392</v>
      </c>
      <c r="C8" s="87"/>
      <c r="D8" s="87"/>
      <c r="E8" s="88"/>
      <c r="F8" s="89"/>
      <c r="G8" s="90"/>
      <c r="H8" s="89"/>
      <c r="I8" s="83"/>
      <c r="J8" s="92"/>
    </row>
    <row r="9" spans="1:12" s="85" customFormat="1" ht="20.25" customHeight="1" x14ac:dyDescent="0.3">
      <c r="A9" s="86"/>
      <c r="B9" s="112" t="s">
        <v>10</v>
      </c>
      <c r="C9" s="87">
        <f>C10+C11</f>
        <v>838583988</v>
      </c>
      <c r="D9" s="87">
        <f t="shared" ref="D9:E9" si="1">D10+D11</f>
        <v>152009467</v>
      </c>
      <c r="E9" s="87">
        <f t="shared" si="1"/>
        <v>159425666</v>
      </c>
      <c r="F9" s="89">
        <v>5.5</v>
      </c>
      <c r="G9" s="90">
        <v>0.95348177501105702</v>
      </c>
      <c r="H9" s="89">
        <v>5.2600312674873804</v>
      </c>
      <c r="I9" s="87">
        <f t="shared" ref="I9" si="2">I10+I11</f>
        <v>147013766</v>
      </c>
      <c r="J9" s="87">
        <f t="shared" ref="J9" si="3">J10+J11</f>
        <v>522445</v>
      </c>
    </row>
    <row r="10" spans="1:12" s="85" customFormat="1" ht="20.25" customHeight="1" x14ac:dyDescent="0.3">
      <c r="A10" s="86"/>
      <c r="B10" s="112" t="s">
        <v>302</v>
      </c>
      <c r="C10" s="87">
        <v>215771612</v>
      </c>
      <c r="D10" s="87">
        <v>40418141</v>
      </c>
      <c r="E10" s="88">
        <v>43518317</v>
      </c>
      <c r="F10" s="89">
        <v>5.3</v>
      </c>
      <c r="G10" s="90">
        <v>0.92876158331214898</v>
      </c>
      <c r="H10" s="89">
        <v>4.9581791501725601</v>
      </c>
      <c r="I10" s="91">
        <v>39073337</v>
      </c>
      <c r="J10" s="92">
        <v>216917</v>
      </c>
    </row>
    <row r="11" spans="1:12" s="85" customFormat="1" ht="20.25" customHeight="1" x14ac:dyDescent="0.3">
      <c r="A11" s="86"/>
      <c r="B11" s="112" t="s">
        <v>303</v>
      </c>
      <c r="C11" s="87">
        <v>622812376</v>
      </c>
      <c r="D11" s="87">
        <v>111591326</v>
      </c>
      <c r="E11" s="88">
        <v>115907349</v>
      </c>
      <c r="F11" s="89">
        <v>5.6</v>
      </c>
      <c r="G11" s="90">
        <v>0.96276316353331504</v>
      </c>
      <c r="H11" s="89">
        <v>5.3733639961000197</v>
      </c>
      <c r="I11" s="91">
        <v>107940429</v>
      </c>
      <c r="J11" s="92">
        <v>305528</v>
      </c>
    </row>
    <row r="12" spans="1:12" s="85" customFormat="1" ht="20.25" customHeight="1" x14ac:dyDescent="0.3">
      <c r="A12" s="86">
        <v>3</v>
      </c>
      <c r="B12" s="93" t="s">
        <v>397</v>
      </c>
      <c r="C12" s="87"/>
      <c r="D12" s="87"/>
      <c r="E12" s="88"/>
      <c r="F12" s="89"/>
      <c r="G12" s="90"/>
      <c r="H12" s="89"/>
      <c r="I12" s="94"/>
      <c r="J12" s="92"/>
    </row>
    <row r="13" spans="1:12" s="85" customFormat="1" ht="20.25" customHeight="1" x14ac:dyDescent="0.3">
      <c r="A13" s="86"/>
      <c r="B13" s="112" t="s">
        <v>10</v>
      </c>
      <c r="C13" s="87">
        <f>C14+C15</f>
        <v>1028737436</v>
      </c>
      <c r="D13" s="87">
        <f t="shared" ref="D13:E13" si="4">D14+D15</f>
        <v>193579954</v>
      </c>
      <c r="E13" s="87">
        <f t="shared" si="4"/>
        <v>202973364</v>
      </c>
      <c r="F13" s="89">
        <v>5.3136200662595501</v>
      </c>
      <c r="G13" s="90">
        <v>1.0485247041643599</v>
      </c>
      <c r="H13" s="89">
        <v>5.0677108943220697</v>
      </c>
      <c r="I13" s="87">
        <f t="shared" ref="I13" si="5">I14+I15</f>
        <v>187162172</v>
      </c>
      <c r="J13" s="87">
        <f t="shared" ref="J13" si="6">J14+J15</f>
        <v>447585</v>
      </c>
    </row>
    <row r="14" spans="1:12" s="85" customFormat="1" ht="20.25" customHeight="1" x14ac:dyDescent="0.3">
      <c r="A14" s="86"/>
      <c r="B14" s="112" t="s">
        <v>302</v>
      </c>
      <c r="C14" s="87">
        <v>286119689</v>
      </c>
      <c r="D14" s="87">
        <v>55832570</v>
      </c>
      <c r="E14" s="88">
        <v>58514738</v>
      </c>
      <c r="F14" s="89">
        <v>5.1246018050037803</v>
      </c>
      <c r="G14" s="90">
        <v>1.0480394866294001</v>
      </c>
      <c r="H14" s="89">
        <v>4.8897029838875801</v>
      </c>
      <c r="I14" s="91">
        <v>52062718</v>
      </c>
      <c r="J14" s="92">
        <v>187810</v>
      </c>
    </row>
    <row r="15" spans="1:12" s="85" customFormat="1" ht="20.25" customHeight="1" x14ac:dyDescent="0.3">
      <c r="A15" s="86"/>
      <c r="B15" s="112" t="s">
        <v>303</v>
      </c>
      <c r="C15" s="87">
        <v>742617747</v>
      </c>
      <c r="D15" s="87">
        <v>137747384</v>
      </c>
      <c r="E15" s="88">
        <v>144458626</v>
      </c>
      <c r="F15" s="89">
        <v>5.3902340461144398</v>
      </c>
      <c r="G15" s="90">
        <v>1.04872137535476</v>
      </c>
      <c r="H15" s="89">
        <v>5.1398151814070303</v>
      </c>
      <c r="I15" s="91">
        <v>135099454</v>
      </c>
      <c r="J15" s="92">
        <v>259775</v>
      </c>
    </row>
    <row r="16" spans="1:12" s="85" customFormat="1" ht="20.25" customHeight="1" x14ac:dyDescent="0.3">
      <c r="A16" s="86">
        <v>4</v>
      </c>
      <c r="B16" s="95">
        <v>2011</v>
      </c>
      <c r="C16" s="87"/>
      <c r="D16" s="87"/>
      <c r="E16" s="88"/>
      <c r="F16" s="89"/>
      <c r="G16" s="90"/>
      <c r="H16" s="89"/>
      <c r="I16" s="94"/>
      <c r="J16" s="92"/>
    </row>
    <row r="17" spans="1:10" s="85" customFormat="1" ht="20.25" customHeight="1" x14ac:dyDescent="0.3">
      <c r="A17" s="96"/>
      <c r="B17" s="112" t="s">
        <v>10</v>
      </c>
      <c r="C17" s="87">
        <f>C18+C19</f>
        <v>1210854977</v>
      </c>
      <c r="D17" s="87">
        <f t="shared" ref="D17:E17" si="7">D18+D19</f>
        <v>249501663</v>
      </c>
      <c r="E17" s="87">
        <f t="shared" si="7"/>
        <v>271413517</v>
      </c>
      <c r="F17" s="89">
        <v>4.9000000000000004</v>
      </c>
      <c r="G17" s="90">
        <v>0.7</v>
      </c>
      <c r="H17" s="89">
        <v>3.7</v>
      </c>
      <c r="I17" s="87">
        <f t="shared" ref="I17" si="8">I18+I19</f>
        <v>306162799</v>
      </c>
      <c r="J17" s="87">
        <f t="shared" ref="J17" si="9">J18+J19</f>
        <v>449787</v>
      </c>
    </row>
    <row r="18" spans="1:10" s="85" customFormat="1" ht="20.25" customHeight="1" x14ac:dyDescent="0.3">
      <c r="A18" s="96"/>
      <c r="B18" s="112" t="s">
        <v>302</v>
      </c>
      <c r="C18" s="87">
        <v>377106125</v>
      </c>
      <c r="D18" s="97">
        <v>80888766</v>
      </c>
      <c r="E18" s="88">
        <v>89959567</v>
      </c>
      <c r="F18" s="89">
        <v>4.7</v>
      </c>
      <c r="G18" s="90">
        <v>0.8</v>
      </c>
      <c r="H18" s="89">
        <v>3.4</v>
      </c>
      <c r="I18" s="98">
        <v>99046223</v>
      </c>
      <c r="J18" s="92">
        <v>256896</v>
      </c>
    </row>
    <row r="19" spans="1:10" s="85" customFormat="1" ht="20.25" customHeight="1" x14ac:dyDescent="0.3">
      <c r="A19" s="99"/>
      <c r="B19" s="114" t="s">
        <v>303</v>
      </c>
      <c r="C19" s="100">
        <v>833748852</v>
      </c>
      <c r="D19" s="101">
        <v>168612897</v>
      </c>
      <c r="E19" s="102">
        <v>181453950</v>
      </c>
      <c r="F19" s="103">
        <v>3.8</v>
      </c>
      <c r="G19" s="104">
        <v>0.8</v>
      </c>
      <c r="H19" s="103">
        <v>3.8</v>
      </c>
      <c r="I19" s="105">
        <v>207116576</v>
      </c>
      <c r="J19" s="106">
        <v>192891</v>
      </c>
    </row>
    <row r="20" spans="1:10" s="109" customFormat="1" ht="21.75" customHeight="1" x14ac:dyDescent="0.3">
      <c r="A20" s="107" t="s">
        <v>393</v>
      </c>
      <c r="B20" s="108"/>
      <c r="C20" s="108"/>
      <c r="D20" s="108"/>
      <c r="E20" s="108"/>
      <c r="F20" s="108"/>
      <c r="G20" s="108"/>
      <c r="H20" s="108"/>
    </row>
    <row r="21" spans="1:10" s="110" customFormat="1" ht="21.75" customHeight="1" x14ac:dyDescent="0.3">
      <c r="A21" s="107" t="s">
        <v>394</v>
      </c>
      <c r="B21" s="108"/>
      <c r="C21" s="108"/>
      <c r="D21" s="107" t="s">
        <v>395</v>
      </c>
      <c r="E21" s="108"/>
      <c r="F21" s="108"/>
      <c r="G21" s="108"/>
      <c r="H21" s="108"/>
    </row>
    <row r="22" spans="1:10" s="110" customFormat="1" ht="21.75" customHeight="1" x14ac:dyDescent="0.3">
      <c r="A22" s="111" t="s">
        <v>399</v>
      </c>
      <c r="B22" s="107"/>
      <c r="C22" s="107"/>
      <c r="D22" s="108"/>
      <c r="E22" s="108"/>
      <c r="F22" s="108"/>
      <c r="G22" s="108"/>
      <c r="H22" s="108"/>
    </row>
    <row r="23" spans="1:10" s="109" customFormat="1" ht="21.75" customHeight="1" x14ac:dyDescent="0.3">
      <c r="A23" s="352" t="s">
        <v>396</v>
      </c>
      <c r="B23" s="352"/>
      <c r="C23" s="352"/>
      <c r="D23" s="352"/>
      <c r="E23" s="352"/>
      <c r="F23" s="352"/>
      <c r="G23" s="352"/>
      <c r="H23" s="352"/>
      <c r="I23" s="352"/>
      <c r="J23" s="352"/>
    </row>
    <row r="24" spans="1:10" s="85" customFormat="1" ht="21.75" customHeight="1" x14ac:dyDescent="0.3"/>
  </sheetData>
  <mergeCells count="12">
    <mergeCell ref="A23:J23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9"/>
  <sheetViews>
    <sheetView view="pageBreakPreview" zoomScale="110" zoomScaleSheetLayoutView="110" workbookViewId="0">
      <selection activeCell="I37" sqref="I37"/>
    </sheetView>
  </sheetViews>
  <sheetFormatPr defaultColWidth="9.109375" defaultRowHeight="13.8" x14ac:dyDescent="0.3"/>
  <cols>
    <col min="1" max="1" width="6.109375" style="35" customWidth="1"/>
    <col min="2" max="2" width="21.88671875" style="35" customWidth="1"/>
    <col min="3" max="4" width="13.33203125" style="35" customWidth="1"/>
    <col min="5" max="5" width="14.6640625" style="35" customWidth="1"/>
    <col min="6" max="6" width="19" style="35" customWidth="1"/>
    <col min="7" max="7" width="12.6640625" style="35" customWidth="1"/>
    <col min="8" max="8" width="10.6640625" style="35" customWidth="1"/>
    <col min="9" max="9" width="11.109375" style="35" customWidth="1"/>
    <col min="10" max="16384" width="9.109375" style="35"/>
  </cols>
  <sheetData>
    <row r="1" spans="1:9" ht="15" customHeight="1" x14ac:dyDescent="0.3">
      <c r="A1" s="400" t="s">
        <v>265</v>
      </c>
      <c r="B1" s="400"/>
      <c r="C1" s="400"/>
      <c r="D1" s="400"/>
      <c r="E1" s="400"/>
      <c r="F1" s="400"/>
      <c r="G1" s="400"/>
      <c r="H1" s="400"/>
      <c r="I1" s="400"/>
    </row>
    <row r="2" spans="1:9" ht="15" customHeight="1" x14ac:dyDescent="0.3">
      <c r="A2" s="412"/>
      <c r="B2" s="412"/>
      <c r="C2" s="412"/>
      <c r="D2" s="412"/>
      <c r="E2" s="412"/>
      <c r="F2" s="412"/>
      <c r="G2" s="412"/>
      <c r="H2" s="412"/>
      <c r="I2" s="412"/>
    </row>
    <row r="3" spans="1:9" s="134" customFormat="1" ht="14.4" x14ac:dyDescent="0.3">
      <c r="A3" s="413" t="s">
        <v>0</v>
      </c>
      <c r="B3" s="413" t="s">
        <v>266</v>
      </c>
      <c r="C3" s="415" t="s">
        <v>267</v>
      </c>
      <c r="D3" s="415"/>
      <c r="E3" s="415"/>
      <c r="F3" s="415"/>
      <c r="G3" s="415"/>
      <c r="H3" s="415"/>
      <c r="I3" s="415"/>
    </row>
    <row r="4" spans="1:9" s="134" customFormat="1" ht="14.4" x14ac:dyDescent="0.3">
      <c r="A4" s="414"/>
      <c r="B4" s="414"/>
      <c r="C4" s="416" t="s">
        <v>268</v>
      </c>
      <c r="D4" s="417" t="s">
        <v>269</v>
      </c>
      <c r="E4" s="417"/>
      <c r="F4" s="416" t="s">
        <v>270</v>
      </c>
      <c r="G4" s="417" t="s">
        <v>271</v>
      </c>
      <c r="H4" s="417"/>
      <c r="I4" s="416" t="s">
        <v>272</v>
      </c>
    </row>
    <row r="5" spans="1:9" s="134" customFormat="1" ht="28.8" x14ac:dyDescent="0.3">
      <c r="A5" s="414"/>
      <c r="B5" s="414"/>
      <c r="C5" s="416"/>
      <c r="D5" s="179" t="s">
        <v>273</v>
      </c>
      <c r="E5" s="179" t="s">
        <v>274</v>
      </c>
      <c r="F5" s="416"/>
      <c r="G5" s="206" t="s">
        <v>275</v>
      </c>
      <c r="H5" s="206" t="s">
        <v>276</v>
      </c>
      <c r="I5" s="416"/>
    </row>
    <row r="6" spans="1:9" s="141" customFormat="1" x14ac:dyDescent="0.3">
      <c r="A6" s="137">
        <v>1</v>
      </c>
      <c r="B6" s="138" t="s">
        <v>11</v>
      </c>
      <c r="C6" s="210">
        <v>2421268</v>
      </c>
      <c r="D6" s="211">
        <v>1883817</v>
      </c>
      <c r="E6" s="138">
        <v>150341</v>
      </c>
      <c r="F6" s="138">
        <v>261637</v>
      </c>
      <c r="G6" s="137">
        <v>10417</v>
      </c>
      <c r="H6" s="137">
        <v>47244</v>
      </c>
      <c r="I6" s="138">
        <v>67812</v>
      </c>
    </row>
    <row r="7" spans="1:9" s="141" customFormat="1" x14ac:dyDescent="0.3">
      <c r="A7" s="137">
        <v>2</v>
      </c>
      <c r="B7" s="212" t="s">
        <v>12</v>
      </c>
      <c r="C7" s="210">
        <v>4005</v>
      </c>
      <c r="D7" s="211">
        <v>444</v>
      </c>
      <c r="E7" s="138">
        <v>1494</v>
      </c>
      <c r="F7" s="138">
        <v>1861</v>
      </c>
      <c r="G7" s="137">
        <v>12</v>
      </c>
      <c r="H7" s="137">
        <v>38</v>
      </c>
      <c r="I7" s="138">
        <v>156</v>
      </c>
    </row>
    <row r="8" spans="1:9" s="141" customFormat="1" x14ac:dyDescent="0.3">
      <c r="A8" s="137">
        <v>3</v>
      </c>
      <c r="B8" s="138" t="s">
        <v>1</v>
      </c>
      <c r="C8" s="210">
        <v>48122</v>
      </c>
      <c r="D8" s="211">
        <v>12410</v>
      </c>
      <c r="E8" s="138">
        <v>1074</v>
      </c>
      <c r="F8" s="138">
        <v>25490</v>
      </c>
      <c r="G8" s="137">
        <v>1521</v>
      </c>
      <c r="H8" s="137">
        <v>4677</v>
      </c>
      <c r="I8" s="138">
        <v>2950</v>
      </c>
    </row>
    <row r="9" spans="1:9" s="141" customFormat="1" x14ac:dyDescent="0.3">
      <c r="A9" s="137">
        <v>4</v>
      </c>
      <c r="B9" s="138" t="s">
        <v>2</v>
      </c>
      <c r="C9" s="210">
        <v>194065</v>
      </c>
      <c r="D9" s="211">
        <v>22760</v>
      </c>
      <c r="E9" s="138">
        <v>7509</v>
      </c>
      <c r="F9" s="138">
        <v>152564</v>
      </c>
      <c r="G9" s="137">
        <v>1515</v>
      </c>
      <c r="H9" s="137">
        <v>5252</v>
      </c>
      <c r="I9" s="138">
        <v>4465</v>
      </c>
    </row>
    <row r="10" spans="1:9" s="141" customFormat="1" x14ac:dyDescent="0.3">
      <c r="A10" s="137">
        <v>5</v>
      </c>
      <c r="B10" s="138" t="s">
        <v>35</v>
      </c>
      <c r="C10" s="210">
        <v>395297</v>
      </c>
      <c r="D10" s="211">
        <v>168218</v>
      </c>
      <c r="E10" s="138">
        <v>72374</v>
      </c>
      <c r="F10" s="138">
        <v>127204</v>
      </c>
      <c r="G10" s="137">
        <v>3891</v>
      </c>
      <c r="H10" s="137">
        <v>19432</v>
      </c>
      <c r="I10" s="138">
        <v>4178</v>
      </c>
    </row>
    <row r="11" spans="1:9" s="141" customFormat="1" x14ac:dyDescent="0.3">
      <c r="A11" s="137">
        <v>6</v>
      </c>
      <c r="B11" s="138" t="s">
        <v>13</v>
      </c>
      <c r="C11" s="210">
        <v>383609</v>
      </c>
      <c r="D11" s="211">
        <v>281081</v>
      </c>
      <c r="E11" s="138">
        <v>42153</v>
      </c>
      <c r="F11" s="138">
        <v>44138</v>
      </c>
      <c r="G11" s="137">
        <v>474</v>
      </c>
      <c r="H11" s="137">
        <v>247</v>
      </c>
      <c r="I11" s="138">
        <v>15516</v>
      </c>
    </row>
    <row r="12" spans="1:9" s="141" customFormat="1" x14ac:dyDescent="0.3">
      <c r="A12" s="137">
        <v>7</v>
      </c>
      <c r="B12" s="138" t="s">
        <v>14</v>
      </c>
      <c r="C12" s="210">
        <v>4846</v>
      </c>
      <c r="D12" s="211">
        <v>4538</v>
      </c>
      <c r="E12" s="138">
        <v>189</v>
      </c>
      <c r="F12" s="138">
        <v>6</v>
      </c>
      <c r="G12" s="137">
        <v>17</v>
      </c>
      <c r="H12" s="137">
        <v>18</v>
      </c>
      <c r="I12" s="138">
        <v>78</v>
      </c>
    </row>
    <row r="13" spans="1:9" s="141" customFormat="1" x14ac:dyDescent="0.3">
      <c r="A13" s="137">
        <v>8</v>
      </c>
      <c r="B13" s="138" t="s">
        <v>26</v>
      </c>
      <c r="C13" s="210">
        <v>360291</v>
      </c>
      <c r="D13" s="211">
        <v>261793</v>
      </c>
      <c r="E13" s="138">
        <v>42761</v>
      </c>
      <c r="F13" s="138">
        <v>37413</v>
      </c>
      <c r="G13" s="137">
        <v>1478</v>
      </c>
      <c r="H13" s="137">
        <v>708</v>
      </c>
      <c r="I13" s="138">
        <v>16138</v>
      </c>
    </row>
    <row r="14" spans="1:9" s="141" customFormat="1" x14ac:dyDescent="0.3">
      <c r="A14" s="137">
        <v>9</v>
      </c>
      <c r="B14" s="138" t="s">
        <v>15</v>
      </c>
      <c r="C14" s="210">
        <v>325997</v>
      </c>
      <c r="D14" s="211">
        <v>208355</v>
      </c>
      <c r="E14" s="138">
        <v>30227</v>
      </c>
      <c r="F14" s="138">
        <v>72908</v>
      </c>
      <c r="G14" s="137">
        <v>1558</v>
      </c>
      <c r="H14" s="137">
        <v>932</v>
      </c>
      <c r="I14" s="138">
        <v>12017</v>
      </c>
    </row>
    <row r="15" spans="1:9" s="141" customFormat="1" x14ac:dyDescent="0.3">
      <c r="A15" s="137">
        <v>10</v>
      </c>
      <c r="B15" s="138" t="s">
        <v>3</v>
      </c>
      <c r="C15" s="210">
        <v>14240</v>
      </c>
      <c r="D15" s="211">
        <v>13174</v>
      </c>
      <c r="E15" s="138">
        <v>218</v>
      </c>
      <c r="F15" s="138">
        <v>503</v>
      </c>
      <c r="G15" s="137">
        <v>86</v>
      </c>
      <c r="H15" s="137">
        <v>37</v>
      </c>
      <c r="I15" s="138">
        <v>222</v>
      </c>
    </row>
    <row r="16" spans="1:9" s="141" customFormat="1" x14ac:dyDescent="0.3">
      <c r="A16" s="137">
        <v>11</v>
      </c>
      <c r="B16" s="138" t="s">
        <v>33</v>
      </c>
      <c r="C16" s="210">
        <v>96990</v>
      </c>
      <c r="D16" s="211">
        <v>61904</v>
      </c>
      <c r="E16" s="138">
        <v>26350</v>
      </c>
      <c r="F16" s="138">
        <v>5080</v>
      </c>
      <c r="G16" s="137">
        <v>567</v>
      </c>
      <c r="H16" s="137">
        <v>139</v>
      </c>
      <c r="I16" s="138">
        <v>2950</v>
      </c>
    </row>
    <row r="17" spans="1:9" s="141" customFormat="1" x14ac:dyDescent="0.3">
      <c r="A17" s="137">
        <v>12</v>
      </c>
      <c r="B17" s="138" t="s">
        <v>4</v>
      </c>
      <c r="C17" s="210">
        <v>79200</v>
      </c>
      <c r="D17" s="211">
        <v>17134</v>
      </c>
      <c r="E17" s="138">
        <v>4631</v>
      </c>
      <c r="F17" s="138">
        <v>39013</v>
      </c>
      <c r="G17" s="137">
        <v>2531</v>
      </c>
      <c r="H17" s="137">
        <v>14319</v>
      </c>
      <c r="I17" s="138">
        <v>1572</v>
      </c>
    </row>
    <row r="18" spans="1:9" s="141" customFormat="1" x14ac:dyDescent="0.3">
      <c r="A18" s="137">
        <v>13</v>
      </c>
      <c r="B18" s="138" t="s">
        <v>16</v>
      </c>
      <c r="C18" s="210">
        <v>728277</v>
      </c>
      <c r="D18" s="211">
        <v>491339</v>
      </c>
      <c r="E18" s="138">
        <v>117819</v>
      </c>
      <c r="F18" s="138">
        <v>75900</v>
      </c>
      <c r="G18" s="137">
        <v>4903</v>
      </c>
      <c r="H18" s="137">
        <v>15130</v>
      </c>
      <c r="I18" s="138">
        <v>23186</v>
      </c>
    </row>
    <row r="19" spans="1:9" s="141" customFormat="1" x14ac:dyDescent="0.3">
      <c r="A19" s="137">
        <v>14</v>
      </c>
      <c r="B19" s="138" t="s">
        <v>5</v>
      </c>
      <c r="C19" s="210">
        <v>54849</v>
      </c>
      <c r="D19" s="211">
        <v>29185</v>
      </c>
      <c r="E19" s="138">
        <v>2601</v>
      </c>
      <c r="F19" s="138">
        <v>1273</v>
      </c>
      <c r="G19" s="137">
        <v>7742</v>
      </c>
      <c r="H19" s="137">
        <v>13619</v>
      </c>
      <c r="I19" s="138">
        <v>429</v>
      </c>
    </row>
    <row r="20" spans="1:9" s="141" customFormat="1" x14ac:dyDescent="0.3">
      <c r="A20" s="137">
        <v>15</v>
      </c>
      <c r="B20" s="138" t="s">
        <v>6</v>
      </c>
      <c r="C20" s="210">
        <v>1086692</v>
      </c>
      <c r="D20" s="211">
        <v>525635</v>
      </c>
      <c r="E20" s="138">
        <v>135668</v>
      </c>
      <c r="F20" s="138">
        <v>325874</v>
      </c>
      <c r="G20" s="137">
        <v>12871</v>
      </c>
      <c r="H20" s="137">
        <v>51128</v>
      </c>
      <c r="I20" s="138">
        <v>35516</v>
      </c>
    </row>
    <row r="21" spans="1:9" s="141" customFormat="1" x14ac:dyDescent="0.3">
      <c r="A21" s="137">
        <v>16</v>
      </c>
      <c r="B21" s="138" t="s">
        <v>17</v>
      </c>
      <c r="C21" s="210">
        <v>2449530</v>
      </c>
      <c r="D21" s="211">
        <v>2121907</v>
      </c>
      <c r="E21" s="138">
        <v>90313</v>
      </c>
      <c r="F21" s="138">
        <v>153705</v>
      </c>
      <c r="G21" s="137">
        <v>11617</v>
      </c>
      <c r="H21" s="137">
        <v>22251</v>
      </c>
      <c r="I21" s="138">
        <v>49737</v>
      </c>
    </row>
    <row r="22" spans="1:9" s="141" customFormat="1" x14ac:dyDescent="0.3">
      <c r="A22" s="137">
        <v>17</v>
      </c>
      <c r="B22" s="138" t="s">
        <v>19</v>
      </c>
      <c r="C22" s="210">
        <v>10936</v>
      </c>
      <c r="D22" s="211">
        <v>6717</v>
      </c>
      <c r="E22" s="138">
        <v>543</v>
      </c>
      <c r="F22" s="138">
        <v>215</v>
      </c>
      <c r="G22" s="137">
        <v>637</v>
      </c>
      <c r="H22" s="137">
        <v>483</v>
      </c>
      <c r="I22" s="138">
        <v>2341</v>
      </c>
    </row>
    <row r="23" spans="1:9" s="141" customFormat="1" x14ac:dyDescent="0.3">
      <c r="A23" s="137">
        <v>18</v>
      </c>
      <c r="B23" s="210" t="s">
        <v>36</v>
      </c>
      <c r="C23" s="210">
        <v>16240</v>
      </c>
      <c r="D23" s="211">
        <v>9189</v>
      </c>
      <c r="E23" s="138">
        <v>1707</v>
      </c>
      <c r="F23" s="138">
        <v>377</v>
      </c>
      <c r="G23" s="137">
        <v>460</v>
      </c>
      <c r="H23" s="137">
        <v>289</v>
      </c>
      <c r="I23" s="138">
        <v>4218</v>
      </c>
    </row>
    <row r="24" spans="1:9" s="141" customFormat="1" x14ac:dyDescent="0.3">
      <c r="A24" s="137">
        <v>19</v>
      </c>
      <c r="B24" s="210" t="s">
        <v>20</v>
      </c>
      <c r="C24" s="210">
        <v>15268</v>
      </c>
      <c r="D24" s="211">
        <v>626</v>
      </c>
      <c r="E24" s="138">
        <v>4859</v>
      </c>
      <c r="F24" s="138">
        <v>2331</v>
      </c>
      <c r="G24" s="137">
        <v>1383</v>
      </c>
      <c r="H24" s="137">
        <v>2304</v>
      </c>
      <c r="I24" s="138">
        <v>3765</v>
      </c>
    </row>
    <row r="25" spans="1:9" s="141" customFormat="1" x14ac:dyDescent="0.3">
      <c r="A25" s="137">
        <v>20</v>
      </c>
      <c r="B25" s="138" t="s">
        <v>21</v>
      </c>
      <c r="C25" s="210">
        <v>350306</v>
      </c>
      <c r="D25" s="211">
        <v>122649</v>
      </c>
      <c r="E25" s="138">
        <v>19897</v>
      </c>
      <c r="F25" s="138">
        <v>137272</v>
      </c>
      <c r="G25" s="137">
        <v>15335</v>
      </c>
      <c r="H25" s="137">
        <v>46841</v>
      </c>
      <c r="I25" s="138">
        <v>8312</v>
      </c>
    </row>
    <row r="26" spans="1:9" s="141" customFormat="1" x14ac:dyDescent="0.3">
      <c r="A26" s="137">
        <v>21</v>
      </c>
      <c r="B26" s="138" t="s">
        <v>22</v>
      </c>
      <c r="C26" s="210">
        <v>296482</v>
      </c>
      <c r="D26" s="211">
        <v>179047</v>
      </c>
      <c r="E26" s="138">
        <v>27849</v>
      </c>
      <c r="F26" s="138">
        <v>85062</v>
      </c>
      <c r="G26" s="137">
        <v>377</v>
      </c>
      <c r="H26" s="137">
        <v>258</v>
      </c>
      <c r="I26" s="138">
        <v>3889</v>
      </c>
    </row>
    <row r="27" spans="1:9" s="141" customFormat="1" x14ac:dyDescent="0.3">
      <c r="A27" s="137">
        <v>22</v>
      </c>
      <c r="B27" s="138" t="s">
        <v>32</v>
      </c>
      <c r="C27" s="210">
        <v>35070</v>
      </c>
      <c r="D27" s="211">
        <v>31959</v>
      </c>
      <c r="E27" s="138">
        <v>2487</v>
      </c>
      <c r="F27" s="138">
        <v>406</v>
      </c>
      <c r="G27" s="137">
        <v>12</v>
      </c>
      <c r="H27" s="137">
        <v>136</v>
      </c>
      <c r="I27" s="138">
        <v>70</v>
      </c>
    </row>
    <row r="28" spans="1:9" s="141" customFormat="1" x14ac:dyDescent="0.3">
      <c r="A28" s="137">
        <v>23</v>
      </c>
      <c r="B28" s="138" t="s">
        <v>28</v>
      </c>
      <c r="C28" s="210">
        <v>383134</v>
      </c>
      <c r="D28" s="211">
        <v>291176</v>
      </c>
      <c r="E28" s="138">
        <v>26933</v>
      </c>
      <c r="F28" s="138">
        <v>41139</v>
      </c>
      <c r="G28" s="137">
        <v>2059</v>
      </c>
      <c r="H28" s="137">
        <v>2461</v>
      </c>
      <c r="I28" s="138">
        <v>19366</v>
      </c>
    </row>
    <row r="29" spans="1:9" s="141" customFormat="1" x14ac:dyDescent="0.3">
      <c r="A29" s="137">
        <v>24</v>
      </c>
      <c r="B29" s="210" t="s">
        <v>7</v>
      </c>
      <c r="C29" s="210">
        <v>8612</v>
      </c>
      <c r="D29" s="211">
        <v>6170</v>
      </c>
      <c r="E29" s="138">
        <v>1808</v>
      </c>
      <c r="F29" s="138">
        <v>6</v>
      </c>
      <c r="G29" s="137">
        <v>24</v>
      </c>
      <c r="H29" s="137" t="s">
        <v>27</v>
      </c>
      <c r="I29" s="138">
        <v>604</v>
      </c>
    </row>
    <row r="30" spans="1:9" s="141" customFormat="1" x14ac:dyDescent="0.3">
      <c r="A30" s="137">
        <v>25</v>
      </c>
      <c r="B30" s="138" t="s">
        <v>23</v>
      </c>
      <c r="C30" s="210">
        <v>1451690</v>
      </c>
      <c r="D30" s="211">
        <v>974400</v>
      </c>
      <c r="E30" s="138">
        <v>196122</v>
      </c>
      <c r="F30" s="138">
        <v>193264</v>
      </c>
      <c r="G30" s="137">
        <v>12137</v>
      </c>
      <c r="H30" s="137">
        <v>28245</v>
      </c>
      <c r="I30" s="138">
        <v>47522</v>
      </c>
    </row>
    <row r="31" spans="1:9" s="141" customFormat="1" x14ac:dyDescent="0.3">
      <c r="A31" s="137">
        <v>26</v>
      </c>
      <c r="B31" s="138" t="s">
        <v>24</v>
      </c>
      <c r="C31" s="210">
        <v>33830</v>
      </c>
      <c r="D31" s="211">
        <v>16372</v>
      </c>
      <c r="E31" s="138">
        <v>3555</v>
      </c>
      <c r="F31" s="138">
        <v>12527</v>
      </c>
      <c r="G31" s="137">
        <v>203</v>
      </c>
      <c r="H31" s="137">
        <v>732</v>
      </c>
      <c r="I31" s="138">
        <v>441</v>
      </c>
    </row>
    <row r="32" spans="1:9" s="141" customFormat="1" x14ac:dyDescent="0.3">
      <c r="A32" s="137">
        <v>27</v>
      </c>
      <c r="B32" s="138" t="s">
        <v>8</v>
      </c>
      <c r="C32" s="210">
        <v>992728</v>
      </c>
      <c r="D32" s="211">
        <v>383273</v>
      </c>
      <c r="E32" s="138">
        <v>67573</v>
      </c>
      <c r="F32" s="138">
        <v>518549</v>
      </c>
      <c r="G32" s="137">
        <v>3602</v>
      </c>
      <c r="H32" s="137">
        <v>3772</v>
      </c>
      <c r="I32" s="138">
        <v>15959</v>
      </c>
    </row>
    <row r="33" spans="1:9" s="141" customFormat="1" x14ac:dyDescent="0.3">
      <c r="A33" s="137">
        <v>28</v>
      </c>
      <c r="B33" s="138" t="s">
        <v>25</v>
      </c>
      <c r="C33" s="210">
        <v>89398</v>
      </c>
      <c r="D33" s="211">
        <v>61001</v>
      </c>
      <c r="E33" s="138">
        <v>4944</v>
      </c>
      <c r="F33" s="138">
        <v>22357</v>
      </c>
      <c r="G33" s="137">
        <v>132</v>
      </c>
      <c r="H33" s="137">
        <v>51</v>
      </c>
      <c r="I33" s="138">
        <v>913</v>
      </c>
    </row>
    <row r="34" spans="1:9" s="141" customFormat="1" x14ac:dyDescent="0.3">
      <c r="A34" s="137">
        <v>29</v>
      </c>
      <c r="B34" s="138" t="s">
        <v>9</v>
      </c>
      <c r="C34" s="210">
        <v>1393319</v>
      </c>
      <c r="D34" s="211">
        <v>776557</v>
      </c>
      <c r="E34" s="138">
        <v>103869</v>
      </c>
      <c r="F34" s="138">
        <v>452838</v>
      </c>
      <c r="G34" s="137">
        <v>8305</v>
      </c>
      <c r="H34" s="137">
        <v>28696</v>
      </c>
      <c r="I34" s="138">
        <v>23054</v>
      </c>
    </row>
    <row r="35" spans="1:9" s="141" customFormat="1" x14ac:dyDescent="0.3">
      <c r="A35" s="137">
        <v>30</v>
      </c>
      <c r="B35" s="138" t="s">
        <v>260</v>
      </c>
      <c r="C35" s="210">
        <v>3053</v>
      </c>
      <c r="D35" s="211">
        <v>2923</v>
      </c>
      <c r="E35" s="138">
        <v>16</v>
      </c>
      <c r="F35" s="138">
        <v>3</v>
      </c>
      <c r="G35" s="137" t="s">
        <v>27</v>
      </c>
      <c r="H35" s="137">
        <v>94</v>
      </c>
      <c r="I35" s="138">
        <v>17</v>
      </c>
    </row>
    <row r="36" spans="1:9" s="141" customFormat="1" x14ac:dyDescent="0.3">
      <c r="A36" s="137">
        <v>31</v>
      </c>
      <c r="B36" s="138" t="s">
        <v>30</v>
      </c>
      <c r="C36" s="210">
        <v>22080</v>
      </c>
      <c r="D36" s="211">
        <v>16019</v>
      </c>
      <c r="E36" s="138">
        <v>4544</v>
      </c>
      <c r="F36" s="138">
        <v>1121</v>
      </c>
      <c r="G36" s="137">
        <v>81</v>
      </c>
      <c r="H36" s="137">
        <v>7</v>
      </c>
      <c r="I36" s="138">
        <v>308</v>
      </c>
    </row>
    <row r="37" spans="1:9" s="141" customFormat="1" x14ac:dyDescent="0.3">
      <c r="A37" s="137"/>
      <c r="B37" s="213" t="s">
        <v>261</v>
      </c>
      <c r="C37" s="196">
        <f t="shared" ref="C37:H37" si="0">SUM(C6:C36)</f>
        <v>13749424</v>
      </c>
      <c r="D37" s="196">
        <f t="shared" si="0"/>
        <v>8981772</v>
      </c>
      <c r="E37" s="196">
        <f t="shared" si="0"/>
        <v>1192428</v>
      </c>
      <c r="F37" s="196">
        <f t="shared" si="0"/>
        <v>2792036</v>
      </c>
      <c r="G37" s="196">
        <f t="shared" si="0"/>
        <v>105947</v>
      </c>
      <c r="H37" s="196">
        <f t="shared" si="0"/>
        <v>309540</v>
      </c>
      <c r="I37" s="196">
        <f>SUM(I6:I36)</f>
        <v>367701</v>
      </c>
    </row>
    <row r="38" spans="1:9" x14ac:dyDescent="0.3">
      <c r="A38" s="40" t="s">
        <v>277</v>
      </c>
      <c r="B38" s="40"/>
      <c r="C38" s="40"/>
      <c r="D38" s="41"/>
      <c r="E38" s="40"/>
      <c r="F38" s="40"/>
      <c r="G38" s="42"/>
      <c r="H38" s="42"/>
      <c r="I38" s="40"/>
    </row>
    <row r="39" spans="1:9" x14ac:dyDescent="0.3">
      <c r="A39" s="43" t="s">
        <v>278</v>
      </c>
      <c r="B39" s="43"/>
      <c r="C39" s="43"/>
      <c r="D39" s="44"/>
      <c r="E39" s="43"/>
      <c r="F39" s="43"/>
      <c r="G39" s="45"/>
      <c r="H39" s="45"/>
      <c r="I39" s="43"/>
    </row>
  </sheetData>
  <mergeCells count="9">
    <mergeCell ref="A1:I2"/>
    <mergeCell ref="A3:A5"/>
    <mergeCell ref="B3:B5"/>
    <mergeCell ref="C3:I3"/>
    <mergeCell ref="C4:C5"/>
    <mergeCell ref="D4:E4"/>
    <mergeCell ref="F4:F5"/>
    <mergeCell ref="G4:H4"/>
    <mergeCell ref="I4:I5"/>
  </mergeCells>
  <printOptions horizontalCentered="1" verticalCentered="1"/>
  <pageMargins left="0.70866141732283472" right="0.70866141732283472" top="0.74803149606299213" bottom="0.53" header="0.31496062992125984" footer="0.31496062992125984"/>
  <pageSetup paperSize="9" scale="9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7"/>
  <sheetViews>
    <sheetView view="pageBreakPreview" zoomScaleSheetLayoutView="100" workbookViewId="0">
      <selection activeCell="F35" sqref="F35"/>
    </sheetView>
  </sheetViews>
  <sheetFormatPr defaultColWidth="9.109375" defaultRowHeight="13.8" x14ac:dyDescent="0.3"/>
  <cols>
    <col min="1" max="1" width="8" style="35" customWidth="1"/>
    <col min="2" max="2" width="18" style="35" customWidth="1"/>
    <col min="3" max="3" width="16.109375" style="35" customWidth="1"/>
    <col min="4" max="4" width="15.33203125" style="35" customWidth="1"/>
    <col min="5" max="5" width="18" style="35" customWidth="1"/>
    <col min="6" max="6" width="12.44140625" style="35" customWidth="1"/>
    <col min="7" max="16384" width="9.109375" style="35"/>
  </cols>
  <sheetData>
    <row r="1" spans="1:6" ht="36.75" customHeight="1" x14ac:dyDescent="0.3">
      <c r="A1" s="412" t="s">
        <v>253</v>
      </c>
      <c r="B1" s="412"/>
      <c r="C1" s="412"/>
      <c r="D1" s="412"/>
      <c r="E1" s="412"/>
      <c r="F1" s="412"/>
    </row>
    <row r="2" spans="1:6" s="134" customFormat="1" ht="14.4" x14ac:dyDescent="0.3">
      <c r="A2" s="421" t="s">
        <v>0</v>
      </c>
      <c r="B2" s="413" t="s">
        <v>254</v>
      </c>
      <c r="C2" s="418" t="s">
        <v>255</v>
      </c>
      <c r="D2" s="420" t="s">
        <v>256</v>
      </c>
      <c r="E2" s="420"/>
      <c r="F2" s="420"/>
    </row>
    <row r="3" spans="1:6" s="134" customFormat="1" ht="14.4" x14ac:dyDescent="0.3">
      <c r="A3" s="422"/>
      <c r="B3" s="414"/>
      <c r="C3" s="419"/>
      <c r="D3" s="219" t="s">
        <v>257</v>
      </c>
      <c r="E3" s="220" t="s">
        <v>258</v>
      </c>
      <c r="F3" s="220" t="s">
        <v>259</v>
      </c>
    </row>
    <row r="4" spans="1:6" s="141" customFormat="1" ht="21.75" customHeight="1" x14ac:dyDescent="0.3">
      <c r="A4" s="286">
        <v>1</v>
      </c>
      <c r="B4" s="275" t="s">
        <v>11</v>
      </c>
      <c r="C4" s="287">
        <v>2421268</v>
      </c>
      <c r="D4" s="287">
        <v>1046362</v>
      </c>
      <c r="E4" s="287">
        <v>1073653</v>
      </c>
      <c r="F4" s="287">
        <v>301253</v>
      </c>
    </row>
    <row r="5" spans="1:6" s="141" customFormat="1" ht="21.75" customHeight="1" x14ac:dyDescent="0.3">
      <c r="A5" s="286">
        <v>2</v>
      </c>
      <c r="B5" s="288" t="s">
        <v>12</v>
      </c>
      <c r="C5" s="289">
        <v>4005</v>
      </c>
      <c r="D5" s="167">
        <v>167</v>
      </c>
      <c r="E5" s="289">
        <v>1342</v>
      </c>
      <c r="F5" s="289">
        <v>2496</v>
      </c>
    </row>
    <row r="6" spans="1:6" s="141" customFormat="1" ht="21.75" customHeight="1" x14ac:dyDescent="0.3">
      <c r="A6" s="286">
        <v>3</v>
      </c>
      <c r="B6" s="275" t="s">
        <v>1</v>
      </c>
      <c r="C6" s="289">
        <v>48122</v>
      </c>
      <c r="D6" s="167">
        <v>5816</v>
      </c>
      <c r="E6" s="289">
        <v>18197</v>
      </c>
      <c r="F6" s="289">
        <v>24109</v>
      </c>
    </row>
    <row r="7" spans="1:6" s="141" customFormat="1" ht="21.75" customHeight="1" x14ac:dyDescent="0.3">
      <c r="A7" s="286">
        <v>4</v>
      </c>
      <c r="B7" s="275" t="s">
        <v>2</v>
      </c>
      <c r="C7" s="289">
        <v>194065</v>
      </c>
      <c r="D7" s="167">
        <v>37351</v>
      </c>
      <c r="E7" s="289">
        <v>76664</v>
      </c>
      <c r="F7" s="289">
        <v>80050</v>
      </c>
    </row>
    <row r="8" spans="1:6" s="141" customFormat="1" ht="21.75" customHeight="1" x14ac:dyDescent="0.3">
      <c r="A8" s="286">
        <v>5</v>
      </c>
      <c r="B8" s="275" t="s">
        <v>35</v>
      </c>
      <c r="C8" s="289">
        <v>395297</v>
      </c>
      <c r="D8" s="167">
        <v>40181</v>
      </c>
      <c r="E8" s="289">
        <v>224370</v>
      </c>
      <c r="F8" s="289">
        <v>130746</v>
      </c>
    </row>
    <row r="9" spans="1:6" s="141" customFormat="1" ht="21.75" customHeight="1" x14ac:dyDescent="0.3">
      <c r="A9" s="286">
        <v>6</v>
      </c>
      <c r="B9" s="275" t="s">
        <v>13</v>
      </c>
      <c r="C9" s="289">
        <v>383609</v>
      </c>
      <c r="D9" s="167">
        <v>186803</v>
      </c>
      <c r="E9" s="289">
        <v>174837</v>
      </c>
      <c r="F9" s="289">
        <v>21969</v>
      </c>
    </row>
    <row r="10" spans="1:6" s="141" customFormat="1" ht="21.75" customHeight="1" x14ac:dyDescent="0.3">
      <c r="A10" s="286">
        <v>7</v>
      </c>
      <c r="B10" s="275" t="s">
        <v>14</v>
      </c>
      <c r="C10" s="289">
        <v>4846</v>
      </c>
      <c r="D10" s="167">
        <v>2980</v>
      </c>
      <c r="E10" s="289">
        <v>1155</v>
      </c>
      <c r="F10" s="289">
        <v>711</v>
      </c>
    </row>
    <row r="11" spans="1:6" s="141" customFormat="1" ht="21.75" customHeight="1" x14ac:dyDescent="0.3">
      <c r="A11" s="286">
        <v>8</v>
      </c>
      <c r="B11" s="275" t="s">
        <v>26</v>
      </c>
      <c r="C11" s="289">
        <v>360291</v>
      </c>
      <c r="D11" s="167">
        <v>182157</v>
      </c>
      <c r="E11" s="289">
        <v>78861</v>
      </c>
      <c r="F11" s="289">
        <v>99273</v>
      </c>
    </row>
    <row r="12" spans="1:6" s="141" customFormat="1" ht="21.75" customHeight="1" x14ac:dyDescent="0.3">
      <c r="A12" s="286">
        <v>9</v>
      </c>
      <c r="B12" s="275" t="s">
        <v>15</v>
      </c>
      <c r="C12" s="289">
        <v>325997</v>
      </c>
      <c r="D12" s="167">
        <v>125103</v>
      </c>
      <c r="E12" s="289">
        <v>169676</v>
      </c>
      <c r="F12" s="289">
        <v>31218</v>
      </c>
    </row>
    <row r="13" spans="1:6" s="141" customFormat="1" ht="21.75" customHeight="1" x14ac:dyDescent="0.3">
      <c r="A13" s="286">
        <v>10</v>
      </c>
      <c r="B13" s="275" t="s">
        <v>3</v>
      </c>
      <c r="C13" s="289">
        <v>14240</v>
      </c>
      <c r="D13" s="167">
        <v>8249</v>
      </c>
      <c r="E13" s="289">
        <v>4497</v>
      </c>
      <c r="F13" s="289">
        <v>1494</v>
      </c>
    </row>
    <row r="14" spans="1:6" s="141" customFormat="1" ht="21.75" customHeight="1" x14ac:dyDescent="0.3">
      <c r="A14" s="286">
        <v>11</v>
      </c>
      <c r="B14" s="275" t="s">
        <v>33</v>
      </c>
      <c r="C14" s="289">
        <v>96990</v>
      </c>
      <c r="D14" s="167">
        <v>26103</v>
      </c>
      <c r="E14" s="289">
        <v>52575</v>
      </c>
      <c r="F14" s="289">
        <v>18312</v>
      </c>
    </row>
    <row r="15" spans="1:6" s="141" customFormat="1" ht="21.75" customHeight="1" x14ac:dyDescent="0.3">
      <c r="A15" s="286">
        <v>12</v>
      </c>
      <c r="B15" s="275" t="s">
        <v>4</v>
      </c>
      <c r="C15" s="289">
        <v>79200</v>
      </c>
      <c r="D15" s="167">
        <v>11437</v>
      </c>
      <c r="E15" s="289">
        <v>32909</v>
      </c>
      <c r="F15" s="289">
        <v>34854</v>
      </c>
    </row>
    <row r="16" spans="1:6" s="141" customFormat="1" ht="21.75" customHeight="1" x14ac:dyDescent="0.3">
      <c r="A16" s="286">
        <v>13</v>
      </c>
      <c r="B16" s="275" t="s">
        <v>16</v>
      </c>
      <c r="C16" s="289">
        <v>728277</v>
      </c>
      <c r="D16" s="167">
        <v>253874</v>
      </c>
      <c r="E16" s="289">
        <v>357117</v>
      </c>
      <c r="F16" s="289">
        <v>117286</v>
      </c>
    </row>
    <row r="17" spans="1:6" s="141" customFormat="1" ht="21.75" customHeight="1" x14ac:dyDescent="0.3">
      <c r="A17" s="286">
        <v>14</v>
      </c>
      <c r="B17" s="275" t="s">
        <v>5</v>
      </c>
      <c r="C17" s="289">
        <v>54849</v>
      </c>
      <c r="D17" s="167">
        <v>17411</v>
      </c>
      <c r="E17" s="289">
        <v>16842</v>
      </c>
      <c r="F17" s="289">
        <v>20596</v>
      </c>
    </row>
    <row r="18" spans="1:6" s="141" customFormat="1" ht="21.75" customHeight="1" x14ac:dyDescent="0.3">
      <c r="A18" s="286">
        <v>15</v>
      </c>
      <c r="B18" s="275" t="s">
        <v>6</v>
      </c>
      <c r="C18" s="289">
        <v>1086692</v>
      </c>
      <c r="D18" s="167">
        <v>225749</v>
      </c>
      <c r="E18" s="289">
        <v>620412</v>
      </c>
      <c r="F18" s="289">
        <v>240531</v>
      </c>
    </row>
    <row r="19" spans="1:6" s="141" customFormat="1" ht="21.75" customHeight="1" x14ac:dyDescent="0.3">
      <c r="A19" s="286">
        <v>16</v>
      </c>
      <c r="B19" s="275" t="s">
        <v>17</v>
      </c>
      <c r="C19" s="289">
        <v>2449530</v>
      </c>
      <c r="D19" s="167">
        <v>1407141</v>
      </c>
      <c r="E19" s="289">
        <v>853050</v>
      </c>
      <c r="F19" s="289">
        <v>189339</v>
      </c>
    </row>
    <row r="20" spans="1:6" s="141" customFormat="1" ht="21.75" customHeight="1" x14ac:dyDescent="0.3">
      <c r="A20" s="286">
        <v>17</v>
      </c>
      <c r="B20" s="275" t="s">
        <v>19</v>
      </c>
      <c r="C20" s="289">
        <v>10936</v>
      </c>
      <c r="D20" s="167">
        <v>2140</v>
      </c>
      <c r="E20" s="289">
        <v>6733</v>
      </c>
      <c r="F20" s="289">
        <v>2063</v>
      </c>
    </row>
    <row r="21" spans="1:6" s="141" customFormat="1" ht="21.75" customHeight="1" x14ac:dyDescent="0.3">
      <c r="A21" s="286">
        <v>18</v>
      </c>
      <c r="B21" s="277" t="s">
        <v>36</v>
      </c>
      <c r="C21" s="289">
        <v>16240</v>
      </c>
      <c r="D21" s="167">
        <v>3866</v>
      </c>
      <c r="E21" s="289">
        <v>9964</v>
      </c>
      <c r="F21" s="289">
        <v>2410</v>
      </c>
    </row>
    <row r="22" spans="1:6" s="141" customFormat="1" ht="21.75" customHeight="1" x14ac:dyDescent="0.3">
      <c r="A22" s="286">
        <v>19</v>
      </c>
      <c r="B22" s="277" t="s">
        <v>20</v>
      </c>
      <c r="C22" s="289">
        <v>15268</v>
      </c>
      <c r="D22" s="167">
        <v>765</v>
      </c>
      <c r="E22" s="289">
        <v>12208</v>
      </c>
      <c r="F22" s="289">
        <v>2295</v>
      </c>
    </row>
    <row r="23" spans="1:6" s="141" customFormat="1" ht="21.75" customHeight="1" x14ac:dyDescent="0.3">
      <c r="A23" s="286">
        <v>20</v>
      </c>
      <c r="B23" s="275" t="s">
        <v>21</v>
      </c>
      <c r="C23" s="289">
        <v>350306</v>
      </c>
      <c r="D23" s="167">
        <v>32821</v>
      </c>
      <c r="E23" s="289">
        <v>128589</v>
      </c>
      <c r="F23" s="289">
        <v>188896</v>
      </c>
    </row>
    <row r="24" spans="1:6" s="141" customFormat="1" ht="21.75" customHeight="1" x14ac:dyDescent="0.3">
      <c r="A24" s="286">
        <v>21</v>
      </c>
      <c r="B24" s="275" t="s">
        <v>22</v>
      </c>
      <c r="C24" s="289">
        <v>296482</v>
      </c>
      <c r="D24" s="167">
        <v>147782</v>
      </c>
      <c r="E24" s="289">
        <v>115160</v>
      </c>
      <c r="F24" s="289">
        <v>33540</v>
      </c>
    </row>
    <row r="25" spans="1:6" s="141" customFormat="1" ht="21.75" customHeight="1" x14ac:dyDescent="0.3">
      <c r="A25" s="286">
        <v>22</v>
      </c>
      <c r="B25" s="275" t="s">
        <v>32</v>
      </c>
      <c r="C25" s="289">
        <v>35070</v>
      </c>
      <c r="D25" s="167">
        <v>7324</v>
      </c>
      <c r="E25" s="289">
        <v>18656</v>
      </c>
      <c r="F25" s="289">
        <v>9090</v>
      </c>
    </row>
    <row r="26" spans="1:6" s="141" customFormat="1" ht="21.75" customHeight="1" x14ac:dyDescent="0.3">
      <c r="A26" s="286">
        <v>23</v>
      </c>
      <c r="B26" s="275" t="s">
        <v>28</v>
      </c>
      <c r="C26" s="289">
        <v>383134</v>
      </c>
      <c r="D26" s="167">
        <v>101944</v>
      </c>
      <c r="E26" s="289">
        <v>216983</v>
      </c>
      <c r="F26" s="289">
        <v>64207</v>
      </c>
    </row>
    <row r="27" spans="1:6" s="141" customFormat="1" ht="21.75" customHeight="1" x14ac:dyDescent="0.3">
      <c r="A27" s="286">
        <v>24</v>
      </c>
      <c r="B27" s="277" t="s">
        <v>7</v>
      </c>
      <c r="C27" s="289">
        <v>8612</v>
      </c>
      <c r="D27" s="167">
        <v>3043</v>
      </c>
      <c r="E27" s="289">
        <v>5149</v>
      </c>
      <c r="F27" s="289">
        <v>420</v>
      </c>
    </row>
    <row r="28" spans="1:6" s="141" customFormat="1" ht="21.75" customHeight="1" x14ac:dyDescent="0.3">
      <c r="A28" s="286">
        <v>25</v>
      </c>
      <c r="B28" s="275" t="s">
        <v>23</v>
      </c>
      <c r="C28" s="289">
        <v>1451690</v>
      </c>
      <c r="D28" s="167">
        <v>610503</v>
      </c>
      <c r="E28" s="289">
        <v>421360</v>
      </c>
      <c r="F28" s="289">
        <v>419827</v>
      </c>
    </row>
    <row r="29" spans="1:6" s="141" customFormat="1" ht="21.75" customHeight="1" x14ac:dyDescent="0.3">
      <c r="A29" s="286">
        <v>26</v>
      </c>
      <c r="B29" s="275" t="s">
        <v>24</v>
      </c>
      <c r="C29" s="289">
        <v>33830</v>
      </c>
      <c r="D29" s="167">
        <v>1315</v>
      </c>
      <c r="E29" s="289">
        <v>14665</v>
      </c>
      <c r="F29" s="289">
        <v>17850</v>
      </c>
    </row>
    <row r="30" spans="1:6" s="141" customFormat="1" ht="21.75" customHeight="1" x14ac:dyDescent="0.3">
      <c r="A30" s="286">
        <v>27</v>
      </c>
      <c r="B30" s="275" t="s">
        <v>8</v>
      </c>
      <c r="C30" s="289">
        <v>992728</v>
      </c>
      <c r="D30" s="167">
        <v>213616</v>
      </c>
      <c r="E30" s="289">
        <v>702274</v>
      </c>
      <c r="F30" s="289">
        <v>76838</v>
      </c>
    </row>
    <row r="31" spans="1:6" s="141" customFormat="1" ht="21.75" customHeight="1" x14ac:dyDescent="0.3">
      <c r="A31" s="286">
        <v>28</v>
      </c>
      <c r="B31" s="275" t="s">
        <v>25</v>
      </c>
      <c r="C31" s="289">
        <v>89398</v>
      </c>
      <c r="D31" s="167">
        <v>26661</v>
      </c>
      <c r="E31" s="289">
        <v>57555</v>
      </c>
      <c r="F31" s="289">
        <v>5182</v>
      </c>
    </row>
    <row r="32" spans="1:6" s="141" customFormat="1" ht="21.75" customHeight="1" x14ac:dyDescent="0.3">
      <c r="A32" s="286">
        <v>29</v>
      </c>
      <c r="B32" s="275" t="s">
        <v>9</v>
      </c>
      <c r="C32" s="289">
        <v>1393319</v>
      </c>
      <c r="D32" s="167">
        <v>347827</v>
      </c>
      <c r="E32" s="289">
        <v>609599</v>
      </c>
      <c r="F32" s="289">
        <v>435893</v>
      </c>
    </row>
    <row r="33" spans="1:6" s="141" customFormat="1" ht="36.75" customHeight="1" x14ac:dyDescent="0.3">
      <c r="A33" s="286">
        <v>30</v>
      </c>
      <c r="B33" s="290" t="s">
        <v>264</v>
      </c>
      <c r="C33" s="289">
        <v>3053</v>
      </c>
      <c r="D33" s="167">
        <v>313</v>
      </c>
      <c r="E33" s="289">
        <v>2506</v>
      </c>
      <c r="F33" s="289">
        <v>234</v>
      </c>
    </row>
    <row r="34" spans="1:6" s="141" customFormat="1" ht="21.75" customHeight="1" x14ac:dyDescent="0.3">
      <c r="A34" s="286">
        <v>31</v>
      </c>
      <c r="B34" s="275" t="s">
        <v>30</v>
      </c>
      <c r="C34" s="289">
        <v>22080</v>
      </c>
      <c r="D34" s="167">
        <v>3441</v>
      </c>
      <c r="E34" s="289">
        <v>12545</v>
      </c>
      <c r="F34" s="289">
        <v>6094</v>
      </c>
    </row>
    <row r="35" spans="1:6" s="221" customFormat="1" ht="21.75" customHeight="1" x14ac:dyDescent="0.3">
      <c r="A35" s="291"/>
      <c r="B35" s="292" t="s">
        <v>261</v>
      </c>
      <c r="C35" s="293">
        <f>SUM(C4:C34)</f>
        <v>13749424</v>
      </c>
      <c r="D35" s="293">
        <f>SUM(D4:D34)</f>
        <v>5080245</v>
      </c>
      <c r="E35" s="293">
        <f>SUM(E4:E34)</f>
        <v>6090103</v>
      </c>
      <c r="F35" s="293">
        <f>SUM(F4:F34)</f>
        <v>2579076</v>
      </c>
    </row>
    <row r="36" spans="1:6" ht="15" customHeight="1" x14ac:dyDescent="0.3">
      <c r="A36" s="43" t="s">
        <v>262</v>
      </c>
      <c r="B36" s="43"/>
      <c r="C36" s="43"/>
      <c r="D36" s="44"/>
      <c r="E36" s="43"/>
      <c r="F36" s="43"/>
    </row>
    <row r="37" spans="1:6" x14ac:dyDescent="0.3">
      <c r="A37" s="43" t="s">
        <v>263</v>
      </c>
      <c r="B37" s="43"/>
      <c r="C37" s="43"/>
      <c r="D37" s="44"/>
      <c r="E37" s="43"/>
      <c r="F37" s="43"/>
    </row>
  </sheetData>
  <mergeCells count="5">
    <mergeCell ref="A1:F1"/>
    <mergeCell ref="B2:B3"/>
    <mergeCell ref="C2:C3"/>
    <mergeCell ref="D2:F2"/>
    <mergeCell ref="A2:A3"/>
  </mergeCells>
  <printOptions horizontalCentered="1"/>
  <pageMargins left="0.70866141732283472" right="0.70866141732283472" top="0.74803149606299213" bottom="0.63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9"/>
  <sheetViews>
    <sheetView view="pageBreakPreview" zoomScaleSheetLayoutView="100" workbookViewId="0">
      <selection activeCell="J31" sqref="J31"/>
    </sheetView>
  </sheetViews>
  <sheetFormatPr defaultColWidth="9.109375" defaultRowHeight="14.4" x14ac:dyDescent="0.3"/>
  <cols>
    <col min="1" max="1" width="37.109375" style="3" customWidth="1"/>
    <col min="2" max="2" width="21.44140625" style="3" customWidth="1"/>
    <col min="3" max="7" width="9.33203125" style="3" hidden="1" customWidth="1"/>
    <col min="8" max="8" width="9.44140625" style="3" bestFit="1" customWidth="1"/>
    <col min="9" max="10" width="10.44140625" style="3" bestFit="1" customWidth="1"/>
    <col min="11" max="11" width="11.6640625" style="3" customWidth="1"/>
    <col min="12" max="13" width="9.44140625" style="3" bestFit="1" customWidth="1"/>
    <col min="14" max="14" width="10.88671875" style="3" customWidth="1"/>
    <col min="15" max="16384" width="9.109375" style="3"/>
  </cols>
  <sheetData>
    <row r="1" spans="1:14" ht="17.399999999999999" x14ac:dyDescent="0.35">
      <c r="A1" s="360" t="s">
        <v>209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</row>
    <row r="2" spans="1:14" s="5" customFormat="1" ht="15.6" x14ac:dyDescent="0.3">
      <c r="A2" s="294"/>
      <c r="B2" s="295" t="s">
        <v>210</v>
      </c>
      <c r="C2" s="296" t="s">
        <v>211</v>
      </c>
      <c r="D2" s="296" t="s">
        <v>48</v>
      </c>
      <c r="E2" s="296" t="s">
        <v>49</v>
      </c>
      <c r="F2" s="296" t="s">
        <v>50</v>
      </c>
      <c r="G2" s="296" t="s">
        <v>212</v>
      </c>
      <c r="H2" s="296" t="s">
        <v>51</v>
      </c>
      <c r="I2" s="296" t="s">
        <v>43</v>
      </c>
      <c r="J2" s="296" t="s">
        <v>44</v>
      </c>
      <c r="K2" s="296" t="s">
        <v>213</v>
      </c>
      <c r="L2" s="297" t="s">
        <v>45</v>
      </c>
      <c r="M2" s="297" t="s">
        <v>46</v>
      </c>
      <c r="N2" s="297" t="s">
        <v>47</v>
      </c>
    </row>
    <row r="3" spans="1:14" ht="19.5" customHeight="1" x14ac:dyDescent="0.3">
      <c r="A3" s="424" t="s">
        <v>214</v>
      </c>
      <c r="B3" s="424"/>
      <c r="C3" s="424"/>
      <c r="D3" s="424"/>
      <c r="E3" s="424"/>
      <c r="F3" s="424"/>
      <c r="G3" s="424"/>
      <c r="H3" s="424"/>
      <c r="I3" s="424"/>
      <c r="J3" s="424"/>
      <c r="K3" s="424"/>
      <c r="L3" s="4"/>
      <c r="M3" s="4"/>
      <c r="N3" s="4"/>
    </row>
    <row r="4" spans="1:14" ht="19.5" customHeight="1" x14ac:dyDescent="0.3">
      <c r="A4" s="20" t="s">
        <v>215</v>
      </c>
      <c r="B4" s="425" t="s">
        <v>216</v>
      </c>
      <c r="C4" s="9">
        <v>399.9</v>
      </c>
      <c r="D4" s="9">
        <v>524.5</v>
      </c>
      <c r="E4" s="9">
        <v>914.9</v>
      </c>
      <c r="F4" s="9">
        <v>1485.4</v>
      </c>
      <c r="G4" s="9">
        <v>2327.4</v>
      </c>
      <c r="H4" s="9">
        <v>3373.5</v>
      </c>
      <c r="I4" s="9">
        <v>4690.3</v>
      </c>
      <c r="J4" s="9">
        <v>4865.3999999999996</v>
      </c>
      <c r="K4" s="9">
        <v>5231.8999999999996</v>
      </c>
      <c r="L4" s="21">
        <v>5402.5</v>
      </c>
      <c r="M4" s="21">
        <v>5472.1</v>
      </c>
      <c r="N4" s="4">
        <v>5603.3</v>
      </c>
    </row>
    <row r="5" spans="1:14" ht="19.5" customHeight="1" x14ac:dyDescent="0.3">
      <c r="A5" s="20" t="s">
        <v>217</v>
      </c>
      <c r="B5" s="425"/>
      <c r="C5" s="22">
        <v>157</v>
      </c>
      <c r="D5" s="22">
        <v>263</v>
      </c>
      <c r="E5" s="22">
        <v>398</v>
      </c>
      <c r="F5" s="22">
        <v>684</v>
      </c>
      <c r="G5" s="9">
        <v>1090.2</v>
      </c>
      <c r="H5" s="9">
        <v>1601.7</v>
      </c>
      <c r="I5" s="9">
        <v>2524.6999999999998</v>
      </c>
      <c r="J5" s="9">
        <v>2698.6</v>
      </c>
      <c r="K5" s="22">
        <v>3171</v>
      </c>
      <c r="L5" s="4">
        <v>3220.5</v>
      </c>
      <c r="M5" s="10">
        <v>3341</v>
      </c>
      <c r="N5" s="4">
        <v>3501.9</v>
      </c>
    </row>
    <row r="6" spans="1:14" ht="19.5" customHeight="1" x14ac:dyDescent="0.3">
      <c r="A6" s="424" t="s">
        <v>218</v>
      </c>
      <c r="B6" s="424"/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4"/>
      <c r="N6" s="424"/>
    </row>
    <row r="7" spans="1:14" ht="19.5" customHeight="1" x14ac:dyDescent="0.3">
      <c r="A7" s="20" t="s">
        <v>215</v>
      </c>
      <c r="B7" s="425" t="s">
        <v>219</v>
      </c>
      <c r="C7" s="9">
        <v>19.8</v>
      </c>
      <c r="D7" s="9">
        <v>23.8</v>
      </c>
      <c r="E7" s="9">
        <v>23.8</v>
      </c>
      <c r="F7" s="9">
        <v>31.7</v>
      </c>
      <c r="G7" s="9">
        <v>33.700000000000003</v>
      </c>
      <c r="H7" s="9">
        <v>57.7</v>
      </c>
      <c r="I7" s="9">
        <v>70.900000000000006</v>
      </c>
      <c r="J7" s="9">
        <v>76.8</v>
      </c>
      <c r="K7" s="9">
        <v>79.099999999999994</v>
      </c>
      <c r="L7" s="23">
        <v>91.3</v>
      </c>
      <c r="M7" s="24">
        <v>98</v>
      </c>
      <c r="N7" s="10">
        <v>101</v>
      </c>
    </row>
    <row r="8" spans="1:14" ht="19.5" customHeight="1" x14ac:dyDescent="0.3">
      <c r="A8" s="20" t="s">
        <v>217</v>
      </c>
      <c r="B8" s="425"/>
      <c r="C8" s="9" t="s">
        <v>220</v>
      </c>
      <c r="D8" s="22">
        <v>21</v>
      </c>
      <c r="E8" s="9">
        <v>23.3</v>
      </c>
      <c r="F8" s="9">
        <v>31.5</v>
      </c>
      <c r="G8" s="9">
        <v>33.4</v>
      </c>
      <c r="H8" s="9">
        <v>57.7</v>
      </c>
      <c r="I8" s="9">
        <v>70.900000000000006</v>
      </c>
      <c r="J8" s="9">
        <v>76.8</v>
      </c>
      <c r="K8" s="9">
        <v>79.099999999999994</v>
      </c>
      <c r="L8" s="4">
        <v>91.3</v>
      </c>
      <c r="M8" s="10">
        <v>98</v>
      </c>
      <c r="N8" s="10">
        <v>101</v>
      </c>
    </row>
    <row r="9" spans="1:14" ht="19.5" customHeight="1" x14ac:dyDescent="0.3">
      <c r="A9" s="426" t="s">
        <v>221</v>
      </c>
      <c r="B9" s="426"/>
      <c r="C9" s="426"/>
      <c r="D9" s="426"/>
      <c r="E9" s="426"/>
      <c r="F9" s="426"/>
      <c r="G9" s="426"/>
      <c r="H9" s="426"/>
      <c r="I9" s="426"/>
      <c r="J9" s="426"/>
      <c r="K9" s="426"/>
      <c r="L9" s="426"/>
      <c r="M9" s="426"/>
      <c r="N9" s="426"/>
    </row>
    <row r="10" spans="1:14" ht="19.5" customHeight="1" x14ac:dyDescent="0.3">
      <c r="A10" s="25" t="s">
        <v>215</v>
      </c>
      <c r="B10" s="427" t="s">
        <v>219</v>
      </c>
      <c r="C10" s="21" t="s">
        <v>220</v>
      </c>
      <c r="D10" s="21" t="s">
        <v>220</v>
      </c>
      <c r="E10" s="21">
        <v>56.8</v>
      </c>
      <c r="F10" s="21">
        <v>94.4</v>
      </c>
      <c r="G10" s="21">
        <v>127.3</v>
      </c>
      <c r="H10" s="21">
        <v>132.1</v>
      </c>
      <c r="I10" s="21">
        <v>163.9</v>
      </c>
      <c r="J10" s="21">
        <v>164.4</v>
      </c>
      <c r="K10" s="21">
        <v>169.2</v>
      </c>
      <c r="L10" s="26">
        <v>170.8</v>
      </c>
      <c r="M10" s="26">
        <v>167.1</v>
      </c>
      <c r="N10" s="27">
        <v>176.2</v>
      </c>
    </row>
    <row r="11" spans="1:14" ht="19.5" customHeight="1" x14ac:dyDescent="0.3">
      <c r="A11" s="25" t="s">
        <v>217</v>
      </c>
      <c r="B11" s="427"/>
      <c r="C11" s="21" t="s">
        <v>220</v>
      </c>
      <c r="D11" s="21" t="s">
        <v>220</v>
      </c>
      <c r="E11" s="21">
        <v>51.7</v>
      </c>
      <c r="F11" s="21">
        <v>90.3</v>
      </c>
      <c r="G11" s="21">
        <v>124.8</v>
      </c>
      <c r="H11" s="21">
        <v>129.9</v>
      </c>
      <c r="I11" s="21">
        <v>161.9</v>
      </c>
      <c r="J11" s="28">
        <v>163</v>
      </c>
      <c r="K11" s="21">
        <v>167.2</v>
      </c>
      <c r="L11" s="29">
        <v>169</v>
      </c>
      <c r="M11" s="27">
        <v>165.3</v>
      </c>
      <c r="N11" s="27">
        <v>170.2</v>
      </c>
    </row>
    <row r="12" spans="1:14" ht="19.5" customHeight="1" x14ac:dyDescent="0.3">
      <c r="A12" s="426" t="s">
        <v>222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6"/>
    </row>
    <row r="13" spans="1:14" ht="19.5" customHeight="1" x14ac:dyDescent="0.3">
      <c r="A13" s="25" t="s">
        <v>223</v>
      </c>
      <c r="B13" s="428" t="s">
        <v>224</v>
      </c>
      <c r="C13" s="28">
        <v>306</v>
      </c>
      <c r="D13" s="28">
        <v>665</v>
      </c>
      <c r="E13" s="28">
        <v>1865</v>
      </c>
      <c r="F13" s="28">
        <v>5391</v>
      </c>
      <c r="G13" s="28">
        <v>21374</v>
      </c>
      <c r="H13" s="28">
        <v>54991</v>
      </c>
      <c r="I13" s="28">
        <v>141866</v>
      </c>
      <c r="J13" s="28">
        <v>159491</v>
      </c>
      <c r="K13" s="28" t="s">
        <v>225</v>
      </c>
      <c r="L13" s="26">
        <v>190704</v>
      </c>
      <c r="M13" s="26">
        <v>210023</v>
      </c>
      <c r="N13" s="30" t="s">
        <v>226</v>
      </c>
    </row>
    <row r="14" spans="1:14" ht="19.5" customHeight="1" x14ac:dyDescent="0.3">
      <c r="A14" s="25" t="s">
        <v>227</v>
      </c>
      <c r="B14" s="428"/>
      <c r="C14" s="28">
        <v>82</v>
      </c>
      <c r="D14" s="28">
        <v>168</v>
      </c>
      <c r="E14" s="28">
        <v>343</v>
      </c>
      <c r="F14" s="28">
        <v>554</v>
      </c>
      <c r="G14" s="28">
        <v>1356</v>
      </c>
      <c r="H14" s="28">
        <v>2948</v>
      </c>
      <c r="I14" s="28">
        <v>7064</v>
      </c>
      <c r="J14" s="28">
        <v>7658</v>
      </c>
      <c r="K14" s="28" t="s">
        <v>228</v>
      </c>
      <c r="L14" s="26">
        <v>8698</v>
      </c>
      <c r="M14" s="26">
        <v>9344</v>
      </c>
      <c r="N14" s="30" t="s">
        <v>229</v>
      </c>
    </row>
    <row r="15" spans="1:14" ht="19.5" customHeight="1" x14ac:dyDescent="0.3">
      <c r="A15" s="25" t="s">
        <v>230</v>
      </c>
      <c r="B15" s="428"/>
      <c r="C15" s="28">
        <v>34</v>
      </c>
      <c r="D15" s="28">
        <v>57</v>
      </c>
      <c r="E15" s="28">
        <v>94</v>
      </c>
      <c r="F15" s="28">
        <v>162</v>
      </c>
      <c r="G15" s="28">
        <v>331</v>
      </c>
      <c r="H15" s="28">
        <v>634</v>
      </c>
      <c r="I15" s="28">
        <v>1604</v>
      </c>
      <c r="J15" s="28">
        <v>1677</v>
      </c>
      <c r="K15" s="28" t="s">
        <v>231</v>
      </c>
      <c r="L15" s="27">
        <v>1887</v>
      </c>
      <c r="M15" s="27">
        <v>1971</v>
      </c>
      <c r="N15" s="31" t="s">
        <v>232</v>
      </c>
    </row>
    <row r="16" spans="1:14" ht="19.5" customHeight="1" x14ac:dyDescent="0.3">
      <c r="A16" s="426" t="s">
        <v>233</v>
      </c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426"/>
      <c r="M16" s="426"/>
      <c r="N16" s="426"/>
    </row>
    <row r="17" spans="1:14" ht="19.5" customHeight="1" x14ac:dyDescent="0.3">
      <c r="A17" s="25" t="s">
        <v>234</v>
      </c>
      <c r="B17" s="429" t="s">
        <v>235</v>
      </c>
      <c r="C17" s="25">
        <v>34.799999999999997</v>
      </c>
      <c r="D17" s="25">
        <v>111.7</v>
      </c>
      <c r="E17" s="25">
        <v>451.8</v>
      </c>
      <c r="F17" s="25">
        <v>930.9</v>
      </c>
      <c r="G17" s="32">
        <v>4596</v>
      </c>
      <c r="H17" s="32">
        <v>23861</v>
      </c>
      <c r="I17" s="25">
        <v>75453.2</v>
      </c>
      <c r="J17" s="25">
        <v>75572.5</v>
      </c>
      <c r="K17" s="21" t="s">
        <v>236</v>
      </c>
      <c r="L17" s="26">
        <v>89084.1</v>
      </c>
      <c r="M17" s="26">
        <v>109941</v>
      </c>
      <c r="N17" s="33" t="s">
        <v>237</v>
      </c>
    </row>
    <row r="18" spans="1:14" ht="19.5" customHeight="1" x14ac:dyDescent="0.3">
      <c r="A18" s="25" t="s">
        <v>238</v>
      </c>
      <c r="B18" s="429"/>
      <c r="C18" s="21">
        <v>12.6</v>
      </c>
      <c r="D18" s="21">
        <v>55.2</v>
      </c>
      <c r="E18" s="21">
        <v>231.4</v>
      </c>
      <c r="F18" s="21">
        <v>750.4</v>
      </c>
      <c r="G18" s="21">
        <v>3259.6</v>
      </c>
      <c r="H18" s="21">
        <v>12901.7</v>
      </c>
      <c r="I18" s="21">
        <v>45992.4</v>
      </c>
      <c r="J18" s="21">
        <v>55161.1</v>
      </c>
      <c r="K18" s="28" t="s">
        <v>239</v>
      </c>
      <c r="L18" s="27">
        <v>56749.8</v>
      </c>
      <c r="M18" s="27">
        <v>61230.7</v>
      </c>
      <c r="N18" s="31" t="s">
        <v>240</v>
      </c>
    </row>
    <row r="19" spans="1:14" ht="19.5" customHeight="1" x14ac:dyDescent="0.3">
      <c r="A19" s="34" t="s">
        <v>241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9.5" customHeight="1" x14ac:dyDescent="0.3">
      <c r="A20" s="25" t="s">
        <v>242</v>
      </c>
      <c r="B20" s="4" t="s">
        <v>243</v>
      </c>
      <c r="C20" s="4"/>
      <c r="D20" s="4"/>
      <c r="E20" s="4"/>
      <c r="F20" s="4"/>
      <c r="G20" s="4"/>
      <c r="H20" s="10">
        <v>494</v>
      </c>
      <c r="I20" s="4">
        <v>1287.3</v>
      </c>
      <c r="J20" s="4">
        <v>1407.8</v>
      </c>
      <c r="K20" s="4">
        <v>1515.4</v>
      </c>
      <c r="L20" s="4">
        <v>1650.8</v>
      </c>
      <c r="M20" s="4">
        <v>1824.3</v>
      </c>
      <c r="N20" s="4">
        <v>2026.1</v>
      </c>
    </row>
    <row r="21" spans="1:14" ht="19.5" customHeight="1" x14ac:dyDescent="0.3">
      <c r="A21" s="25" t="s">
        <v>244</v>
      </c>
      <c r="B21" s="4" t="s">
        <v>245</v>
      </c>
      <c r="C21" s="4"/>
      <c r="D21" s="4"/>
      <c r="E21" s="4"/>
      <c r="F21" s="4"/>
      <c r="G21" s="4"/>
      <c r="H21" s="4">
        <v>2076</v>
      </c>
      <c r="I21" s="4">
        <v>8409</v>
      </c>
      <c r="J21" s="4">
        <v>9478</v>
      </c>
      <c r="K21" s="4">
        <v>10461</v>
      </c>
      <c r="L21" s="4">
        <v>11730</v>
      </c>
      <c r="M21" s="4">
        <v>13403</v>
      </c>
      <c r="N21" s="4">
        <v>15415</v>
      </c>
    </row>
    <row r="22" spans="1:14" s="8" customFormat="1" x14ac:dyDescent="0.25">
      <c r="A22" s="423" t="s">
        <v>246</v>
      </c>
      <c r="B22" s="423"/>
      <c r="C22" s="423"/>
      <c r="D22" s="423"/>
      <c r="E22" s="423"/>
      <c r="F22" s="423"/>
      <c r="G22" s="423"/>
      <c r="H22" s="423"/>
      <c r="I22" s="423"/>
      <c r="J22" s="423"/>
      <c r="K22" s="423"/>
      <c r="L22" s="423"/>
      <c r="M22" s="423"/>
      <c r="N22" s="423"/>
    </row>
    <row r="23" spans="1:14" s="8" customFormat="1" x14ac:dyDescent="0.25">
      <c r="A23" s="431" t="s">
        <v>247</v>
      </c>
      <c r="B23" s="431"/>
      <c r="C23" s="431"/>
      <c r="D23" s="431"/>
      <c r="E23" s="431"/>
      <c r="F23" s="431"/>
      <c r="G23" s="431"/>
      <c r="H23" s="431"/>
      <c r="I23" s="431"/>
      <c r="J23" s="431"/>
      <c r="K23" s="431"/>
      <c r="L23" s="431"/>
      <c r="M23" s="431"/>
      <c r="N23" s="431"/>
    </row>
    <row r="24" spans="1:14" s="8" customFormat="1" x14ac:dyDescent="0.25">
      <c r="A24" s="431" t="s">
        <v>248</v>
      </c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31"/>
      <c r="M24" s="431"/>
      <c r="N24" s="431"/>
    </row>
    <row r="25" spans="1:14" s="8" customFormat="1" x14ac:dyDescent="0.25">
      <c r="A25" s="431" t="s">
        <v>249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</row>
    <row r="26" spans="1:14" s="8" customFormat="1" x14ac:dyDescent="0.3">
      <c r="A26" s="430" t="s">
        <v>250</v>
      </c>
      <c r="B26" s="430"/>
      <c r="C26" s="430"/>
      <c r="D26" s="430"/>
      <c r="E26" s="430"/>
      <c r="F26" s="430"/>
      <c r="G26" s="430"/>
      <c r="H26" s="430"/>
      <c r="I26" s="430"/>
      <c r="J26" s="430"/>
      <c r="K26" s="430"/>
      <c r="L26" s="430"/>
      <c r="M26" s="430"/>
      <c r="N26" s="222"/>
    </row>
    <row r="27" spans="1:14" s="8" customFormat="1" x14ac:dyDescent="0.3">
      <c r="A27" s="430" t="s">
        <v>251</v>
      </c>
      <c r="B27" s="430"/>
      <c r="C27" s="430"/>
      <c r="D27" s="430"/>
      <c r="E27" s="430"/>
      <c r="F27" s="430"/>
      <c r="G27" s="430"/>
      <c r="H27" s="430"/>
      <c r="I27" s="430"/>
      <c r="J27" s="430"/>
      <c r="K27" s="430"/>
      <c r="L27" s="430"/>
      <c r="M27" s="430"/>
      <c r="N27" s="222"/>
    </row>
    <row r="28" spans="1:14" s="8" customFormat="1" ht="15" customHeight="1" x14ac:dyDescent="0.3">
      <c r="A28" s="432" t="s">
        <v>39</v>
      </c>
      <c r="B28" s="432"/>
      <c r="C28" s="432"/>
      <c r="D28" s="432"/>
      <c r="E28" s="432"/>
      <c r="F28" s="432"/>
      <c r="G28" s="432"/>
      <c r="H28" s="432"/>
      <c r="I28" s="432"/>
      <c r="J28" s="432"/>
      <c r="K28" s="432"/>
      <c r="L28" s="432"/>
      <c r="M28" s="432"/>
      <c r="N28" s="432"/>
    </row>
    <row r="29" spans="1:14" s="8" customFormat="1" x14ac:dyDescent="0.3">
      <c r="A29" s="430" t="s">
        <v>252</v>
      </c>
      <c r="B29" s="430"/>
      <c r="C29" s="430"/>
      <c r="D29" s="430"/>
      <c r="E29" s="430"/>
      <c r="F29" s="430"/>
      <c r="G29" s="430"/>
      <c r="H29" s="430"/>
      <c r="I29" s="430"/>
      <c r="J29" s="430"/>
      <c r="K29" s="430"/>
      <c r="L29" s="430"/>
      <c r="M29" s="430"/>
      <c r="N29" s="223"/>
    </row>
  </sheetData>
  <mergeCells count="19">
    <mergeCell ref="A29:M29"/>
    <mergeCell ref="A23:N23"/>
    <mergeCell ref="A24:N24"/>
    <mergeCell ref="A25:N25"/>
    <mergeCell ref="A26:M26"/>
    <mergeCell ref="A27:M27"/>
    <mergeCell ref="A28:N28"/>
    <mergeCell ref="A22:N22"/>
    <mergeCell ref="A1:N1"/>
    <mergeCell ref="A3:K3"/>
    <mergeCell ref="B4:B5"/>
    <mergeCell ref="A6:N6"/>
    <mergeCell ref="B7:B8"/>
    <mergeCell ref="A9:N9"/>
    <mergeCell ref="B10:B11"/>
    <mergeCell ref="A12:N12"/>
    <mergeCell ref="B13:B15"/>
    <mergeCell ref="A16:N16"/>
    <mergeCell ref="B17:B1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N44"/>
  <sheetViews>
    <sheetView view="pageBreakPreview" zoomScaleSheetLayoutView="100" workbookViewId="0">
      <selection activeCell="H42" sqref="H42"/>
    </sheetView>
  </sheetViews>
  <sheetFormatPr defaultColWidth="8.88671875" defaultRowHeight="13.8" x14ac:dyDescent="0.3"/>
  <cols>
    <col min="1" max="1" width="4.44140625" style="12" customWidth="1"/>
    <col min="2" max="2" width="17.6640625" style="13" customWidth="1"/>
    <col min="3" max="3" width="13" style="13" customWidth="1"/>
    <col min="4" max="4" width="13" style="13" bestFit="1" customWidth="1"/>
    <col min="5" max="5" width="12.33203125" style="13" bestFit="1" customWidth="1"/>
    <col min="6" max="6" width="12.5546875" style="13" bestFit="1" customWidth="1"/>
    <col min="7" max="7" width="12.33203125" style="13" customWidth="1"/>
    <col min="8" max="8" width="12.6640625" style="13" bestFit="1" customWidth="1"/>
    <col min="9" max="11" width="13.33203125" style="13" bestFit="1" customWidth="1"/>
    <col min="12" max="12" width="14.109375" style="13" bestFit="1" customWidth="1"/>
    <col min="13" max="13" width="13.6640625" style="13" bestFit="1" customWidth="1"/>
    <col min="14" max="14" width="13.33203125" style="13" bestFit="1" customWidth="1"/>
    <col min="15" max="16384" width="8.88671875" style="13"/>
  </cols>
  <sheetData>
    <row r="1" spans="1:14" ht="23.25" customHeight="1" x14ac:dyDescent="0.3">
      <c r="A1" s="433" t="s">
        <v>402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</row>
    <row r="2" spans="1:14" ht="17.25" customHeight="1" x14ac:dyDescent="0.3">
      <c r="A2" s="433" t="s">
        <v>401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</row>
    <row r="3" spans="1:14" ht="12.75" customHeight="1" x14ac:dyDescent="0.3">
      <c r="A3" s="14" t="s">
        <v>52</v>
      </c>
      <c r="B3" s="14"/>
      <c r="M3" s="435" t="s">
        <v>53</v>
      </c>
      <c r="N3" s="435"/>
    </row>
    <row r="4" spans="1:14" s="14" customFormat="1" ht="18.75" customHeight="1" x14ac:dyDescent="0.3">
      <c r="A4" s="436" t="s">
        <v>0</v>
      </c>
      <c r="B4" s="438" t="s">
        <v>54</v>
      </c>
      <c r="C4" s="434" t="s">
        <v>61</v>
      </c>
      <c r="D4" s="434"/>
      <c r="E4" s="434"/>
      <c r="F4" s="434"/>
      <c r="G4" s="434"/>
      <c r="H4" s="434"/>
      <c r="I4" s="434" t="s">
        <v>62</v>
      </c>
      <c r="J4" s="434"/>
      <c r="K4" s="434"/>
      <c r="L4" s="434"/>
      <c r="M4" s="434"/>
      <c r="N4" s="434"/>
    </row>
    <row r="5" spans="1:14" s="14" customFormat="1" ht="14.4" x14ac:dyDescent="0.3">
      <c r="A5" s="437"/>
      <c r="B5" s="439"/>
      <c r="C5" s="229">
        <v>2010</v>
      </c>
      <c r="D5" s="229">
        <v>2011</v>
      </c>
      <c r="E5" s="229">
        <v>2012</v>
      </c>
      <c r="F5" s="229">
        <v>2013</v>
      </c>
      <c r="G5" s="229">
        <v>2014</v>
      </c>
      <c r="H5" s="229">
        <v>2015</v>
      </c>
      <c r="I5" s="229">
        <v>2010</v>
      </c>
      <c r="J5" s="229">
        <v>2011</v>
      </c>
      <c r="K5" s="229">
        <v>2012</v>
      </c>
      <c r="L5" s="229">
        <v>2013</v>
      </c>
      <c r="M5" s="229">
        <v>2014</v>
      </c>
      <c r="N5" s="229">
        <v>2015</v>
      </c>
    </row>
    <row r="6" spans="1:14" ht="14.4" x14ac:dyDescent="0.3">
      <c r="A6" s="15">
        <v>1</v>
      </c>
      <c r="B6" s="226" t="s">
        <v>11</v>
      </c>
      <c r="C6" s="224">
        <v>1049945</v>
      </c>
      <c r="D6" s="224">
        <v>1187621</v>
      </c>
      <c r="E6" s="224">
        <v>1331416</v>
      </c>
      <c r="F6" s="224">
        <v>1301472</v>
      </c>
      <c r="G6" s="224">
        <v>922583</v>
      </c>
      <c r="H6" s="224">
        <v>1013986</v>
      </c>
      <c r="I6" s="224">
        <v>7873194</v>
      </c>
      <c r="J6" s="224">
        <v>9001726</v>
      </c>
      <c r="K6" s="224">
        <v>11092912</v>
      </c>
      <c r="L6" s="224">
        <v>11386231</v>
      </c>
      <c r="M6" s="224">
        <v>6079560</v>
      </c>
      <c r="N6" s="224">
        <v>6868276</v>
      </c>
    </row>
    <row r="7" spans="1:14" ht="14.4" x14ac:dyDescent="0.3">
      <c r="A7" s="1">
        <v>2</v>
      </c>
      <c r="B7" s="226" t="s">
        <v>12</v>
      </c>
      <c r="C7" s="224">
        <v>5430</v>
      </c>
      <c r="D7" s="224" t="s">
        <v>64</v>
      </c>
      <c r="E7" s="224" t="s">
        <v>65</v>
      </c>
      <c r="F7" s="224" t="s">
        <v>66</v>
      </c>
      <c r="G7" s="224" t="s">
        <v>66</v>
      </c>
      <c r="H7" s="224" t="s">
        <v>66</v>
      </c>
      <c r="I7" s="224">
        <v>16671</v>
      </c>
      <c r="J7" s="224" t="s">
        <v>65</v>
      </c>
      <c r="K7" s="224" t="s">
        <v>65</v>
      </c>
      <c r="L7" s="224" t="s">
        <v>66</v>
      </c>
      <c r="M7" s="224" t="s">
        <v>66</v>
      </c>
      <c r="N7" s="224" t="s">
        <v>66</v>
      </c>
    </row>
    <row r="8" spans="1:14" ht="14.4" x14ac:dyDescent="0.3">
      <c r="A8" s="1">
        <v>3</v>
      </c>
      <c r="B8" s="226" t="s">
        <v>67</v>
      </c>
      <c r="C8" s="224">
        <v>245737</v>
      </c>
      <c r="D8" s="224">
        <v>274522</v>
      </c>
      <c r="E8" s="224">
        <v>309186</v>
      </c>
      <c r="F8" s="224">
        <v>202784</v>
      </c>
      <c r="G8" s="224">
        <v>377127</v>
      </c>
      <c r="H8" s="224">
        <v>409050</v>
      </c>
      <c r="I8" s="224">
        <v>1137984</v>
      </c>
      <c r="J8" s="224">
        <v>1307606</v>
      </c>
      <c r="K8" s="224">
        <v>1497934</v>
      </c>
      <c r="L8" s="224">
        <v>1674738</v>
      </c>
      <c r="M8" s="224">
        <v>1839880</v>
      </c>
      <c r="N8" s="224">
        <v>2100687</v>
      </c>
    </row>
    <row r="9" spans="1:14" ht="14.4" x14ac:dyDescent="0.3">
      <c r="A9" s="1">
        <v>4</v>
      </c>
      <c r="B9" s="226" t="s">
        <v>68</v>
      </c>
      <c r="C9" s="224">
        <v>200866</v>
      </c>
      <c r="D9" s="224">
        <v>232188</v>
      </c>
      <c r="E9" s="224">
        <v>272594</v>
      </c>
      <c r="F9" s="224">
        <v>336941</v>
      </c>
      <c r="G9" s="224">
        <v>388302</v>
      </c>
      <c r="H9" s="224">
        <v>440632</v>
      </c>
      <c r="I9" s="224">
        <v>2156120</v>
      </c>
      <c r="J9" s="224">
        <v>2441021</v>
      </c>
      <c r="K9" s="224">
        <v>2840286</v>
      </c>
      <c r="L9" s="224">
        <v>3280286</v>
      </c>
      <c r="M9" s="224">
        <v>3775094</v>
      </c>
      <c r="N9" s="224">
        <v>4336964</v>
      </c>
    </row>
    <row r="10" spans="1:14" ht="14.4" x14ac:dyDescent="0.3">
      <c r="A10" s="1">
        <v>5</v>
      </c>
      <c r="B10" s="226" t="s">
        <v>35</v>
      </c>
      <c r="C10" s="224">
        <v>147126</v>
      </c>
      <c r="D10" s="224">
        <v>162495</v>
      </c>
      <c r="E10" s="224">
        <v>184918</v>
      </c>
      <c r="F10" s="224">
        <v>206189</v>
      </c>
      <c r="G10" s="224">
        <v>267570</v>
      </c>
      <c r="H10" s="224">
        <v>293803</v>
      </c>
      <c r="I10" s="224">
        <v>2288647</v>
      </c>
      <c r="J10" s="224">
        <v>2603542</v>
      </c>
      <c r="K10" s="224">
        <v>2919120</v>
      </c>
      <c r="L10" s="224">
        <v>3231053</v>
      </c>
      <c r="M10" s="224">
        <v>3603787</v>
      </c>
      <c r="N10" s="224">
        <v>4020124</v>
      </c>
    </row>
    <row r="11" spans="1:14" ht="14.4" x14ac:dyDescent="0.3">
      <c r="A11" s="15">
        <v>6</v>
      </c>
      <c r="B11" s="227" t="s">
        <v>13</v>
      </c>
      <c r="C11" s="224">
        <v>507820</v>
      </c>
      <c r="D11" s="224">
        <v>541620</v>
      </c>
      <c r="E11" s="224">
        <v>280469</v>
      </c>
      <c r="F11" s="224">
        <v>317963</v>
      </c>
      <c r="G11" s="224">
        <v>334434</v>
      </c>
      <c r="H11" s="224">
        <v>354665</v>
      </c>
      <c r="I11" s="224">
        <v>6239028</v>
      </c>
      <c r="J11" s="224">
        <v>6686051</v>
      </c>
      <c r="K11" s="224">
        <v>7069651</v>
      </c>
      <c r="L11" s="224">
        <v>7467320</v>
      </c>
      <c r="M11" s="224">
        <v>7958323</v>
      </c>
      <c r="N11" s="224">
        <v>8496055</v>
      </c>
    </row>
    <row r="12" spans="1:14" ht="14.4" x14ac:dyDescent="0.3">
      <c r="A12" s="1">
        <v>7</v>
      </c>
      <c r="B12" s="226" t="s">
        <v>69</v>
      </c>
      <c r="C12" s="224">
        <v>84134</v>
      </c>
      <c r="D12" s="225">
        <v>90751</v>
      </c>
      <c r="E12" s="224">
        <v>100749</v>
      </c>
      <c r="F12" s="224">
        <v>106035</v>
      </c>
      <c r="G12" s="224">
        <v>111120</v>
      </c>
      <c r="H12" s="224">
        <v>115807</v>
      </c>
      <c r="I12" s="224">
        <v>642908</v>
      </c>
      <c r="J12" s="224">
        <v>699324</v>
      </c>
      <c r="K12" s="224">
        <v>764860</v>
      </c>
      <c r="L12" s="224">
        <v>832337</v>
      </c>
      <c r="M12" s="224">
        <v>898242</v>
      </c>
      <c r="N12" s="224">
        <v>967861</v>
      </c>
    </row>
    <row r="13" spans="1:14" ht="14.4" x14ac:dyDescent="0.3">
      <c r="A13" s="1">
        <v>8</v>
      </c>
      <c r="B13" s="226" t="s">
        <v>26</v>
      </c>
      <c r="C13" s="224">
        <v>1218969</v>
      </c>
      <c r="D13" s="224">
        <v>1326972</v>
      </c>
      <c r="E13" s="224">
        <v>1462815</v>
      </c>
      <c r="F13" s="224">
        <v>1586748</v>
      </c>
      <c r="G13" s="224">
        <v>1685570</v>
      </c>
      <c r="H13" s="224">
        <v>1805276</v>
      </c>
      <c r="I13" s="224">
        <v>10653604</v>
      </c>
      <c r="J13" s="224">
        <v>11666163</v>
      </c>
      <c r="K13" s="224">
        <v>12950902</v>
      </c>
      <c r="L13" s="224">
        <v>14185705</v>
      </c>
      <c r="M13" s="224">
        <v>15406029</v>
      </c>
      <c r="N13" s="224">
        <v>16915291</v>
      </c>
    </row>
    <row r="14" spans="1:14" ht="14.4" x14ac:dyDescent="0.3">
      <c r="A14" s="1">
        <v>9</v>
      </c>
      <c r="B14" s="226" t="s">
        <v>15</v>
      </c>
      <c r="C14" s="224">
        <v>484878</v>
      </c>
      <c r="D14" s="224">
        <v>539940</v>
      </c>
      <c r="E14" s="224">
        <v>584573</v>
      </c>
      <c r="F14" s="224">
        <v>630231</v>
      </c>
      <c r="G14" s="224">
        <v>687498</v>
      </c>
      <c r="H14" s="224">
        <v>751638</v>
      </c>
      <c r="I14" s="224">
        <v>4306947</v>
      </c>
      <c r="J14" s="224">
        <v>4837063</v>
      </c>
      <c r="K14" s="224">
        <v>5393537</v>
      </c>
      <c r="L14" s="224">
        <v>5969363</v>
      </c>
      <c r="M14" s="224">
        <v>6551250</v>
      </c>
      <c r="N14" s="224">
        <v>7175912</v>
      </c>
    </row>
    <row r="15" spans="1:14" ht="14.4" x14ac:dyDescent="0.3">
      <c r="A15" s="1">
        <v>10</v>
      </c>
      <c r="B15" s="226" t="s">
        <v>3</v>
      </c>
      <c r="C15" s="224">
        <v>122937</v>
      </c>
      <c r="D15" s="224">
        <v>132076</v>
      </c>
      <c r="E15" s="224">
        <v>140440</v>
      </c>
      <c r="F15" s="224">
        <v>180127</v>
      </c>
      <c r="G15" s="224">
        <v>190032</v>
      </c>
      <c r="H15" s="224">
        <v>198069</v>
      </c>
      <c r="I15" s="224">
        <v>415404</v>
      </c>
      <c r="J15" s="224">
        <v>489638</v>
      </c>
      <c r="K15" s="224">
        <v>596164</v>
      </c>
      <c r="L15" s="224">
        <v>695934</v>
      </c>
      <c r="M15" s="224">
        <v>784238</v>
      </c>
      <c r="N15" s="224">
        <v>879335</v>
      </c>
    </row>
    <row r="16" spans="1:14" ht="14.4" x14ac:dyDescent="0.3">
      <c r="A16" s="15">
        <v>11</v>
      </c>
      <c r="B16" s="226" t="s">
        <v>33</v>
      </c>
      <c r="C16" s="224">
        <v>128724</v>
      </c>
      <c r="D16" s="224">
        <v>141791</v>
      </c>
      <c r="E16" s="224">
        <v>154995</v>
      </c>
      <c r="F16" s="224">
        <v>171561</v>
      </c>
      <c r="G16" s="224">
        <v>185306</v>
      </c>
      <c r="H16" s="224">
        <v>199443</v>
      </c>
      <c r="I16" s="224">
        <v>610181</v>
      </c>
      <c r="J16" s="224">
        <v>785170</v>
      </c>
      <c r="K16" s="224">
        <v>761903</v>
      </c>
      <c r="L16" s="224">
        <v>849225</v>
      </c>
      <c r="M16" s="224">
        <v>947771</v>
      </c>
      <c r="N16" s="224">
        <v>1044828</v>
      </c>
    </row>
    <row r="17" spans="1:14" ht="14.4" x14ac:dyDescent="0.3">
      <c r="A17" s="1">
        <v>12</v>
      </c>
      <c r="B17" s="226" t="s">
        <v>4</v>
      </c>
      <c r="C17" s="224">
        <v>766936</v>
      </c>
      <c r="D17" s="225">
        <v>863333</v>
      </c>
      <c r="E17" s="224">
        <v>965287</v>
      </c>
      <c r="F17" s="224">
        <v>930461</v>
      </c>
      <c r="G17" s="224">
        <v>196292</v>
      </c>
      <c r="H17" s="224">
        <v>219856</v>
      </c>
      <c r="I17" s="224">
        <v>2000472</v>
      </c>
      <c r="J17" s="224">
        <v>2249849</v>
      </c>
      <c r="K17" s="224">
        <v>2192699</v>
      </c>
      <c r="L17" s="224">
        <v>2486316</v>
      </c>
      <c r="M17" s="224">
        <v>1522468</v>
      </c>
      <c r="N17" s="224">
        <v>1845750</v>
      </c>
    </row>
    <row r="18" spans="1:14" ht="14.4" x14ac:dyDescent="0.3">
      <c r="A18" s="1">
        <v>13</v>
      </c>
      <c r="B18" s="226" t="s">
        <v>16</v>
      </c>
      <c r="C18" s="224">
        <v>887999</v>
      </c>
      <c r="D18" s="225">
        <v>973110</v>
      </c>
      <c r="E18" s="224">
        <v>1062081</v>
      </c>
      <c r="F18" s="224">
        <v>1180736</v>
      </c>
      <c r="G18" s="224">
        <v>1289580</v>
      </c>
      <c r="H18" s="224">
        <v>1404626</v>
      </c>
      <c r="I18" s="224">
        <v>8155977</v>
      </c>
      <c r="J18" s="224">
        <v>8957373</v>
      </c>
      <c r="K18" s="224">
        <v>9847520</v>
      </c>
      <c r="L18" s="224">
        <v>10882950</v>
      </c>
      <c r="M18" s="224">
        <v>12045526</v>
      </c>
      <c r="N18" s="224">
        <v>13380335</v>
      </c>
    </row>
    <row r="19" spans="1:14" ht="14.4" x14ac:dyDescent="0.3">
      <c r="A19" s="1">
        <v>14</v>
      </c>
      <c r="B19" s="226" t="s">
        <v>5</v>
      </c>
      <c r="C19" s="224">
        <v>1394162</v>
      </c>
      <c r="D19" s="225">
        <v>1507041</v>
      </c>
      <c r="E19" s="224">
        <v>1622543</v>
      </c>
      <c r="F19" s="224">
        <v>1751514</v>
      </c>
      <c r="G19" s="224">
        <v>1845241</v>
      </c>
      <c r="H19" s="224">
        <v>1912392</v>
      </c>
      <c r="I19" s="224">
        <v>4003490</v>
      </c>
      <c r="J19" s="224">
        <v>4564978</v>
      </c>
      <c r="K19" s="224">
        <v>5270771</v>
      </c>
      <c r="L19" s="224">
        <v>6106308</v>
      </c>
      <c r="M19" s="224">
        <v>6929800</v>
      </c>
      <c r="N19" s="224">
        <v>7735928</v>
      </c>
    </row>
    <row r="20" spans="1:14" ht="14.4" x14ac:dyDescent="0.3">
      <c r="A20" s="1">
        <v>15</v>
      </c>
      <c r="B20" s="226" t="s">
        <v>6</v>
      </c>
      <c r="C20" s="224">
        <v>378888</v>
      </c>
      <c r="D20" s="224">
        <v>419211</v>
      </c>
      <c r="E20" s="224">
        <v>467206</v>
      </c>
      <c r="F20" s="224">
        <v>520521</v>
      </c>
      <c r="G20" s="224">
        <v>569970</v>
      </c>
      <c r="H20" s="224">
        <v>640175</v>
      </c>
      <c r="I20" s="224">
        <v>6211688</v>
      </c>
      <c r="J20" s="224">
        <v>6936491</v>
      </c>
      <c r="K20" s="224">
        <v>7676953</v>
      </c>
      <c r="L20" s="224">
        <v>8239518</v>
      </c>
      <c r="M20" s="224">
        <v>9151655</v>
      </c>
      <c r="N20" s="224">
        <v>10500952</v>
      </c>
    </row>
    <row r="21" spans="1:14" ht="14.4" x14ac:dyDescent="0.3">
      <c r="A21" s="15">
        <v>16</v>
      </c>
      <c r="B21" s="226" t="s">
        <v>17</v>
      </c>
      <c r="C21" s="224">
        <v>1774852</v>
      </c>
      <c r="D21" s="224">
        <v>1872845</v>
      </c>
      <c r="E21" s="224">
        <v>1983759</v>
      </c>
      <c r="F21" s="224">
        <v>2091627</v>
      </c>
      <c r="G21" s="224">
        <v>2241906</v>
      </c>
      <c r="H21" s="224">
        <v>2339973</v>
      </c>
      <c r="I21" s="224">
        <v>13993569</v>
      </c>
      <c r="J21" s="224">
        <v>15561254</v>
      </c>
      <c r="K21" s="224">
        <v>17448602</v>
      </c>
      <c r="L21" s="224">
        <v>19396525</v>
      </c>
      <c r="M21" s="224">
        <v>21151870</v>
      </c>
      <c r="N21" s="224">
        <v>23222202</v>
      </c>
    </row>
    <row r="22" spans="1:14" ht="14.4" x14ac:dyDescent="0.3">
      <c r="A22" s="1">
        <v>17</v>
      </c>
      <c r="B22" s="226" t="s">
        <v>74</v>
      </c>
      <c r="C22" s="224">
        <v>22140</v>
      </c>
      <c r="D22" s="224">
        <v>26082</v>
      </c>
      <c r="E22" s="224">
        <v>29942</v>
      </c>
      <c r="F22" s="224">
        <v>37895</v>
      </c>
      <c r="G22" s="224">
        <v>42011</v>
      </c>
      <c r="H22" s="224">
        <v>48658</v>
      </c>
      <c r="I22" s="224">
        <v>172312</v>
      </c>
      <c r="J22" s="224">
        <v>180420</v>
      </c>
      <c r="K22" s="224">
        <v>184581</v>
      </c>
      <c r="L22" s="224">
        <v>258032</v>
      </c>
      <c r="M22" s="224">
        <v>352533</v>
      </c>
      <c r="N22" s="224">
        <v>258485</v>
      </c>
    </row>
    <row r="23" spans="1:14" ht="14.4" x14ac:dyDescent="0.3">
      <c r="A23" s="1">
        <v>18</v>
      </c>
      <c r="B23" s="226" t="s">
        <v>19</v>
      </c>
      <c r="C23" s="224">
        <v>48290</v>
      </c>
      <c r="D23" s="225">
        <v>53746</v>
      </c>
      <c r="E23" s="224">
        <v>59933</v>
      </c>
      <c r="F23" s="224">
        <v>66453</v>
      </c>
      <c r="G23" s="224">
        <v>82398</v>
      </c>
      <c r="H23" s="224">
        <v>85992</v>
      </c>
      <c r="I23" s="224">
        <v>109823</v>
      </c>
      <c r="J23" s="224">
        <v>121991</v>
      </c>
      <c r="K23" s="224">
        <v>137904</v>
      </c>
      <c r="L23" s="224">
        <v>153568</v>
      </c>
      <c r="M23" s="224">
        <v>165867</v>
      </c>
      <c r="N23" s="224">
        <v>181112</v>
      </c>
    </row>
    <row r="24" spans="1:14" ht="14.4" x14ac:dyDescent="0.3">
      <c r="A24" s="1">
        <v>19</v>
      </c>
      <c r="B24" s="226" t="s">
        <v>36</v>
      </c>
      <c r="C24" s="224">
        <v>17230</v>
      </c>
      <c r="D24" s="224">
        <v>19517</v>
      </c>
      <c r="E24" s="224">
        <v>22758</v>
      </c>
      <c r="F24" s="224">
        <v>25476</v>
      </c>
      <c r="G24" s="224">
        <v>28694</v>
      </c>
      <c r="H24" s="224">
        <v>30546</v>
      </c>
      <c r="I24" s="224">
        <v>63226</v>
      </c>
      <c r="J24" s="224">
        <v>73131</v>
      </c>
      <c r="K24" s="224">
        <v>79072</v>
      </c>
      <c r="L24" s="224">
        <v>95860</v>
      </c>
      <c r="M24" s="224">
        <v>108537</v>
      </c>
      <c r="N24" s="224">
        <v>120940</v>
      </c>
    </row>
    <row r="25" spans="1:14" ht="14.4" x14ac:dyDescent="0.3">
      <c r="A25" s="1">
        <v>20</v>
      </c>
      <c r="B25" s="226" t="s">
        <v>20</v>
      </c>
      <c r="C25" s="224">
        <v>106946</v>
      </c>
      <c r="D25" s="224">
        <v>129699</v>
      </c>
      <c r="E25" s="224">
        <v>128748</v>
      </c>
      <c r="F25" s="224">
        <v>138309</v>
      </c>
      <c r="G25" s="224">
        <v>134680</v>
      </c>
      <c r="H25" s="224">
        <v>141271</v>
      </c>
      <c r="I25" s="224">
        <v>133786</v>
      </c>
      <c r="J25" s="224">
        <v>142954</v>
      </c>
      <c r="K25" s="224">
        <v>147670</v>
      </c>
      <c r="L25" s="224">
        <v>157566</v>
      </c>
      <c r="M25" s="224">
        <v>167357</v>
      </c>
      <c r="N25" s="224">
        <v>176189</v>
      </c>
    </row>
    <row r="26" spans="1:14" ht="14.4" x14ac:dyDescent="0.3">
      <c r="A26" s="15">
        <v>21</v>
      </c>
      <c r="B26" s="226" t="s">
        <v>21</v>
      </c>
      <c r="C26" s="224">
        <v>315152</v>
      </c>
      <c r="D26" s="224">
        <v>347722</v>
      </c>
      <c r="E26" s="224">
        <v>392443</v>
      </c>
      <c r="F26" s="224">
        <v>437391</v>
      </c>
      <c r="G26" s="224">
        <v>481243</v>
      </c>
      <c r="H26" s="224">
        <v>525889</v>
      </c>
      <c r="I26" s="224">
        <v>2616680</v>
      </c>
      <c r="J26" s="224">
        <v>2990316</v>
      </c>
      <c r="K26" s="224">
        <v>3366087</v>
      </c>
      <c r="L26" s="224">
        <v>3778149</v>
      </c>
      <c r="M26" s="224">
        <v>4220563</v>
      </c>
      <c r="N26" s="224">
        <v>4692706</v>
      </c>
    </row>
    <row r="27" spans="1:14" ht="14.4" x14ac:dyDescent="0.3">
      <c r="A27" s="1">
        <v>22</v>
      </c>
      <c r="B27" s="226" t="s">
        <v>22</v>
      </c>
      <c r="C27" s="224">
        <v>270415</v>
      </c>
      <c r="D27" s="224">
        <v>270415</v>
      </c>
      <c r="E27" s="224">
        <v>317191</v>
      </c>
      <c r="F27" s="224">
        <v>317191</v>
      </c>
      <c r="G27" s="224">
        <v>317191</v>
      </c>
      <c r="H27" s="224">
        <v>317191</v>
      </c>
      <c r="I27" s="224">
        <v>5003839</v>
      </c>
      <c r="J27" s="224">
        <v>5003839</v>
      </c>
      <c r="K27" s="224">
        <v>5945748</v>
      </c>
      <c r="L27" s="224">
        <v>5945748</v>
      </c>
      <c r="M27" s="224">
        <v>5945748</v>
      </c>
      <c r="N27" s="224">
        <v>5945748</v>
      </c>
    </row>
    <row r="28" spans="1:14" ht="14.4" x14ac:dyDescent="0.3">
      <c r="A28" s="1">
        <v>23</v>
      </c>
      <c r="B28" s="227" t="s">
        <v>32</v>
      </c>
      <c r="C28" s="224">
        <v>24933</v>
      </c>
      <c r="D28" s="224">
        <v>26296</v>
      </c>
      <c r="E28" s="224">
        <v>28200</v>
      </c>
      <c r="F28" s="224">
        <v>26298</v>
      </c>
      <c r="G28" s="224">
        <v>27111</v>
      </c>
      <c r="H28" s="224">
        <v>27855</v>
      </c>
      <c r="I28" s="224">
        <v>574196</v>
      </c>
      <c r="J28" s="224">
        <v>646507</v>
      </c>
      <c r="K28" s="224">
        <v>727076</v>
      </c>
      <c r="L28" s="224">
        <v>673316</v>
      </c>
      <c r="M28" s="224">
        <v>723787</v>
      </c>
      <c r="N28" s="224">
        <v>774726</v>
      </c>
    </row>
    <row r="29" spans="1:14" ht="14.4" x14ac:dyDescent="0.3">
      <c r="A29" s="1">
        <v>24</v>
      </c>
      <c r="B29" s="226" t="s">
        <v>28</v>
      </c>
      <c r="C29" s="224">
        <v>600766</v>
      </c>
      <c r="D29" s="224">
        <v>663421</v>
      </c>
      <c r="E29" s="224">
        <v>738280</v>
      </c>
      <c r="F29" s="224">
        <v>816107</v>
      </c>
      <c r="G29" s="224">
        <v>833014</v>
      </c>
      <c r="H29" s="224">
        <v>952581</v>
      </c>
      <c r="I29" s="224">
        <v>6564896</v>
      </c>
      <c r="J29" s="224">
        <v>7322844</v>
      </c>
      <c r="K29" s="224">
        <v>8247198</v>
      </c>
      <c r="L29" s="224">
        <v>9255838</v>
      </c>
      <c r="M29" s="224">
        <v>10300406</v>
      </c>
      <c r="N29" s="224">
        <v>11426348</v>
      </c>
    </row>
    <row r="30" spans="1:14" ht="14.4" x14ac:dyDescent="0.3">
      <c r="A30" s="1">
        <v>25</v>
      </c>
      <c r="B30" s="226" t="s">
        <v>7</v>
      </c>
      <c r="C30" s="224">
        <v>12102</v>
      </c>
      <c r="D30" s="224">
        <v>12967</v>
      </c>
      <c r="E30" s="224">
        <v>14306</v>
      </c>
      <c r="F30" s="224">
        <v>14415</v>
      </c>
      <c r="G30" s="224">
        <v>16409</v>
      </c>
      <c r="H30" s="224">
        <v>17465</v>
      </c>
      <c r="I30" s="224">
        <v>21524</v>
      </c>
      <c r="J30" s="224">
        <v>25816</v>
      </c>
      <c r="K30" s="224">
        <v>29028</v>
      </c>
      <c r="L30" s="224">
        <v>21862</v>
      </c>
      <c r="M30" s="224">
        <v>23199</v>
      </c>
      <c r="N30" s="224">
        <v>25745</v>
      </c>
    </row>
    <row r="31" spans="1:14" ht="14.4" x14ac:dyDescent="0.3">
      <c r="A31" s="15">
        <v>26</v>
      </c>
      <c r="B31" s="226" t="s">
        <v>76</v>
      </c>
      <c r="C31" s="224">
        <v>1257410</v>
      </c>
      <c r="D31" s="224">
        <v>1414580</v>
      </c>
      <c r="E31" s="224">
        <v>1545346</v>
      </c>
      <c r="F31" s="224">
        <v>1679608</v>
      </c>
      <c r="G31" s="224">
        <v>1757430</v>
      </c>
      <c r="H31" s="224">
        <v>1827887</v>
      </c>
      <c r="I31" s="224">
        <v>12804123</v>
      </c>
      <c r="J31" s="224">
        <v>14223665</v>
      </c>
      <c r="K31" s="224">
        <v>15866902</v>
      </c>
      <c r="L31" s="224">
        <v>17552453</v>
      </c>
      <c r="M31" s="224">
        <v>19106232</v>
      </c>
      <c r="N31" s="224">
        <v>20690782</v>
      </c>
    </row>
    <row r="32" spans="1:14" ht="14.4" x14ac:dyDescent="0.3">
      <c r="A32" s="1">
        <v>27</v>
      </c>
      <c r="B32" s="226" t="s">
        <v>29</v>
      </c>
      <c r="C32" s="224"/>
      <c r="D32" s="224"/>
      <c r="E32" s="224"/>
      <c r="F32" s="224">
        <v>629389</v>
      </c>
      <c r="G32" s="224">
        <v>690011</v>
      </c>
      <c r="H32" s="224">
        <v>751001</v>
      </c>
      <c r="I32" s="224"/>
      <c r="J32" s="224"/>
      <c r="K32" s="224"/>
      <c r="L32" s="224">
        <v>5747088</v>
      </c>
      <c r="M32" s="224">
        <v>6383098</v>
      </c>
      <c r="N32" s="224">
        <v>7093715</v>
      </c>
    </row>
    <row r="33" spans="1:14" ht="14.4" x14ac:dyDescent="0.3">
      <c r="A33" s="1">
        <v>28</v>
      </c>
      <c r="B33" s="226" t="s">
        <v>24</v>
      </c>
      <c r="C33" s="224">
        <v>37773</v>
      </c>
      <c r="D33" s="224">
        <v>42339</v>
      </c>
      <c r="E33" s="224">
        <v>44663</v>
      </c>
      <c r="F33" s="224">
        <v>50188</v>
      </c>
      <c r="G33" s="224">
        <v>45581</v>
      </c>
      <c r="H33" s="224">
        <v>50198</v>
      </c>
      <c r="I33" s="224">
        <v>122346</v>
      </c>
      <c r="J33" s="224">
        <v>145334</v>
      </c>
      <c r="K33" s="224">
        <v>159555</v>
      </c>
      <c r="L33" s="224">
        <v>194734</v>
      </c>
      <c r="M33" s="224">
        <v>210589</v>
      </c>
      <c r="N33" s="224">
        <v>231936</v>
      </c>
    </row>
    <row r="34" spans="1:14" ht="14.4" x14ac:dyDescent="0.3">
      <c r="A34" s="1">
        <v>29</v>
      </c>
      <c r="B34" s="226" t="s">
        <v>25</v>
      </c>
      <c r="C34" s="224">
        <v>72229</v>
      </c>
      <c r="D34" s="224">
        <v>81951</v>
      </c>
      <c r="E34" s="224">
        <v>97379</v>
      </c>
      <c r="F34" s="224">
        <v>103708</v>
      </c>
      <c r="G34" s="224">
        <v>114653</v>
      </c>
      <c r="H34" s="224">
        <v>122473</v>
      </c>
      <c r="I34" s="224">
        <v>759143</v>
      </c>
      <c r="J34" s="224">
        <v>915210</v>
      </c>
      <c r="K34" s="224">
        <v>1146663</v>
      </c>
      <c r="L34" s="224">
        <v>1356428</v>
      </c>
      <c r="M34" s="224">
        <v>1525275</v>
      </c>
      <c r="N34" s="224">
        <v>1704564</v>
      </c>
    </row>
    <row r="35" spans="1:14" ht="14.4" x14ac:dyDescent="0.3">
      <c r="A35" s="1">
        <v>30</v>
      </c>
      <c r="B35" s="226" t="s">
        <v>8</v>
      </c>
      <c r="C35" s="224">
        <v>459076</v>
      </c>
      <c r="D35" s="224">
        <v>532695</v>
      </c>
      <c r="E35" s="224">
        <v>608433</v>
      </c>
      <c r="F35" s="224">
        <v>725149</v>
      </c>
      <c r="G35" s="224">
        <v>825816</v>
      </c>
      <c r="H35" s="224">
        <v>914353</v>
      </c>
      <c r="I35" s="224">
        <v>11529273</v>
      </c>
      <c r="J35" s="224">
        <v>12754537</v>
      </c>
      <c r="K35" s="224">
        <v>14836841</v>
      </c>
      <c r="L35" s="224">
        <v>16323035</v>
      </c>
      <c r="M35" s="224">
        <v>18288876</v>
      </c>
      <c r="N35" s="224">
        <v>20721178</v>
      </c>
    </row>
    <row r="36" spans="1:14" ht="14.4" x14ac:dyDescent="0.3">
      <c r="A36" s="15">
        <v>31</v>
      </c>
      <c r="B36" s="226" t="s">
        <v>9</v>
      </c>
      <c r="C36" s="224">
        <v>376778</v>
      </c>
      <c r="D36" s="224">
        <v>421605</v>
      </c>
      <c r="E36" s="224">
        <v>465613</v>
      </c>
      <c r="F36" s="224">
        <v>672493</v>
      </c>
      <c r="G36" s="224">
        <v>720148</v>
      </c>
      <c r="H36" s="224">
        <v>761919</v>
      </c>
      <c r="I36" s="224">
        <v>2370360</v>
      </c>
      <c r="J36" s="224">
        <v>2839019</v>
      </c>
      <c r="K36" s="224">
        <v>3395128</v>
      </c>
      <c r="L36" s="224">
        <v>5438241</v>
      </c>
      <c r="M36" s="224">
        <v>6024856</v>
      </c>
      <c r="N36" s="224">
        <v>6641322</v>
      </c>
    </row>
    <row r="37" spans="1:14" ht="14.4" x14ac:dyDescent="0.3">
      <c r="A37" s="1">
        <v>32</v>
      </c>
      <c r="B37" s="227" t="s">
        <v>80</v>
      </c>
      <c r="C37" s="224">
        <v>6630</v>
      </c>
      <c r="D37" s="224">
        <v>7012</v>
      </c>
      <c r="E37" s="224">
        <v>7679</v>
      </c>
      <c r="F37" s="224">
        <v>8073</v>
      </c>
      <c r="G37" s="224">
        <v>8301</v>
      </c>
      <c r="H37" s="224">
        <v>8572</v>
      </c>
      <c r="I37" s="224">
        <v>55144</v>
      </c>
      <c r="J37" s="224">
        <v>62088</v>
      </c>
      <c r="K37" s="224">
        <v>69384</v>
      </c>
      <c r="L37" s="224">
        <v>77369</v>
      </c>
      <c r="M37" s="224">
        <v>85390</v>
      </c>
      <c r="N37" s="224">
        <v>93729</v>
      </c>
    </row>
    <row r="38" spans="1:14" ht="14.4" x14ac:dyDescent="0.3">
      <c r="A38" s="1">
        <v>33</v>
      </c>
      <c r="B38" s="227" t="s">
        <v>30</v>
      </c>
      <c r="C38" s="224">
        <v>23755</v>
      </c>
      <c r="D38" s="224">
        <v>31290</v>
      </c>
      <c r="E38" s="224">
        <v>34365</v>
      </c>
      <c r="F38" s="224">
        <v>35525</v>
      </c>
      <c r="G38" s="224">
        <v>17913</v>
      </c>
      <c r="H38" s="224">
        <v>19159</v>
      </c>
      <c r="I38" s="224">
        <v>925609</v>
      </c>
      <c r="J38" s="224">
        <v>976602</v>
      </c>
      <c r="K38" s="224">
        <v>1024043</v>
      </c>
      <c r="L38" s="224">
        <v>1070824</v>
      </c>
      <c r="M38" s="224">
        <v>612812</v>
      </c>
      <c r="N38" s="224">
        <v>657317</v>
      </c>
    </row>
    <row r="39" spans="1:14" ht="26.4" x14ac:dyDescent="0.3">
      <c r="A39" s="1">
        <v>34</v>
      </c>
      <c r="B39" s="227" t="s">
        <v>34</v>
      </c>
      <c r="C39" s="224">
        <v>11851</v>
      </c>
      <c r="D39" s="224">
        <v>12707</v>
      </c>
      <c r="E39" s="224">
        <v>13419</v>
      </c>
      <c r="F39" s="224">
        <v>14317</v>
      </c>
      <c r="G39" s="224">
        <v>15233</v>
      </c>
      <c r="H39" s="224">
        <v>15775</v>
      </c>
      <c r="I39" s="224">
        <v>56981</v>
      </c>
      <c r="J39" s="224">
        <v>63650</v>
      </c>
      <c r="K39" s="224">
        <v>71102</v>
      </c>
      <c r="L39" s="224">
        <v>79129</v>
      </c>
      <c r="M39" s="224">
        <v>87477</v>
      </c>
      <c r="N39" s="224">
        <v>95881</v>
      </c>
    </row>
    <row r="40" spans="1:14" ht="14.4" x14ac:dyDescent="0.3">
      <c r="A40" s="1">
        <v>35</v>
      </c>
      <c r="B40" s="227" t="s">
        <v>37</v>
      </c>
      <c r="C40" s="224">
        <v>7921</v>
      </c>
      <c r="D40" s="225">
        <v>8668</v>
      </c>
      <c r="E40" s="224">
        <v>9043</v>
      </c>
      <c r="F40" s="224">
        <v>9457</v>
      </c>
      <c r="G40" s="224">
        <v>7421</v>
      </c>
      <c r="H40" s="224">
        <v>7809</v>
      </c>
      <c r="I40" s="224">
        <v>64421</v>
      </c>
      <c r="J40" s="224">
        <v>68920</v>
      </c>
      <c r="K40" s="224">
        <v>75813</v>
      </c>
      <c r="L40" s="224">
        <v>82088</v>
      </c>
      <c r="M40" s="224">
        <v>87904</v>
      </c>
      <c r="N40" s="224">
        <v>92570</v>
      </c>
    </row>
    <row r="41" spans="1:14" ht="14.4" x14ac:dyDescent="0.3">
      <c r="A41" s="15">
        <v>36</v>
      </c>
      <c r="B41" s="227" t="s">
        <v>31</v>
      </c>
      <c r="C41" s="224">
        <v>920</v>
      </c>
      <c r="D41" s="224">
        <v>1096</v>
      </c>
      <c r="E41" s="224">
        <v>1355</v>
      </c>
      <c r="F41" s="224">
        <v>1620</v>
      </c>
      <c r="G41" s="224">
        <v>2078</v>
      </c>
      <c r="H41" s="224">
        <v>2375</v>
      </c>
      <c r="I41" s="224">
        <v>6935</v>
      </c>
      <c r="J41" s="224">
        <v>7657</v>
      </c>
      <c r="K41" s="224">
        <v>8542</v>
      </c>
      <c r="L41" s="224">
        <v>9485</v>
      </c>
      <c r="M41" s="224">
        <v>10946</v>
      </c>
      <c r="N41" s="224">
        <v>11856</v>
      </c>
    </row>
    <row r="42" spans="1:14" ht="14.4" x14ac:dyDescent="0.3">
      <c r="A42" s="16"/>
      <c r="B42" s="228" t="s">
        <v>10</v>
      </c>
      <c r="C42" s="298">
        <f>SUM(C6:C41)</f>
        <v>13071720</v>
      </c>
      <c r="D42" s="298">
        <f t="shared" ref="D42:N42" si="0">SUM(D6:D41)</f>
        <v>14369324</v>
      </c>
      <c r="E42" s="298">
        <f t="shared" si="0"/>
        <v>15482127</v>
      </c>
      <c r="F42" s="298">
        <f t="shared" si="0"/>
        <v>17323972</v>
      </c>
      <c r="G42" s="298">
        <f t="shared" si="0"/>
        <v>17459867</v>
      </c>
      <c r="H42" s="298">
        <f t="shared" si="0"/>
        <v>18728360</v>
      </c>
      <c r="I42" s="298">
        <f t="shared" si="0"/>
        <v>114660501</v>
      </c>
      <c r="J42" s="298">
        <f t="shared" si="0"/>
        <v>127351749</v>
      </c>
      <c r="K42" s="298">
        <f t="shared" si="0"/>
        <v>143842151</v>
      </c>
      <c r="L42" s="298">
        <f t="shared" si="0"/>
        <v>164954622</v>
      </c>
      <c r="M42" s="298">
        <f t="shared" si="0"/>
        <v>173076945</v>
      </c>
      <c r="N42" s="298">
        <f t="shared" si="0"/>
        <v>191127349</v>
      </c>
    </row>
    <row r="43" spans="1:14" s="19" customFormat="1" x14ac:dyDescent="0.3">
      <c r="A43" s="17" t="s">
        <v>82</v>
      </c>
      <c r="B43" s="17"/>
      <c r="C43" s="17"/>
      <c r="D43" s="17"/>
      <c r="E43" s="17"/>
      <c r="F43" s="17"/>
      <c r="G43" s="17"/>
      <c r="H43" s="17"/>
      <c r="I43" s="299" t="s">
        <v>83</v>
      </c>
      <c r="J43" s="17"/>
      <c r="K43" s="17"/>
      <c r="L43" s="17"/>
      <c r="M43" s="17"/>
      <c r="N43" s="18"/>
    </row>
    <row r="44" spans="1:14" s="19" customFormat="1" x14ac:dyDescent="0.3"/>
  </sheetData>
  <mergeCells count="7">
    <mergeCell ref="A1:N1"/>
    <mergeCell ref="I4:N4"/>
    <mergeCell ref="A2:N2"/>
    <mergeCell ref="M3:N3"/>
    <mergeCell ref="A4:A5"/>
    <mergeCell ref="B4:B5"/>
    <mergeCell ref="C4:H4"/>
  </mergeCells>
  <printOptions horizontalCentered="1"/>
  <pageMargins left="0.56000000000000005" right="0.56999999999999995" top="0.52" bottom="0.28000000000000003" header="0.31496062992125984" footer="0.36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93"/>
  <sheetViews>
    <sheetView view="pageBreakPreview" topLeftCell="A61" zoomScaleSheetLayoutView="100" workbookViewId="0">
      <selection activeCell="O77" sqref="O77"/>
    </sheetView>
  </sheetViews>
  <sheetFormatPr defaultColWidth="8.88671875" defaultRowHeight="13.8" x14ac:dyDescent="0.3"/>
  <cols>
    <col min="1" max="1" width="5.88671875" style="232" customWidth="1"/>
    <col min="2" max="2" width="17.33203125" style="230" customWidth="1"/>
    <col min="3" max="3" width="13.109375" style="230" customWidth="1"/>
    <col min="4" max="4" width="8.6640625" style="230" customWidth="1"/>
    <col min="5" max="5" width="9.109375" style="230" customWidth="1"/>
    <col min="6" max="6" width="9" style="230" customWidth="1"/>
    <col min="7" max="7" width="10" style="230" customWidth="1"/>
    <col min="8" max="8" width="10.6640625" style="230" customWidth="1"/>
    <col min="9" max="10" width="11.109375" style="230" customWidth="1"/>
    <col min="11" max="11" width="10.5546875" style="230" customWidth="1"/>
    <col min="12" max="12" width="8.6640625" style="230" bestFit="1" customWidth="1"/>
    <col min="13" max="13" width="9.5546875" style="230" customWidth="1"/>
    <col min="14" max="14" width="9.6640625" style="230" customWidth="1"/>
    <col min="15" max="15" width="8.6640625" style="230" customWidth="1"/>
    <col min="16" max="16" width="12" style="230" customWidth="1"/>
    <col min="17" max="17" width="14.44140625" style="230" customWidth="1"/>
    <col min="18" max="16384" width="8.88671875" style="230"/>
  </cols>
  <sheetData>
    <row r="1" spans="1:17" ht="16.5" customHeight="1" x14ac:dyDescent="0.35">
      <c r="A1" s="445" t="s">
        <v>402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</row>
    <row r="2" spans="1:17" ht="15" customHeight="1" x14ac:dyDescent="0.35">
      <c r="A2" s="445" t="s">
        <v>403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</row>
    <row r="3" spans="1:17" ht="12.75" customHeight="1" x14ac:dyDescent="0.3">
      <c r="A3" s="446" t="s">
        <v>85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</row>
    <row r="4" spans="1:17" s="231" customFormat="1" ht="12.75" customHeight="1" x14ac:dyDescent="0.3">
      <c r="A4" s="440" t="s">
        <v>0</v>
      </c>
      <c r="B4" s="440" t="s">
        <v>54</v>
      </c>
      <c r="C4" s="442" t="s">
        <v>61</v>
      </c>
      <c r="D4" s="443"/>
      <c r="E4" s="443"/>
      <c r="F4" s="443"/>
      <c r="G4" s="443"/>
      <c r="H4" s="444"/>
      <c r="I4" s="442" t="s">
        <v>86</v>
      </c>
      <c r="J4" s="443"/>
      <c r="K4" s="443"/>
      <c r="L4" s="443"/>
      <c r="M4" s="443"/>
      <c r="N4" s="443"/>
      <c r="O4" s="443"/>
      <c r="P4" s="444"/>
      <c r="Q4" s="440" t="s">
        <v>87</v>
      </c>
    </row>
    <row r="5" spans="1:17" s="231" customFormat="1" ht="69" x14ac:dyDescent="0.3">
      <c r="A5" s="441"/>
      <c r="B5" s="441"/>
      <c r="C5" s="75" t="s">
        <v>55</v>
      </c>
      <c r="D5" s="75" t="s">
        <v>56</v>
      </c>
      <c r="E5" s="75" t="s">
        <v>57</v>
      </c>
      <c r="F5" s="75" t="s">
        <v>58</v>
      </c>
      <c r="G5" s="75" t="s">
        <v>59</v>
      </c>
      <c r="H5" s="75" t="s">
        <v>60</v>
      </c>
      <c r="I5" s="75" t="s">
        <v>88</v>
      </c>
      <c r="J5" s="75" t="s">
        <v>89</v>
      </c>
      <c r="K5" s="75" t="s">
        <v>90</v>
      </c>
      <c r="L5" s="75" t="s">
        <v>91</v>
      </c>
      <c r="M5" s="75" t="s">
        <v>92</v>
      </c>
      <c r="N5" s="75" t="s">
        <v>93</v>
      </c>
      <c r="O5" s="75" t="s">
        <v>94</v>
      </c>
      <c r="P5" s="75" t="s">
        <v>95</v>
      </c>
      <c r="Q5" s="441"/>
    </row>
    <row r="6" spans="1:17" s="304" customFormat="1" ht="14.25" customHeight="1" x14ac:dyDescent="0.3">
      <c r="A6" s="300">
        <v>1</v>
      </c>
      <c r="B6" s="301" t="s">
        <v>11</v>
      </c>
      <c r="C6" s="302">
        <v>236211</v>
      </c>
      <c r="D6" s="302">
        <v>219332</v>
      </c>
      <c r="E6" s="302">
        <v>56664</v>
      </c>
      <c r="F6" s="302">
        <v>103290</v>
      </c>
      <c r="G6" s="302">
        <v>434448</v>
      </c>
      <c r="H6" s="302">
        <f>C6+D6+E6+F6+G6</f>
        <v>1049945</v>
      </c>
      <c r="I6" s="303">
        <v>6514593</v>
      </c>
      <c r="J6" s="303">
        <v>777746</v>
      </c>
      <c r="K6" s="303">
        <v>29587</v>
      </c>
      <c r="L6" s="303">
        <v>49130</v>
      </c>
      <c r="M6" s="303">
        <v>261509</v>
      </c>
      <c r="N6" s="303">
        <v>229149</v>
      </c>
      <c r="O6" s="303">
        <v>11480</v>
      </c>
      <c r="P6" s="303">
        <v>7873194</v>
      </c>
      <c r="Q6" s="303">
        <v>8923139</v>
      </c>
    </row>
    <row r="7" spans="1:17" s="304" customFormat="1" ht="27.6" x14ac:dyDescent="0.3">
      <c r="A7" s="305">
        <v>2</v>
      </c>
      <c r="B7" s="306" t="s">
        <v>63</v>
      </c>
      <c r="C7" s="307">
        <v>2355</v>
      </c>
      <c r="D7" s="307">
        <v>601</v>
      </c>
      <c r="E7" s="307">
        <v>682</v>
      </c>
      <c r="F7" s="307">
        <v>343</v>
      </c>
      <c r="G7" s="307">
        <v>1449</v>
      </c>
      <c r="H7" s="307">
        <f>C7+D7+E7+F7+G7</f>
        <v>5430</v>
      </c>
      <c r="I7" s="308">
        <v>11112</v>
      </c>
      <c r="J7" s="308">
        <v>2595</v>
      </c>
      <c r="K7" s="308">
        <v>2284</v>
      </c>
      <c r="L7" s="307">
        <v>0</v>
      </c>
      <c r="M7" s="307">
        <v>345</v>
      </c>
      <c r="N7" s="307">
        <v>155</v>
      </c>
      <c r="O7" s="307">
        <v>180</v>
      </c>
      <c r="P7" s="308">
        <v>16671</v>
      </c>
      <c r="Q7" s="308">
        <v>22101</v>
      </c>
    </row>
    <row r="8" spans="1:17" s="304" customFormat="1" ht="16.5" customHeight="1" x14ac:dyDescent="0.3">
      <c r="A8" s="305">
        <v>3</v>
      </c>
      <c r="B8" s="306" t="s">
        <v>67</v>
      </c>
      <c r="C8" s="307">
        <v>124132</v>
      </c>
      <c r="D8" s="307">
        <v>32473</v>
      </c>
      <c r="E8" s="307">
        <v>13859</v>
      </c>
      <c r="F8" s="307">
        <v>24088</v>
      </c>
      <c r="G8" s="307">
        <v>51185</v>
      </c>
      <c r="H8" s="307">
        <f>C8+D8+E8+F8+G8</f>
        <v>245737</v>
      </c>
      <c r="I8" s="308">
        <v>830836</v>
      </c>
      <c r="J8" s="308">
        <v>232546</v>
      </c>
      <c r="K8" s="308">
        <v>20742</v>
      </c>
      <c r="L8" s="308">
        <v>1225</v>
      </c>
      <c r="M8" s="308">
        <v>16177</v>
      </c>
      <c r="N8" s="308">
        <v>10805</v>
      </c>
      <c r="O8" s="308">
        <v>25653</v>
      </c>
      <c r="P8" s="308">
        <v>1137984</v>
      </c>
      <c r="Q8" s="308">
        <v>1383721</v>
      </c>
    </row>
    <row r="9" spans="1:17" s="304" customFormat="1" ht="16.5" customHeight="1" x14ac:dyDescent="0.3">
      <c r="A9" s="305">
        <v>4</v>
      </c>
      <c r="B9" s="306" t="s">
        <v>68</v>
      </c>
      <c r="C9" s="307">
        <v>66485</v>
      </c>
      <c r="D9" s="307">
        <v>0</v>
      </c>
      <c r="E9" s="307">
        <v>21209</v>
      </c>
      <c r="F9" s="307">
        <v>38204</v>
      </c>
      <c r="G9" s="307">
        <v>74968</v>
      </c>
      <c r="H9" s="307">
        <f>C9+D9+E9+F9+G9</f>
        <v>200866</v>
      </c>
      <c r="I9" s="308">
        <v>1606613</v>
      </c>
      <c r="J9" s="308">
        <v>188031</v>
      </c>
      <c r="K9" s="308">
        <v>66132</v>
      </c>
      <c r="L9" s="307" t="s">
        <v>96</v>
      </c>
      <c r="M9" s="308">
        <v>175500</v>
      </c>
      <c r="N9" s="308">
        <v>104272</v>
      </c>
      <c r="O9" s="308">
        <v>15572</v>
      </c>
      <c r="P9" s="308">
        <v>2156120</v>
      </c>
      <c r="Q9" s="308">
        <v>2356986</v>
      </c>
    </row>
    <row r="10" spans="1:17" s="304" customFormat="1" ht="16.5" customHeight="1" x14ac:dyDescent="0.3">
      <c r="A10" s="305">
        <v>5</v>
      </c>
      <c r="B10" s="306" t="s">
        <v>35</v>
      </c>
      <c r="C10" s="307">
        <v>78488</v>
      </c>
      <c r="D10" s="307">
        <v>38434</v>
      </c>
      <c r="E10" s="307">
        <v>7658</v>
      </c>
      <c r="F10" s="307">
        <v>7499</v>
      </c>
      <c r="G10" s="307">
        <v>15047</v>
      </c>
      <c r="H10" s="307">
        <f>C10+D10+E10+F10+G10</f>
        <v>147126</v>
      </c>
      <c r="I10" s="308">
        <v>1964769</v>
      </c>
      <c r="J10" s="308">
        <v>108326</v>
      </c>
      <c r="K10" s="308">
        <v>13277</v>
      </c>
      <c r="L10" s="308">
        <v>30879</v>
      </c>
      <c r="M10" s="308">
        <v>91621</v>
      </c>
      <c r="N10" s="308">
        <v>72839</v>
      </c>
      <c r="O10" s="308">
        <v>6936</v>
      </c>
      <c r="P10" s="308">
        <v>2288647</v>
      </c>
      <c r="Q10" s="308">
        <v>2435773</v>
      </c>
    </row>
    <row r="11" spans="1:17" s="304" customFormat="1" ht="16.5" customHeight="1" x14ac:dyDescent="0.3">
      <c r="A11" s="305">
        <v>6</v>
      </c>
      <c r="B11" s="306" t="s">
        <v>69</v>
      </c>
      <c r="C11" s="307">
        <v>37040</v>
      </c>
      <c r="D11" s="307">
        <v>8218</v>
      </c>
      <c r="E11" s="307">
        <v>8332</v>
      </c>
      <c r="F11" s="307">
        <v>13143</v>
      </c>
      <c r="G11" s="307">
        <v>4238</v>
      </c>
      <c r="H11" s="307" t="s">
        <v>70</v>
      </c>
      <c r="I11" s="308">
        <v>502042</v>
      </c>
      <c r="J11" s="308">
        <v>133717</v>
      </c>
      <c r="K11" s="307" t="s">
        <v>97</v>
      </c>
      <c r="L11" s="307">
        <v>0</v>
      </c>
      <c r="M11" s="308">
        <v>2562</v>
      </c>
      <c r="N11" s="307" t="s">
        <v>98</v>
      </c>
      <c r="O11" s="308">
        <v>4587</v>
      </c>
      <c r="P11" s="308">
        <v>642908</v>
      </c>
      <c r="Q11" s="308">
        <v>727042</v>
      </c>
    </row>
    <row r="12" spans="1:17" s="304" customFormat="1" ht="16.5" customHeight="1" x14ac:dyDescent="0.3">
      <c r="A12" s="305">
        <v>7</v>
      </c>
      <c r="B12" s="306" t="s">
        <v>26</v>
      </c>
      <c r="C12" s="307">
        <v>259231</v>
      </c>
      <c r="D12" s="307">
        <v>367113</v>
      </c>
      <c r="E12" s="307">
        <v>60023</v>
      </c>
      <c r="F12" s="307">
        <v>67740</v>
      </c>
      <c r="G12" s="307">
        <v>464862</v>
      </c>
      <c r="H12" s="307">
        <f>C12+D12+E12+F12+G12</f>
        <v>1218969</v>
      </c>
      <c r="I12" s="308">
        <v>8716981</v>
      </c>
      <c r="J12" s="308">
        <v>1057383</v>
      </c>
      <c r="K12" s="308">
        <v>152985</v>
      </c>
      <c r="L12" s="307" t="s">
        <v>64</v>
      </c>
      <c r="M12" s="308">
        <v>410516</v>
      </c>
      <c r="N12" s="308">
        <v>278921</v>
      </c>
      <c r="O12" s="308">
        <v>36818</v>
      </c>
      <c r="P12" s="308">
        <v>10653604</v>
      </c>
      <c r="Q12" s="308">
        <v>11872573</v>
      </c>
    </row>
    <row r="13" spans="1:17" s="304" customFormat="1" ht="16.5" customHeight="1" x14ac:dyDescent="0.3">
      <c r="A13" s="305">
        <v>8</v>
      </c>
      <c r="B13" s="306" t="s">
        <v>15</v>
      </c>
      <c r="C13" s="307">
        <v>838</v>
      </c>
      <c r="D13" s="307">
        <v>102541</v>
      </c>
      <c r="E13" s="307">
        <v>33520</v>
      </c>
      <c r="F13" s="307">
        <v>15081</v>
      </c>
      <c r="G13" s="307">
        <v>83745</v>
      </c>
      <c r="H13" s="307">
        <f>C13+D13+E13+F13+G13</f>
        <v>235725</v>
      </c>
      <c r="I13" s="308">
        <v>2975418</v>
      </c>
      <c r="J13" s="308">
        <v>720441</v>
      </c>
      <c r="K13" s="308">
        <v>115852</v>
      </c>
      <c r="L13" s="307">
        <v>0</v>
      </c>
      <c r="M13" s="308">
        <v>490828</v>
      </c>
      <c r="N13" s="307">
        <v>0</v>
      </c>
      <c r="O13" s="308">
        <v>4408</v>
      </c>
      <c r="P13" s="308">
        <v>4306947</v>
      </c>
      <c r="Q13" s="308">
        <v>4791825</v>
      </c>
    </row>
    <row r="14" spans="1:17" s="304" customFormat="1" ht="16.5" customHeight="1" x14ac:dyDescent="0.3">
      <c r="A14" s="305">
        <v>9</v>
      </c>
      <c r="B14" s="306" t="s">
        <v>3</v>
      </c>
      <c r="C14" s="307">
        <v>49582</v>
      </c>
      <c r="D14" s="307">
        <v>42877</v>
      </c>
      <c r="E14" s="307">
        <v>5714</v>
      </c>
      <c r="F14" s="307">
        <v>21993</v>
      </c>
      <c r="G14" s="307">
        <v>2771</v>
      </c>
      <c r="H14" s="307">
        <f>C14+D14+E14+F14+G14</f>
        <v>122937</v>
      </c>
      <c r="I14" s="308">
        <v>283081</v>
      </c>
      <c r="J14" s="308">
        <v>95791</v>
      </c>
      <c r="K14" s="308">
        <v>20693</v>
      </c>
      <c r="L14" s="307">
        <v>634</v>
      </c>
      <c r="M14" s="308">
        <v>9292</v>
      </c>
      <c r="N14" s="308">
        <v>1836</v>
      </c>
      <c r="O14" s="308">
        <v>4077</v>
      </c>
      <c r="P14" s="308">
        <v>415404</v>
      </c>
      <c r="Q14" s="308">
        <v>538341</v>
      </c>
    </row>
    <row r="15" spans="1:17" s="304" customFormat="1" ht="16.5" customHeight="1" x14ac:dyDescent="0.3">
      <c r="A15" s="305">
        <v>10</v>
      </c>
      <c r="B15" s="306" t="s">
        <v>33</v>
      </c>
      <c r="C15" s="307">
        <v>35109</v>
      </c>
      <c r="D15" s="307">
        <v>43238</v>
      </c>
      <c r="E15" s="307">
        <v>23480</v>
      </c>
      <c r="F15" s="307">
        <v>15939</v>
      </c>
      <c r="G15" s="307">
        <v>10958</v>
      </c>
      <c r="H15" s="307">
        <f>C15+D15+E15+F15+G15</f>
        <v>128724</v>
      </c>
      <c r="I15" s="308">
        <v>407928</v>
      </c>
      <c r="J15" s="308">
        <v>172071</v>
      </c>
      <c r="K15" s="308">
        <v>11601</v>
      </c>
      <c r="L15" s="308">
        <v>1219</v>
      </c>
      <c r="M15" s="308">
        <v>11640</v>
      </c>
      <c r="N15" s="308">
        <v>2861</v>
      </c>
      <c r="O15" s="308">
        <v>2861</v>
      </c>
      <c r="P15" s="308">
        <v>610181</v>
      </c>
      <c r="Q15" s="308">
        <v>738905</v>
      </c>
    </row>
    <row r="16" spans="1:17" s="304" customFormat="1" ht="16.5" customHeight="1" x14ac:dyDescent="0.3">
      <c r="A16" s="305">
        <v>11</v>
      </c>
      <c r="B16" s="306" t="s">
        <v>4</v>
      </c>
      <c r="C16" s="307">
        <v>156196</v>
      </c>
      <c r="D16" s="307">
        <v>160778</v>
      </c>
      <c r="E16" s="307">
        <v>12256</v>
      </c>
      <c r="F16" s="307">
        <v>259542</v>
      </c>
      <c r="G16" s="307">
        <v>160778</v>
      </c>
      <c r="H16" s="307" t="s">
        <v>71</v>
      </c>
      <c r="I16" s="308">
        <v>1738566</v>
      </c>
      <c r="J16" s="308">
        <v>174320</v>
      </c>
      <c r="K16" s="308">
        <v>52155</v>
      </c>
      <c r="L16" s="307" t="s">
        <v>96</v>
      </c>
      <c r="M16" s="308">
        <v>35431</v>
      </c>
      <c r="N16" s="307" t="s">
        <v>96</v>
      </c>
      <c r="O16" s="307" t="s">
        <v>64</v>
      </c>
      <c r="P16" s="308">
        <v>2000472</v>
      </c>
      <c r="Q16" s="308">
        <v>2767408</v>
      </c>
    </row>
    <row r="17" spans="1:17" s="304" customFormat="1" ht="16.5" customHeight="1" x14ac:dyDescent="0.3">
      <c r="A17" s="305">
        <v>12</v>
      </c>
      <c r="B17" s="306" t="s">
        <v>16</v>
      </c>
      <c r="C17" s="307">
        <v>200316</v>
      </c>
      <c r="D17" s="307">
        <v>177179</v>
      </c>
      <c r="E17" s="307">
        <v>53874</v>
      </c>
      <c r="F17" s="307">
        <v>115410</v>
      </c>
      <c r="G17" s="307">
        <v>237295</v>
      </c>
      <c r="H17" s="307" t="s">
        <v>72</v>
      </c>
      <c r="I17" s="308">
        <v>6404905</v>
      </c>
      <c r="J17" s="308">
        <v>1005291</v>
      </c>
      <c r="K17" s="308">
        <v>40225</v>
      </c>
      <c r="L17" s="308">
        <v>105503</v>
      </c>
      <c r="M17" s="308">
        <v>318844</v>
      </c>
      <c r="N17" s="308">
        <v>215575</v>
      </c>
      <c r="O17" s="308">
        <v>65634</v>
      </c>
      <c r="P17" s="308">
        <v>8155977</v>
      </c>
      <c r="Q17" s="308">
        <v>9043976</v>
      </c>
    </row>
    <row r="18" spans="1:17" s="304" customFormat="1" ht="16.5" customHeight="1" x14ac:dyDescent="0.3">
      <c r="A18" s="305">
        <v>13</v>
      </c>
      <c r="B18" s="306" t="s">
        <v>5</v>
      </c>
      <c r="C18" s="307">
        <v>68777</v>
      </c>
      <c r="D18" s="307">
        <v>251471</v>
      </c>
      <c r="E18" s="307">
        <v>383229</v>
      </c>
      <c r="F18" s="307">
        <v>84792</v>
      </c>
      <c r="G18" s="307">
        <v>491879</v>
      </c>
      <c r="H18" s="307" t="s">
        <v>73</v>
      </c>
      <c r="I18" s="308">
        <v>2900238</v>
      </c>
      <c r="J18" s="308">
        <v>826538</v>
      </c>
      <c r="K18" s="308">
        <v>137547</v>
      </c>
      <c r="L18" s="308">
        <v>3748</v>
      </c>
      <c r="M18" s="308">
        <v>10665</v>
      </c>
      <c r="N18" s="308">
        <v>3653</v>
      </c>
      <c r="O18" s="308">
        <v>121101</v>
      </c>
      <c r="P18" s="308">
        <v>4003490</v>
      </c>
      <c r="Q18" s="308">
        <v>5397652</v>
      </c>
    </row>
    <row r="19" spans="1:17" s="304" customFormat="1" ht="16.5" customHeight="1" x14ac:dyDescent="0.3">
      <c r="A19" s="305">
        <v>14</v>
      </c>
      <c r="B19" s="306" t="s">
        <v>6</v>
      </c>
      <c r="C19" s="307">
        <v>105025</v>
      </c>
      <c r="D19" s="307">
        <v>72029</v>
      </c>
      <c r="E19" s="307">
        <v>35105</v>
      </c>
      <c r="F19" s="307">
        <v>99241</v>
      </c>
      <c r="G19" s="307">
        <v>67488</v>
      </c>
      <c r="H19" s="307">
        <f>C19+D19+E19+F19+G19</f>
        <v>378888</v>
      </c>
      <c r="I19" s="308">
        <v>5165023</v>
      </c>
      <c r="J19" s="308">
        <v>314464</v>
      </c>
      <c r="K19" s="308">
        <v>41396</v>
      </c>
      <c r="L19" s="307" t="s">
        <v>64</v>
      </c>
      <c r="M19" s="308">
        <v>458445</v>
      </c>
      <c r="N19" s="308">
        <v>215333</v>
      </c>
      <c r="O19" s="308">
        <v>17027</v>
      </c>
      <c r="P19" s="308">
        <v>6211688</v>
      </c>
      <c r="Q19" s="308">
        <v>6590576</v>
      </c>
    </row>
    <row r="20" spans="1:17" s="304" customFormat="1" ht="16.5" customHeight="1" x14ac:dyDescent="0.3">
      <c r="A20" s="305">
        <v>15</v>
      </c>
      <c r="B20" s="306" t="s">
        <v>17</v>
      </c>
      <c r="C20" s="307">
        <v>374705</v>
      </c>
      <c r="D20" s="307">
        <v>521692</v>
      </c>
      <c r="E20" s="307">
        <v>83816</v>
      </c>
      <c r="F20" s="307">
        <v>168307</v>
      </c>
      <c r="G20" s="307">
        <v>626332</v>
      </c>
      <c r="H20" s="307">
        <f>C20+D20+E20+F20+G20</f>
        <v>1774852</v>
      </c>
      <c r="I20" s="308">
        <v>11181762</v>
      </c>
      <c r="J20" s="308">
        <v>1790259</v>
      </c>
      <c r="K20" s="308">
        <v>373958</v>
      </c>
      <c r="L20" s="308">
        <v>18752</v>
      </c>
      <c r="M20" s="308">
        <v>331694</v>
      </c>
      <c r="N20" s="308">
        <v>270078</v>
      </c>
      <c r="O20" s="308">
        <v>27066</v>
      </c>
      <c r="P20" s="308">
        <v>13993569</v>
      </c>
      <c r="Q20" s="308">
        <v>15768421</v>
      </c>
    </row>
    <row r="21" spans="1:17" s="304" customFormat="1" ht="16.5" customHeight="1" x14ac:dyDescent="0.3">
      <c r="A21" s="305">
        <v>16</v>
      </c>
      <c r="B21" s="306" t="s">
        <v>74</v>
      </c>
      <c r="C21" s="307">
        <v>7639</v>
      </c>
      <c r="D21" s="307">
        <v>2871</v>
      </c>
      <c r="E21" s="307">
        <v>2769</v>
      </c>
      <c r="F21" s="307">
        <v>1595</v>
      </c>
      <c r="G21" s="307">
        <v>7266</v>
      </c>
      <c r="H21" s="307">
        <f>C21+D21+E21+F21+G21</f>
        <v>22140</v>
      </c>
      <c r="I21" s="308">
        <v>139650</v>
      </c>
      <c r="J21" s="308">
        <v>15113</v>
      </c>
      <c r="K21" s="308">
        <v>11472</v>
      </c>
      <c r="L21" s="308">
        <v>1524</v>
      </c>
      <c r="M21" s="308">
        <v>3155</v>
      </c>
      <c r="N21" s="307">
        <v>680</v>
      </c>
      <c r="O21" s="307">
        <v>718</v>
      </c>
      <c r="P21" s="308">
        <v>172312</v>
      </c>
      <c r="Q21" s="308">
        <v>194452</v>
      </c>
    </row>
    <row r="22" spans="1:17" s="304" customFormat="1" ht="16.5" customHeight="1" x14ac:dyDescent="0.3">
      <c r="A22" s="305">
        <v>17</v>
      </c>
      <c r="B22" s="306" t="s">
        <v>19</v>
      </c>
      <c r="C22" s="307">
        <v>21372</v>
      </c>
      <c r="D22" s="307">
        <v>4955</v>
      </c>
      <c r="E22" s="307">
        <v>4007</v>
      </c>
      <c r="F22" s="307">
        <v>12607</v>
      </c>
      <c r="G22" s="307">
        <v>5348</v>
      </c>
      <c r="H22" s="307" t="s">
        <v>75</v>
      </c>
      <c r="I22" s="308">
        <v>51709</v>
      </c>
      <c r="J22" s="308">
        <v>37981</v>
      </c>
      <c r="K22" s="308">
        <v>14328</v>
      </c>
      <c r="L22" s="307">
        <v>1</v>
      </c>
      <c r="M22" s="307">
        <v>609</v>
      </c>
      <c r="N22" s="308">
        <v>2713</v>
      </c>
      <c r="O22" s="308">
        <v>2482</v>
      </c>
      <c r="P22" s="308">
        <v>109823</v>
      </c>
      <c r="Q22" s="308">
        <v>158113</v>
      </c>
    </row>
    <row r="23" spans="1:17" s="304" customFormat="1" ht="16.5" customHeight="1" x14ac:dyDescent="0.3">
      <c r="A23" s="305">
        <v>18</v>
      </c>
      <c r="B23" s="306" t="s">
        <v>36</v>
      </c>
      <c r="C23" s="307">
        <v>3507</v>
      </c>
      <c r="D23" s="307">
        <v>4003</v>
      </c>
      <c r="E23" s="307">
        <v>1036</v>
      </c>
      <c r="F23" s="307">
        <v>6465</v>
      </c>
      <c r="G23" s="307">
        <v>2219</v>
      </c>
      <c r="H23" s="307">
        <f t="shared" ref="H23:H30" si="0">C23+D23+E23+F23+G23</f>
        <v>17230</v>
      </c>
      <c r="I23" s="308">
        <v>39902</v>
      </c>
      <c r="J23" s="308">
        <v>10382</v>
      </c>
      <c r="K23" s="308">
        <v>8813</v>
      </c>
      <c r="L23" s="307">
        <v>0</v>
      </c>
      <c r="M23" s="307">
        <v>227</v>
      </c>
      <c r="N23" s="307">
        <v>90</v>
      </c>
      <c r="O23" s="308">
        <v>3812</v>
      </c>
      <c r="P23" s="308">
        <v>63226</v>
      </c>
      <c r="Q23" s="308">
        <v>80456</v>
      </c>
    </row>
    <row r="24" spans="1:17" s="304" customFormat="1" ht="16.5" customHeight="1" x14ac:dyDescent="0.3">
      <c r="A24" s="305">
        <v>19</v>
      </c>
      <c r="B24" s="306" t="s">
        <v>20</v>
      </c>
      <c r="C24" s="307">
        <v>65729</v>
      </c>
      <c r="D24" s="307">
        <v>16345</v>
      </c>
      <c r="E24" s="307">
        <v>5041</v>
      </c>
      <c r="F24" s="307">
        <v>6428</v>
      </c>
      <c r="G24" s="307">
        <v>13403</v>
      </c>
      <c r="H24" s="307">
        <f t="shared" si="0"/>
        <v>106946</v>
      </c>
      <c r="I24" s="308">
        <v>55208</v>
      </c>
      <c r="J24" s="308">
        <v>47984</v>
      </c>
      <c r="K24" s="308">
        <v>25888</v>
      </c>
      <c r="L24" s="307">
        <v>497</v>
      </c>
      <c r="M24" s="308">
        <v>2260</v>
      </c>
      <c r="N24" s="308">
        <v>1020</v>
      </c>
      <c r="O24" s="307">
        <v>929</v>
      </c>
      <c r="P24" s="308">
        <v>133786</v>
      </c>
      <c r="Q24" s="307" t="s">
        <v>99</v>
      </c>
    </row>
    <row r="25" spans="1:17" s="304" customFormat="1" ht="16.5" customHeight="1" x14ac:dyDescent="0.3">
      <c r="A25" s="305">
        <v>20</v>
      </c>
      <c r="B25" s="306" t="s">
        <v>21</v>
      </c>
      <c r="C25" s="307">
        <v>109804</v>
      </c>
      <c r="D25" s="307">
        <v>86729</v>
      </c>
      <c r="E25" s="307">
        <v>19335</v>
      </c>
      <c r="F25" s="307">
        <v>41828</v>
      </c>
      <c r="G25" s="307">
        <v>57456</v>
      </c>
      <c r="H25" s="307">
        <f t="shared" si="0"/>
        <v>315152</v>
      </c>
      <c r="I25" s="308">
        <v>2302694</v>
      </c>
      <c r="J25" s="308">
        <v>133529</v>
      </c>
      <c r="K25" s="308">
        <v>36726</v>
      </c>
      <c r="L25" s="308">
        <v>3451</v>
      </c>
      <c r="M25" s="308">
        <v>64354</v>
      </c>
      <c r="N25" s="308">
        <v>55370</v>
      </c>
      <c r="O25" s="308">
        <v>20556</v>
      </c>
      <c r="P25" s="308">
        <v>2616680</v>
      </c>
      <c r="Q25" s="308">
        <v>2931832</v>
      </c>
    </row>
    <row r="26" spans="1:17" s="304" customFormat="1" ht="16.5" customHeight="1" x14ac:dyDescent="0.3">
      <c r="A26" s="305">
        <v>21</v>
      </c>
      <c r="B26" s="306" t="s">
        <v>22</v>
      </c>
      <c r="C26" s="307">
        <v>149367</v>
      </c>
      <c r="D26" s="307">
        <v>20186</v>
      </c>
      <c r="E26" s="307">
        <v>27146</v>
      </c>
      <c r="F26" s="307">
        <v>15837</v>
      </c>
      <c r="G26" s="307">
        <v>57879</v>
      </c>
      <c r="H26" s="307">
        <f t="shared" si="0"/>
        <v>270415</v>
      </c>
      <c r="I26" s="308">
        <v>3956279</v>
      </c>
      <c r="J26" s="308">
        <v>484064</v>
      </c>
      <c r="K26" s="308">
        <v>54798</v>
      </c>
      <c r="L26" s="307" t="s">
        <v>96</v>
      </c>
      <c r="M26" s="308">
        <v>497551</v>
      </c>
      <c r="N26" s="307">
        <v>966</v>
      </c>
      <c r="O26" s="308">
        <v>10181</v>
      </c>
      <c r="P26" s="308">
        <v>5003839</v>
      </c>
      <c r="Q26" s="308">
        <v>5274254</v>
      </c>
    </row>
    <row r="27" spans="1:17" s="304" customFormat="1" ht="16.5" customHeight="1" x14ac:dyDescent="0.3">
      <c r="A27" s="305">
        <v>22</v>
      </c>
      <c r="B27" s="306" t="s">
        <v>28</v>
      </c>
      <c r="C27" s="307">
        <v>198089</v>
      </c>
      <c r="D27" s="307">
        <v>148892</v>
      </c>
      <c r="E27" s="307">
        <v>73257</v>
      </c>
      <c r="F27" s="307">
        <v>67542</v>
      </c>
      <c r="G27" s="307">
        <v>112986</v>
      </c>
      <c r="H27" s="307">
        <f t="shared" si="0"/>
        <v>600766</v>
      </c>
      <c r="I27" s="308">
        <v>5230454</v>
      </c>
      <c r="J27" s="308">
        <v>455924</v>
      </c>
      <c r="K27" s="308">
        <v>203692</v>
      </c>
      <c r="L27" s="307" t="s">
        <v>96</v>
      </c>
      <c r="M27" s="308">
        <v>605539</v>
      </c>
      <c r="N27" s="308">
        <v>69287</v>
      </c>
      <c r="O27" s="307" t="s">
        <v>96</v>
      </c>
      <c r="P27" s="308">
        <v>6564896</v>
      </c>
      <c r="Q27" s="308">
        <v>7165662</v>
      </c>
    </row>
    <row r="28" spans="1:17" s="304" customFormat="1" ht="16.5" customHeight="1" x14ac:dyDescent="0.3">
      <c r="A28" s="305">
        <v>23</v>
      </c>
      <c r="B28" s="306" t="s">
        <v>7</v>
      </c>
      <c r="C28" s="307">
        <v>3214</v>
      </c>
      <c r="D28" s="307">
        <v>795</v>
      </c>
      <c r="E28" s="307">
        <v>524</v>
      </c>
      <c r="F28" s="307">
        <v>7569</v>
      </c>
      <c r="G28" s="307">
        <v>0</v>
      </c>
      <c r="H28" s="307">
        <f t="shared" si="0"/>
        <v>12102</v>
      </c>
      <c r="I28" s="308">
        <v>6308</v>
      </c>
      <c r="J28" s="308">
        <v>8905</v>
      </c>
      <c r="K28" s="308">
        <v>4869</v>
      </c>
      <c r="L28" s="308">
        <v>1393</v>
      </c>
      <c r="M28" s="307">
        <v>49</v>
      </c>
      <c r="N28" s="307">
        <v>0</v>
      </c>
      <c r="O28" s="307" t="s">
        <v>66</v>
      </c>
      <c r="P28" s="308">
        <v>21524</v>
      </c>
      <c r="Q28" s="308">
        <v>33626</v>
      </c>
    </row>
    <row r="29" spans="1:17" s="304" customFormat="1" ht="16.5" customHeight="1" x14ac:dyDescent="0.3">
      <c r="A29" s="305">
        <v>24</v>
      </c>
      <c r="B29" s="306" t="s">
        <v>76</v>
      </c>
      <c r="C29" s="307">
        <v>404652</v>
      </c>
      <c r="D29" s="307">
        <v>280388</v>
      </c>
      <c r="E29" s="307">
        <v>123999</v>
      </c>
      <c r="F29" s="307">
        <v>209689</v>
      </c>
      <c r="G29" s="307">
        <v>238682</v>
      </c>
      <c r="H29" s="307">
        <f t="shared" si="0"/>
        <v>1257410</v>
      </c>
      <c r="I29" s="308">
        <v>11156048</v>
      </c>
      <c r="J29" s="308">
        <v>1204156</v>
      </c>
      <c r="K29" s="308">
        <v>57417</v>
      </c>
      <c r="L29" s="308">
        <v>19957</v>
      </c>
      <c r="M29" s="308">
        <v>150432</v>
      </c>
      <c r="N29" s="308">
        <v>62260</v>
      </c>
      <c r="O29" s="308">
        <v>153853</v>
      </c>
      <c r="P29" s="308">
        <v>12804123</v>
      </c>
      <c r="Q29" s="308">
        <v>14061533</v>
      </c>
    </row>
    <row r="30" spans="1:17" s="304" customFormat="1" ht="16.5" customHeight="1" x14ac:dyDescent="0.3">
      <c r="A30" s="305">
        <v>25</v>
      </c>
      <c r="B30" s="306" t="s">
        <v>24</v>
      </c>
      <c r="C30" s="307">
        <v>10432</v>
      </c>
      <c r="D30" s="307">
        <v>6199</v>
      </c>
      <c r="E30" s="307">
        <v>2194</v>
      </c>
      <c r="F30" s="307">
        <v>3199</v>
      </c>
      <c r="G30" s="307">
        <v>15749</v>
      </c>
      <c r="H30" s="307">
        <f t="shared" si="0"/>
        <v>37773</v>
      </c>
      <c r="I30" s="308">
        <v>97895</v>
      </c>
      <c r="J30" s="308">
        <v>10095</v>
      </c>
      <c r="K30" s="308">
        <v>12340</v>
      </c>
      <c r="L30" s="307" t="s">
        <v>64</v>
      </c>
      <c r="M30" s="307">
        <v>976</v>
      </c>
      <c r="N30" s="307">
        <v>326</v>
      </c>
      <c r="O30" s="307">
        <v>714</v>
      </c>
      <c r="P30" s="308">
        <v>122346</v>
      </c>
      <c r="Q30" s="308">
        <v>160119</v>
      </c>
    </row>
    <row r="31" spans="1:17" s="304" customFormat="1" ht="16.5" customHeight="1" x14ac:dyDescent="0.3">
      <c r="A31" s="305">
        <v>26</v>
      </c>
      <c r="B31" s="306" t="s">
        <v>25</v>
      </c>
      <c r="C31" s="307">
        <v>18026</v>
      </c>
      <c r="D31" s="307">
        <v>16393</v>
      </c>
      <c r="E31" s="307">
        <v>7527</v>
      </c>
      <c r="F31" s="307">
        <v>18660</v>
      </c>
      <c r="G31" s="307">
        <v>11622</v>
      </c>
      <c r="H31" s="307" t="s">
        <v>77</v>
      </c>
      <c r="I31" s="308">
        <v>583927</v>
      </c>
      <c r="J31" s="308">
        <v>119859</v>
      </c>
      <c r="K31" s="308">
        <v>8103</v>
      </c>
      <c r="L31" s="308">
        <v>1289</v>
      </c>
      <c r="M31" s="308">
        <v>42921</v>
      </c>
      <c r="N31" s="308">
        <v>1508</v>
      </c>
      <c r="O31" s="308">
        <v>1536</v>
      </c>
      <c r="P31" s="308">
        <v>759143</v>
      </c>
      <c r="Q31" s="308">
        <v>831372</v>
      </c>
    </row>
    <row r="32" spans="1:17" s="304" customFormat="1" ht="16.5" customHeight="1" x14ac:dyDescent="0.3">
      <c r="A32" s="305">
        <v>27</v>
      </c>
      <c r="B32" s="306" t="s">
        <v>8</v>
      </c>
      <c r="C32" s="307">
        <v>137436</v>
      </c>
      <c r="D32" s="307">
        <v>131181</v>
      </c>
      <c r="E32" s="307">
        <v>28124</v>
      </c>
      <c r="F32" s="307">
        <v>38629</v>
      </c>
      <c r="G32" s="307">
        <v>123706</v>
      </c>
      <c r="H32" s="307">
        <f>C32+D32+E32+F32+G32</f>
        <v>459076</v>
      </c>
      <c r="I32" s="308">
        <v>9493677</v>
      </c>
      <c r="J32" s="308">
        <v>873251</v>
      </c>
      <c r="K32" s="308">
        <v>159128</v>
      </c>
      <c r="L32" s="308">
        <v>18740</v>
      </c>
      <c r="M32" s="308">
        <v>953959</v>
      </c>
      <c r="N32" s="308">
        <v>15373</v>
      </c>
      <c r="O32" s="308">
        <v>15145</v>
      </c>
      <c r="P32" s="308">
        <v>11529273</v>
      </c>
      <c r="Q32" s="308">
        <v>11988349</v>
      </c>
    </row>
    <row r="33" spans="1:17" s="304" customFormat="1" ht="16.5" customHeight="1" x14ac:dyDescent="0.3">
      <c r="A33" s="305">
        <v>28</v>
      </c>
      <c r="B33" s="306" t="s">
        <v>9</v>
      </c>
      <c r="C33" s="307">
        <v>222716</v>
      </c>
      <c r="D33" s="309" t="s">
        <v>78</v>
      </c>
      <c r="E33" s="307">
        <v>31996</v>
      </c>
      <c r="F33" s="307">
        <v>73696</v>
      </c>
      <c r="G33" s="307">
        <v>48370</v>
      </c>
      <c r="H33" s="307">
        <v>376778</v>
      </c>
      <c r="I33" s="308">
        <v>1864861</v>
      </c>
      <c r="J33" s="308">
        <v>435352</v>
      </c>
      <c r="K33" s="307" t="s">
        <v>97</v>
      </c>
      <c r="L33" s="307" t="s">
        <v>64</v>
      </c>
      <c r="M33" s="308">
        <v>51233</v>
      </c>
      <c r="N33" s="307" t="s">
        <v>64</v>
      </c>
      <c r="O33" s="308">
        <v>18914</v>
      </c>
      <c r="P33" s="308">
        <v>2370360</v>
      </c>
      <c r="Q33" s="308">
        <v>2747138</v>
      </c>
    </row>
    <row r="34" spans="1:17" s="304" customFormat="1" ht="16.5" customHeight="1" x14ac:dyDescent="0.3">
      <c r="A34" s="310"/>
      <c r="B34" s="311" t="s">
        <v>79</v>
      </c>
      <c r="C34" s="312">
        <f>SUM(C6:C33)</f>
        <v>3146473</v>
      </c>
      <c r="D34" s="312">
        <f>SUM(D6:D33)</f>
        <v>2756913</v>
      </c>
      <c r="E34" s="312">
        <f>SUM(E6:E33)</f>
        <v>1126376</v>
      </c>
      <c r="F34" s="312">
        <f>SUM(F6:F33)</f>
        <v>1538356</v>
      </c>
      <c r="G34" s="312">
        <f>SUM(G6:G33)</f>
        <v>3422129</v>
      </c>
      <c r="H34" s="312">
        <v>12487890</v>
      </c>
      <c r="I34" s="313">
        <v>86182479</v>
      </c>
      <c r="J34" s="313">
        <v>11436114</v>
      </c>
      <c r="K34" s="313">
        <v>1676008</v>
      </c>
      <c r="L34" s="313">
        <v>257942</v>
      </c>
      <c r="M34" s="313">
        <v>4998334</v>
      </c>
      <c r="N34" s="313">
        <v>1615070</v>
      </c>
      <c r="O34" s="313">
        <v>572240</v>
      </c>
      <c r="P34" s="313">
        <v>106738187</v>
      </c>
      <c r="Q34" s="313">
        <v>119239828</v>
      </c>
    </row>
    <row r="35" spans="1:17" s="304" customFormat="1" ht="16.5" customHeight="1" x14ac:dyDescent="0.3">
      <c r="A35" s="305">
        <v>1</v>
      </c>
      <c r="B35" s="314" t="s">
        <v>413</v>
      </c>
      <c r="C35" s="307">
        <v>2366</v>
      </c>
      <c r="D35" s="307">
        <v>0</v>
      </c>
      <c r="E35" s="307">
        <v>825</v>
      </c>
      <c r="F35" s="307">
        <v>489</v>
      </c>
      <c r="G35" s="307">
        <v>2950</v>
      </c>
      <c r="H35" s="307">
        <f t="shared" ref="H35:H42" si="1">C35+D35+E35+F35+G35</f>
        <v>6630</v>
      </c>
      <c r="I35" s="308">
        <v>43762</v>
      </c>
      <c r="J35" s="308">
        <v>10988</v>
      </c>
      <c r="K35" s="307" t="s">
        <v>100</v>
      </c>
      <c r="L35" s="307" t="s">
        <v>100</v>
      </c>
      <c r="M35" s="307" t="s">
        <v>100</v>
      </c>
      <c r="N35" s="307" t="s">
        <v>100</v>
      </c>
      <c r="O35" s="307">
        <v>394</v>
      </c>
      <c r="P35" s="308">
        <v>55144</v>
      </c>
      <c r="Q35" s="308">
        <v>61774</v>
      </c>
    </row>
    <row r="36" spans="1:17" s="304" customFormat="1" ht="16.5" customHeight="1" x14ac:dyDescent="0.3">
      <c r="A36" s="305">
        <v>2</v>
      </c>
      <c r="B36" s="314" t="s">
        <v>30</v>
      </c>
      <c r="C36" s="307">
        <v>2210</v>
      </c>
      <c r="D36" s="307">
        <v>15466</v>
      </c>
      <c r="E36" s="307">
        <v>3062</v>
      </c>
      <c r="F36" s="307">
        <v>3017</v>
      </c>
      <c r="G36" s="307">
        <v>0</v>
      </c>
      <c r="H36" s="307">
        <f t="shared" si="1"/>
        <v>23755</v>
      </c>
      <c r="I36" s="308">
        <v>686316</v>
      </c>
      <c r="J36" s="308">
        <v>239014</v>
      </c>
      <c r="K36" s="307" t="s">
        <v>64</v>
      </c>
      <c r="L36" s="307">
        <v>130</v>
      </c>
      <c r="M36" s="307">
        <v>149</v>
      </c>
      <c r="N36" s="307">
        <v>0</v>
      </c>
      <c r="O36" s="307" t="s">
        <v>64</v>
      </c>
      <c r="P36" s="308">
        <v>925609</v>
      </c>
      <c r="Q36" s="308">
        <v>949364</v>
      </c>
    </row>
    <row r="37" spans="1:17" s="304" customFormat="1" ht="27.6" x14ac:dyDescent="0.3">
      <c r="A37" s="305">
        <v>3</v>
      </c>
      <c r="B37" s="314" t="s">
        <v>34</v>
      </c>
      <c r="C37" s="307">
        <v>8048</v>
      </c>
      <c r="D37" s="307">
        <v>2761</v>
      </c>
      <c r="E37" s="307">
        <v>295</v>
      </c>
      <c r="F37" s="307">
        <v>142</v>
      </c>
      <c r="G37" s="307">
        <v>605</v>
      </c>
      <c r="H37" s="307">
        <f t="shared" si="1"/>
        <v>11851</v>
      </c>
      <c r="I37" s="308">
        <v>38635</v>
      </c>
      <c r="J37" s="308">
        <v>17507</v>
      </c>
      <c r="K37" s="307">
        <v>549</v>
      </c>
      <c r="L37" s="307">
        <v>20</v>
      </c>
      <c r="M37" s="307">
        <v>152</v>
      </c>
      <c r="N37" s="307">
        <v>77</v>
      </c>
      <c r="O37" s="307">
        <v>41</v>
      </c>
      <c r="P37" s="308">
        <v>56981</v>
      </c>
      <c r="Q37" s="308">
        <v>68832</v>
      </c>
    </row>
    <row r="38" spans="1:17" s="304" customFormat="1" ht="16.5" customHeight="1" x14ac:dyDescent="0.3">
      <c r="A38" s="305">
        <v>4</v>
      </c>
      <c r="B38" s="314" t="s">
        <v>37</v>
      </c>
      <c r="C38" s="307">
        <v>3112</v>
      </c>
      <c r="D38" s="307">
        <v>3130</v>
      </c>
      <c r="E38" s="307">
        <v>461</v>
      </c>
      <c r="F38" s="307">
        <v>45</v>
      </c>
      <c r="G38" s="307">
        <v>1173</v>
      </c>
      <c r="H38" s="307">
        <f t="shared" si="1"/>
        <v>7921</v>
      </c>
      <c r="I38" s="308">
        <v>43991</v>
      </c>
      <c r="J38" s="308">
        <v>19332</v>
      </c>
      <c r="K38" s="307">
        <v>477</v>
      </c>
      <c r="L38" s="307">
        <v>42</v>
      </c>
      <c r="M38" s="307">
        <v>300</v>
      </c>
      <c r="N38" s="307">
        <v>195</v>
      </c>
      <c r="O38" s="307">
        <v>84</v>
      </c>
      <c r="P38" s="308">
        <v>64421</v>
      </c>
      <c r="Q38" s="308">
        <v>72342</v>
      </c>
    </row>
    <row r="39" spans="1:17" s="304" customFormat="1" ht="16.5" customHeight="1" x14ac:dyDescent="0.3">
      <c r="A39" s="305">
        <v>5</v>
      </c>
      <c r="B39" s="314" t="s">
        <v>13</v>
      </c>
      <c r="C39" s="307">
        <v>85384</v>
      </c>
      <c r="D39" s="307">
        <v>140872</v>
      </c>
      <c r="E39" s="307">
        <v>43250</v>
      </c>
      <c r="F39" s="307">
        <v>55530</v>
      </c>
      <c r="G39" s="307">
        <v>182784</v>
      </c>
      <c r="H39" s="307">
        <f t="shared" si="1"/>
        <v>507820</v>
      </c>
      <c r="I39" s="308">
        <v>4107912</v>
      </c>
      <c r="J39" s="308">
        <v>1956574</v>
      </c>
      <c r="K39" s="308">
        <v>79418</v>
      </c>
      <c r="L39" s="308">
        <v>89367</v>
      </c>
      <c r="M39" s="308">
        <v>5294</v>
      </c>
      <c r="N39" s="307">
        <v>99</v>
      </c>
      <c r="O39" s="307">
        <v>364</v>
      </c>
      <c r="P39" s="308">
        <v>6239028</v>
      </c>
      <c r="Q39" s="308">
        <v>6746848</v>
      </c>
    </row>
    <row r="40" spans="1:17" s="304" customFormat="1" ht="16.5" customHeight="1" x14ac:dyDescent="0.3">
      <c r="A40" s="305">
        <v>6</v>
      </c>
      <c r="B40" s="314" t="s">
        <v>31</v>
      </c>
      <c r="C40" s="307">
        <v>0</v>
      </c>
      <c r="D40" s="307">
        <v>494</v>
      </c>
      <c r="E40" s="307">
        <v>0</v>
      </c>
      <c r="F40" s="307">
        <v>105</v>
      </c>
      <c r="G40" s="307">
        <v>321</v>
      </c>
      <c r="H40" s="307">
        <f t="shared" si="1"/>
        <v>920</v>
      </c>
      <c r="I40" s="308">
        <v>6206</v>
      </c>
      <c r="J40" s="307">
        <v>64</v>
      </c>
      <c r="K40" s="307">
        <v>95</v>
      </c>
      <c r="L40" s="307">
        <v>0</v>
      </c>
      <c r="M40" s="307">
        <v>72</v>
      </c>
      <c r="N40" s="307">
        <v>0</v>
      </c>
      <c r="O40" s="307">
        <v>498</v>
      </c>
      <c r="P40" s="308">
        <v>6935</v>
      </c>
      <c r="Q40" s="308">
        <v>7855</v>
      </c>
    </row>
    <row r="41" spans="1:17" s="304" customFormat="1" ht="16.5" customHeight="1" x14ac:dyDescent="0.3">
      <c r="A41" s="305">
        <v>7</v>
      </c>
      <c r="B41" s="314" t="s">
        <v>32</v>
      </c>
      <c r="C41" s="307">
        <v>7745</v>
      </c>
      <c r="D41" s="307">
        <v>7799</v>
      </c>
      <c r="E41" s="307">
        <v>2373</v>
      </c>
      <c r="F41" s="307">
        <v>1892</v>
      </c>
      <c r="G41" s="307">
        <v>5124</v>
      </c>
      <c r="H41" s="307">
        <f t="shared" si="1"/>
        <v>24933</v>
      </c>
      <c r="I41" s="308">
        <v>488490</v>
      </c>
      <c r="J41" s="308">
        <v>69813</v>
      </c>
      <c r="K41" s="308">
        <v>3881</v>
      </c>
      <c r="L41" s="308">
        <v>2958</v>
      </c>
      <c r="M41" s="307">
        <v>900</v>
      </c>
      <c r="N41" s="308">
        <v>1732</v>
      </c>
      <c r="O41" s="308">
        <v>6422</v>
      </c>
      <c r="P41" s="308">
        <v>574196</v>
      </c>
      <c r="Q41" s="308">
        <v>599129</v>
      </c>
    </row>
    <row r="42" spans="1:17" s="316" customFormat="1" ht="16.5" customHeight="1" x14ac:dyDescent="0.3">
      <c r="A42" s="310"/>
      <c r="B42" s="315" t="s">
        <v>81</v>
      </c>
      <c r="C42" s="312">
        <f>C35+C36+C37+C38+C39+C40+C41</f>
        <v>108865</v>
      </c>
      <c r="D42" s="312">
        <f>D35+D36+D37+D38+D39+D40+D41</f>
        <v>170522</v>
      </c>
      <c r="E42" s="312">
        <f>E35+E36+E37+E38+E39+E40+E41</f>
        <v>50266</v>
      </c>
      <c r="F42" s="312">
        <f>F35+F36+F37+F38+F39+F40+F41</f>
        <v>61220</v>
      </c>
      <c r="G42" s="312">
        <f>G35+G36+G37+G38+G39+G40+G41</f>
        <v>192957</v>
      </c>
      <c r="H42" s="312">
        <f t="shared" si="1"/>
        <v>583830</v>
      </c>
      <c r="I42" s="313">
        <v>5415312</v>
      </c>
      <c r="J42" s="313">
        <v>2313292</v>
      </c>
      <c r="K42" s="313">
        <v>84420</v>
      </c>
      <c r="L42" s="313">
        <v>92517</v>
      </c>
      <c r="M42" s="313">
        <v>6867</v>
      </c>
      <c r="N42" s="313">
        <v>2103</v>
      </c>
      <c r="O42" s="313">
        <v>7803</v>
      </c>
      <c r="P42" s="313">
        <v>7922314</v>
      </c>
      <c r="Q42" s="313">
        <v>8506144</v>
      </c>
    </row>
    <row r="43" spans="1:17" s="316" customFormat="1" ht="16.5" customHeight="1" x14ac:dyDescent="0.3">
      <c r="A43" s="317"/>
      <c r="B43" s="318" t="s">
        <v>84</v>
      </c>
      <c r="C43" s="319">
        <v>350491</v>
      </c>
      <c r="D43" s="319">
        <f>D42+D34</f>
        <v>2927435</v>
      </c>
      <c r="E43" s="319">
        <f>E42+E34</f>
        <v>1176642</v>
      </c>
      <c r="F43" s="319">
        <f>F42+F34</f>
        <v>1599576</v>
      </c>
      <c r="G43" s="319">
        <f>G42+G34</f>
        <v>3615086</v>
      </c>
      <c r="H43" s="319">
        <f>H42+H34</f>
        <v>13071720</v>
      </c>
      <c r="I43" s="320">
        <v>91597791</v>
      </c>
      <c r="J43" s="320">
        <v>13749406</v>
      </c>
      <c r="K43" s="320">
        <v>1760428</v>
      </c>
      <c r="L43" s="320">
        <v>350459</v>
      </c>
      <c r="M43" s="320">
        <v>5005201</v>
      </c>
      <c r="N43" s="320">
        <v>1617173</v>
      </c>
      <c r="O43" s="320">
        <v>580043</v>
      </c>
      <c r="P43" s="320">
        <v>114660501</v>
      </c>
      <c r="Q43" s="320">
        <v>127745972</v>
      </c>
    </row>
    <row r="44" spans="1:17" ht="14.25" customHeight="1" x14ac:dyDescent="0.3">
      <c r="A44" s="448" t="s">
        <v>101</v>
      </c>
      <c r="B44" s="448"/>
      <c r="C44" s="448"/>
      <c r="D44" s="448"/>
      <c r="E44" s="448"/>
      <c r="F44" s="448"/>
      <c r="G44" s="448"/>
      <c r="H44" s="448"/>
      <c r="I44" s="448"/>
      <c r="J44" s="448"/>
      <c r="K44" s="448"/>
      <c r="L44" s="448"/>
      <c r="M44" s="448"/>
      <c r="N44" s="448"/>
      <c r="O44" s="448"/>
      <c r="P44" s="448"/>
      <c r="Q44" s="448"/>
    </row>
    <row r="45" spans="1:17" ht="20.25" customHeight="1" x14ac:dyDescent="0.35">
      <c r="A45" s="458" t="s">
        <v>402</v>
      </c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8"/>
      <c r="P45" s="458"/>
      <c r="Q45" s="458"/>
    </row>
    <row r="46" spans="1:17" ht="17.399999999999999" x14ac:dyDescent="0.35">
      <c r="A46" s="255"/>
      <c r="B46" s="449" t="s">
        <v>403</v>
      </c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/>
    </row>
    <row r="47" spans="1:17" ht="14.4" x14ac:dyDescent="0.3">
      <c r="B47" s="450" t="s">
        <v>102</v>
      </c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1" t="s">
        <v>103</v>
      </c>
      <c r="Q47" s="451"/>
    </row>
    <row r="48" spans="1:17" ht="23.25" customHeight="1" x14ac:dyDescent="0.3">
      <c r="A48" s="452" t="s">
        <v>0</v>
      </c>
      <c r="B48" s="452" t="s">
        <v>54</v>
      </c>
      <c r="C48" s="454" t="s">
        <v>61</v>
      </c>
      <c r="D48" s="455"/>
      <c r="E48" s="455"/>
      <c r="F48" s="455"/>
      <c r="G48" s="455"/>
      <c r="H48" s="456"/>
      <c r="I48" s="454" t="s">
        <v>86</v>
      </c>
      <c r="J48" s="455"/>
      <c r="K48" s="455"/>
      <c r="L48" s="455"/>
      <c r="M48" s="455"/>
      <c r="N48" s="455"/>
      <c r="O48" s="455"/>
      <c r="P48" s="456"/>
      <c r="Q48" s="457" t="s">
        <v>87</v>
      </c>
    </row>
    <row r="49" spans="1:17" ht="63" customHeight="1" x14ac:dyDescent="0.3">
      <c r="A49" s="453"/>
      <c r="B49" s="453"/>
      <c r="C49" s="75" t="s">
        <v>55</v>
      </c>
      <c r="D49" s="75" t="s">
        <v>56</v>
      </c>
      <c r="E49" s="75" t="s">
        <v>57</v>
      </c>
      <c r="F49" s="75" t="s">
        <v>58</v>
      </c>
      <c r="G49" s="75" t="s">
        <v>59</v>
      </c>
      <c r="H49" s="75" t="s">
        <v>60</v>
      </c>
      <c r="I49" s="75" t="s">
        <v>88</v>
      </c>
      <c r="J49" s="75" t="s">
        <v>89</v>
      </c>
      <c r="K49" s="75" t="s">
        <v>90</v>
      </c>
      <c r="L49" s="75" t="s">
        <v>91</v>
      </c>
      <c r="M49" s="75" t="s">
        <v>92</v>
      </c>
      <c r="N49" s="75" t="s">
        <v>93</v>
      </c>
      <c r="O49" s="75" t="s">
        <v>94</v>
      </c>
      <c r="P49" s="75" t="s">
        <v>95</v>
      </c>
      <c r="Q49" s="441"/>
    </row>
    <row r="50" spans="1:17" s="304" customFormat="1" ht="14.25" customHeight="1" x14ac:dyDescent="0.3">
      <c r="A50" s="321">
        <v>1</v>
      </c>
      <c r="B50" s="233" t="s">
        <v>104</v>
      </c>
      <c r="C50" s="234">
        <v>145466</v>
      </c>
      <c r="D50" s="234">
        <v>167612</v>
      </c>
      <c r="E50" s="234">
        <v>38269</v>
      </c>
      <c r="F50" s="234">
        <v>73324</v>
      </c>
      <c r="G50" s="234">
        <v>397126</v>
      </c>
      <c r="H50" s="235" t="s">
        <v>105</v>
      </c>
      <c r="I50" s="234">
        <v>6147523</v>
      </c>
      <c r="J50" s="234">
        <v>454054</v>
      </c>
      <c r="K50" s="234">
        <v>10878</v>
      </c>
      <c r="L50" s="234">
        <v>21875</v>
      </c>
      <c r="M50" s="234">
        <v>126862</v>
      </c>
      <c r="N50" s="234">
        <v>93155</v>
      </c>
      <c r="O50" s="234">
        <v>13929</v>
      </c>
      <c r="P50" s="236">
        <v>6868276</v>
      </c>
      <c r="Q50" s="236">
        <v>7882262</v>
      </c>
    </row>
    <row r="51" spans="1:17" s="304" customFormat="1" ht="24" x14ac:dyDescent="0.3">
      <c r="A51" s="321">
        <v>2</v>
      </c>
      <c r="B51" s="237" t="s">
        <v>106</v>
      </c>
      <c r="C51" s="234" t="s">
        <v>66</v>
      </c>
      <c r="D51" s="234" t="s">
        <v>66</v>
      </c>
      <c r="E51" s="234" t="s">
        <v>66</v>
      </c>
      <c r="F51" s="234" t="s">
        <v>66</v>
      </c>
      <c r="G51" s="234" t="s">
        <v>66</v>
      </c>
      <c r="H51" s="235" t="s">
        <v>66</v>
      </c>
      <c r="I51" s="234" t="s">
        <v>66</v>
      </c>
      <c r="J51" s="234" t="s">
        <v>66</v>
      </c>
      <c r="K51" s="234" t="s">
        <v>66</v>
      </c>
      <c r="L51" s="234" t="s">
        <v>66</v>
      </c>
      <c r="M51" s="234" t="s">
        <v>66</v>
      </c>
      <c r="N51" s="234" t="s">
        <v>66</v>
      </c>
      <c r="O51" s="234" t="s">
        <v>66</v>
      </c>
      <c r="P51" s="235" t="s">
        <v>66</v>
      </c>
      <c r="Q51" s="236">
        <v>151279</v>
      </c>
    </row>
    <row r="52" spans="1:17" s="304" customFormat="1" ht="14.25" customHeight="1" x14ac:dyDescent="0.3">
      <c r="A52" s="321">
        <v>3</v>
      </c>
      <c r="B52" s="233" t="s">
        <v>1</v>
      </c>
      <c r="C52" s="234">
        <v>133617</v>
      </c>
      <c r="D52" s="234">
        <v>109792</v>
      </c>
      <c r="E52" s="234">
        <v>19846</v>
      </c>
      <c r="F52" s="234">
        <v>53859</v>
      </c>
      <c r="G52" s="234">
        <v>91936</v>
      </c>
      <c r="H52" s="235">
        <v>409050</v>
      </c>
      <c r="I52" s="234">
        <v>1520260</v>
      </c>
      <c r="J52" s="234">
        <v>508135</v>
      </c>
      <c r="K52" s="234">
        <v>16128</v>
      </c>
      <c r="L52" s="234">
        <v>1555</v>
      </c>
      <c r="M52" s="234">
        <v>35082</v>
      </c>
      <c r="N52" s="234">
        <v>19527</v>
      </c>
      <c r="O52" s="234">
        <v>0</v>
      </c>
      <c r="P52" s="236">
        <v>2100687</v>
      </c>
      <c r="Q52" s="235">
        <v>2509737</v>
      </c>
    </row>
    <row r="53" spans="1:17" s="304" customFormat="1" ht="14.25" customHeight="1" x14ac:dyDescent="0.3">
      <c r="A53" s="321">
        <v>4</v>
      </c>
      <c r="B53" s="233" t="s">
        <v>68</v>
      </c>
      <c r="C53" s="234">
        <v>91823</v>
      </c>
      <c r="D53" s="234">
        <v>31921</v>
      </c>
      <c r="E53" s="234">
        <v>29384</v>
      </c>
      <c r="F53" s="234">
        <v>85119</v>
      </c>
      <c r="G53" s="234">
        <v>202385</v>
      </c>
      <c r="H53" s="235">
        <v>440632</v>
      </c>
      <c r="I53" s="234">
        <v>3489796</v>
      </c>
      <c r="J53" s="234">
        <v>235762</v>
      </c>
      <c r="K53" s="234">
        <v>113377</v>
      </c>
      <c r="L53" s="234" t="s">
        <v>66</v>
      </c>
      <c r="M53" s="234">
        <v>315048</v>
      </c>
      <c r="N53" s="234">
        <v>157877</v>
      </c>
      <c r="O53" s="234">
        <v>25104</v>
      </c>
      <c r="P53" s="236">
        <v>4336964</v>
      </c>
      <c r="Q53" s="235">
        <v>4777596</v>
      </c>
    </row>
    <row r="54" spans="1:17" s="304" customFormat="1" ht="14.25" customHeight="1" x14ac:dyDescent="0.3">
      <c r="A54" s="321">
        <v>5</v>
      </c>
      <c r="B54" s="233" t="s">
        <v>35</v>
      </c>
      <c r="C54" s="234">
        <v>110629</v>
      </c>
      <c r="D54" s="234">
        <v>76331</v>
      </c>
      <c r="E54" s="234">
        <v>52783</v>
      </c>
      <c r="F54" s="234">
        <v>20960</v>
      </c>
      <c r="G54" s="234">
        <v>33100</v>
      </c>
      <c r="H54" s="235">
        <v>293803</v>
      </c>
      <c r="I54" s="234">
        <v>3471643</v>
      </c>
      <c r="J54" s="234">
        <v>226044</v>
      </c>
      <c r="K54" s="234">
        <v>20251</v>
      </c>
      <c r="L54" s="238">
        <v>6112</v>
      </c>
      <c r="M54" s="234">
        <v>171648</v>
      </c>
      <c r="N54" s="234">
        <v>107423</v>
      </c>
      <c r="O54" s="234">
        <v>17003</v>
      </c>
      <c r="P54" s="236">
        <v>4020124</v>
      </c>
      <c r="Q54" s="235">
        <v>4313927</v>
      </c>
    </row>
    <row r="55" spans="1:17" s="304" customFormat="1" ht="14.25" customHeight="1" x14ac:dyDescent="0.3">
      <c r="A55" s="321">
        <v>6</v>
      </c>
      <c r="B55" s="233" t="s">
        <v>14</v>
      </c>
      <c r="C55" s="234">
        <v>43402</v>
      </c>
      <c r="D55" s="234">
        <v>15840</v>
      </c>
      <c r="E55" s="234">
        <v>11224</v>
      </c>
      <c r="F55" s="234">
        <v>17616</v>
      </c>
      <c r="G55" s="234">
        <v>4186</v>
      </c>
      <c r="H55" s="235" t="s">
        <v>107</v>
      </c>
      <c r="I55" s="234">
        <v>743037</v>
      </c>
      <c r="J55" s="234">
        <v>216414</v>
      </c>
      <c r="K55" s="234" t="s">
        <v>108</v>
      </c>
      <c r="L55" s="234">
        <v>0</v>
      </c>
      <c r="M55" s="234">
        <v>3562</v>
      </c>
      <c r="N55" s="234" t="s">
        <v>109</v>
      </c>
      <c r="O55" s="234">
        <v>4848</v>
      </c>
      <c r="P55" s="236">
        <v>967861</v>
      </c>
      <c r="Q55" s="235">
        <v>1083668</v>
      </c>
    </row>
    <row r="56" spans="1:17" s="304" customFormat="1" ht="14.25" customHeight="1" x14ac:dyDescent="0.3">
      <c r="A56" s="321">
        <v>7</v>
      </c>
      <c r="B56" s="233" t="s">
        <v>26</v>
      </c>
      <c r="C56" s="234">
        <v>352225</v>
      </c>
      <c r="D56" s="234">
        <v>589984</v>
      </c>
      <c r="E56" s="234">
        <v>76435</v>
      </c>
      <c r="F56" s="234">
        <v>108268</v>
      </c>
      <c r="G56" s="234">
        <v>678364</v>
      </c>
      <c r="H56" s="235">
        <v>1805276</v>
      </c>
      <c r="I56" s="234">
        <v>13704879</v>
      </c>
      <c r="J56" s="234">
        <v>2008748</v>
      </c>
      <c r="K56" s="234">
        <v>180556</v>
      </c>
      <c r="L56" s="234" t="s">
        <v>66</v>
      </c>
      <c r="M56" s="234">
        <v>610077</v>
      </c>
      <c r="N56" s="234">
        <v>353613</v>
      </c>
      <c r="O56" s="234">
        <v>57418</v>
      </c>
      <c r="P56" s="236">
        <v>16915291</v>
      </c>
      <c r="Q56" s="235">
        <v>18720567</v>
      </c>
    </row>
    <row r="57" spans="1:17" s="304" customFormat="1" ht="14.25" customHeight="1" x14ac:dyDescent="0.3">
      <c r="A57" s="321">
        <v>8</v>
      </c>
      <c r="B57" s="233" t="s">
        <v>110</v>
      </c>
      <c r="C57" s="234">
        <v>348732</v>
      </c>
      <c r="D57" s="234">
        <v>167901</v>
      </c>
      <c r="E57" s="234">
        <v>50207</v>
      </c>
      <c r="F57" s="234">
        <v>40444</v>
      </c>
      <c r="G57" s="234">
        <v>144334</v>
      </c>
      <c r="H57" s="235" t="s">
        <v>111</v>
      </c>
      <c r="I57" s="234">
        <v>4988518</v>
      </c>
      <c r="J57" s="234">
        <v>1420621</v>
      </c>
      <c r="K57" s="234">
        <v>148479</v>
      </c>
      <c r="L57" s="234">
        <v>2433</v>
      </c>
      <c r="M57" s="234">
        <v>603663</v>
      </c>
      <c r="N57" s="234">
        <v>0</v>
      </c>
      <c r="O57" s="234">
        <v>12198</v>
      </c>
      <c r="P57" s="236">
        <v>7175912</v>
      </c>
      <c r="Q57" s="235">
        <v>7927550</v>
      </c>
    </row>
    <row r="58" spans="1:17" s="304" customFormat="1" ht="24" x14ac:dyDescent="0.3">
      <c r="A58" s="321">
        <v>9</v>
      </c>
      <c r="B58" s="237" t="s">
        <v>112</v>
      </c>
      <c r="C58" s="234">
        <v>76650</v>
      </c>
      <c r="D58" s="234">
        <v>66358</v>
      </c>
      <c r="E58" s="234">
        <v>14358</v>
      </c>
      <c r="F58" s="234">
        <v>34796</v>
      </c>
      <c r="G58" s="234">
        <v>5907</v>
      </c>
      <c r="H58" s="235">
        <v>198069</v>
      </c>
      <c r="I58" s="234">
        <v>545152</v>
      </c>
      <c r="J58" s="234">
        <v>245106</v>
      </c>
      <c r="K58" s="234">
        <v>17612</v>
      </c>
      <c r="L58" s="234">
        <v>2806</v>
      </c>
      <c r="M58" s="234">
        <v>28367</v>
      </c>
      <c r="N58" s="234">
        <v>235</v>
      </c>
      <c r="O58" s="234">
        <v>40057</v>
      </c>
      <c r="P58" s="236">
        <v>879335</v>
      </c>
      <c r="Q58" s="235">
        <v>1077404</v>
      </c>
    </row>
    <row r="59" spans="1:17" s="304" customFormat="1" x14ac:dyDescent="0.3">
      <c r="A59" s="321">
        <v>10</v>
      </c>
      <c r="B59" s="237" t="s">
        <v>113</v>
      </c>
      <c r="C59" s="234">
        <v>45802</v>
      </c>
      <c r="D59" s="234">
        <v>67077</v>
      </c>
      <c r="E59" s="234">
        <v>29695</v>
      </c>
      <c r="F59" s="234">
        <v>37092</v>
      </c>
      <c r="G59" s="234">
        <v>19777</v>
      </c>
      <c r="H59" s="235">
        <v>199443</v>
      </c>
      <c r="I59" s="234">
        <v>644458</v>
      </c>
      <c r="J59" s="234">
        <v>338475</v>
      </c>
      <c r="K59" s="234">
        <v>26288</v>
      </c>
      <c r="L59" s="234">
        <v>2687</v>
      </c>
      <c r="M59" s="234">
        <v>23427</v>
      </c>
      <c r="N59" s="234">
        <v>3356</v>
      </c>
      <c r="O59" s="234">
        <v>6137</v>
      </c>
      <c r="P59" s="236">
        <v>1044828</v>
      </c>
      <c r="Q59" s="235">
        <v>1244271</v>
      </c>
    </row>
    <row r="60" spans="1:17" s="304" customFormat="1" ht="14.25" customHeight="1" x14ac:dyDescent="0.3">
      <c r="A60" s="321">
        <v>11</v>
      </c>
      <c r="B60" s="233" t="s">
        <v>4</v>
      </c>
      <c r="C60" s="234">
        <v>67674</v>
      </c>
      <c r="D60" s="234">
        <v>50085</v>
      </c>
      <c r="E60" s="234">
        <v>8323</v>
      </c>
      <c r="F60" s="234">
        <v>30031</v>
      </c>
      <c r="G60" s="234">
        <v>63743</v>
      </c>
      <c r="H60" s="235">
        <v>219856</v>
      </c>
      <c r="I60" s="234">
        <v>1522228</v>
      </c>
      <c r="J60" s="234">
        <v>191006</v>
      </c>
      <c r="K60" s="234">
        <v>61892</v>
      </c>
      <c r="L60" s="234">
        <v>4767</v>
      </c>
      <c r="M60" s="234">
        <v>37811</v>
      </c>
      <c r="N60" s="234">
        <v>27287</v>
      </c>
      <c r="O60" s="234">
        <v>759</v>
      </c>
      <c r="P60" s="236">
        <v>1845750</v>
      </c>
      <c r="Q60" s="235">
        <v>2065606</v>
      </c>
    </row>
    <row r="61" spans="1:17" s="304" customFormat="1" ht="14.25" customHeight="1" x14ac:dyDescent="0.3">
      <c r="A61" s="321">
        <v>12</v>
      </c>
      <c r="B61" s="233" t="s">
        <v>16</v>
      </c>
      <c r="C61" s="234">
        <v>274971</v>
      </c>
      <c r="D61" s="234">
        <v>331381</v>
      </c>
      <c r="E61" s="234">
        <v>80911</v>
      </c>
      <c r="F61" s="234">
        <v>205174</v>
      </c>
      <c r="G61" s="234">
        <v>380790</v>
      </c>
      <c r="H61" s="235" t="s">
        <v>114</v>
      </c>
      <c r="I61" s="234">
        <v>10644368</v>
      </c>
      <c r="J61" s="234">
        <v>1741831</v>
      </c>
      <c r="K61" s="234">
        <v>45257</v>
      </c>
      <c r="L61" s="234">
        <v>123892</v>
      </c>
      <c r="M61" s="234">
        <v>442705</v>
      </c>
      <c r="N61" s="234">
        <v>301049</v>
      </c>
      <c r="O61" s="234">
        <v>81233</v>
      </c>
      <c r="P61" s="236">
        <v>13380335</v>
      </c>
      <c r="Q61" s="235">
        <v>14784961</v>
      </c>
    </row>
    <row r="62" spans="1:17" s="304" customFormat="1" ht="14.25" customHeight="1" x14ac:dyDescent="0.3">
      <c r="A62" s="321">
        <v>13</v>
      </c>
      <c r="B62" s="233" t="s">
        <v>5</v>
      </c>
      <c r="C62" s="234">
        <v>89571</v>
      </c>
      <c r="D62" s="234">
        <v>409745</v>
      </c>
      <c r="E62" s="234">
        <v>414748</v>
      </c>
      <c r="F62" s="234">
        <v>150361</v>
      </c>
      <c r="G62" s="234">
        <v>731417</v>
      </c>
      <c r="H62" s="235" t="s">
        <v>115</v>
      </c>
      <c r="I62" s="234">
        <v>5722224</v>
      </c>
      <c r="J62" s="234">
        <v>1690690</v>
      </c>
      <c r="K62" s="234">
        <v>137547</v>
      </c>
      <c r="L62" s="234">
        <v>3872</v>
      </c>
      <c r="M62" s="234">
        <v>13045</v>
      </c>
      <c r="N62" s="234">
        <v>3656</v>
      </c>
      <c r="O62" s="234">
        <v>164894</v>
      </c>
      <c r="P62" s="236">
        <v>7735928</v>
      </c>
      <c r="Q62" s="235">
        <v>9648320</v>
      </c>
    </row>
    <row r="63" spans="1:17" s="304" customFormat="1" ht="24" x14ac:dyDescent="0.3">
      <c r="A63" s="321">
        <v>14</v>
      </c>
      <c r="B63" s="237" t="s">
        <v>116</v>
      </c>
      <c r="C63" s="234">
        <v>150921</v>
      </c>
      <c r="D63" s="234">
        <v>146267</v>
      </c>
      <c r="E63" s="234">
        <v>45976</v>
      </c>
      <c r="F63" s="234">
        <v>174916</v>
      </c>
      <c r="G63" s="234">
        <v>122095</v>
      </c>
      <c r="H63" s="235">
        <v>640175</v>
      </c>
      <c r="I63" s="234">
        <v>8831709</v>
      </c>
      <c r="J63" s="234">
        <v>637626</v>
      </c>
      <c r="K63" s="234">
        <v>58792</v>
      </c>
      <c r="L63" s="234">
        <v>0</v>
      </c>
      <c r="M63" s="234">
        <v>714844</v>
      </c>
      <c r="N63" s="234">
        <v>227970</v>
      </c>
      <c r="O63" s="234">
        <v>30011</v>
      </c>
      <c r="P63" s="236">
        <v>10500952</v>
      </c>
      <c r="Q63" s="235">
        <v>11141127</v>
      </c>
    </row>
    <row r="64" spans="1:17" s="304" customFormat="1" ht="14.25" customHeight="1" x14ac:dyDescent="0.3">
      <c r="A64" s="321">
        <v>15</v>
      </c>
      <c r="B64" s="233" t="s">
        <v>17</v>
      </c>
      <c r="C64" s="234">
        <v>491582</v>
      </c>
      <c r="D64" s="234">
        <v>868632</v>
      </c>
      <c r="E64" s="234">
        <v>120750</v>
      </c>
      <c r="F64" s="234">
        <v>163390</v>
      </c>
      <c r="G64" s="234">
        <v>695619</v>
      </c>
      <c r="H64" s="235">
        <v>2339973</v>
      </c>
      <c r="I64" s="234">
        <v>18603835</v>
      </c>
      <c r="J64" s="234">
        <v>3113773</v>
      </c>
      <c r="K64" s="234">
        <v>496255</v>
      </c>
      <c r="L64" s="234">
        <v>19352</v>
      </c>
      <c r="M64" s="234">
        <v>572395</v>
      </c>
      <c r="N64" s="234">
        <v>372054</v>
      </c>
      <c r="O64" s="234">
        <v>44538</v>
      </c>
      <c r="P64" s="236">
        <v>23222202</v>
      </c>
      <c r="Q64" s="235">
        <v>25562175</v>
      </c>
    </row>
    <row r="65" spans="1:17" s="304" customFormat="1" ht="14.25" customHeight="1" x14ac:dyDescent="0.3">
      <c r="A65" s="321">
        <v>16</v>
      </c>
      <c r="B65" s="233" t="s">
        <v>18</v>
      </c>
      <c r="C65" s="234">
        <v>10852</v>
      </c>
      <c r="D65" s="234">
        <v>7827</v>
      </c>
      <c r="E65" s="234">
        <v>3807</v>
      </c>
      <c r="F65" s="234">
        <v>6484</v>
      </c>
      <c r="G65" s="234">
        <v>19688</v>
      </c>
      <c r="H65" s="235">
        <v>48658</v>
      </c>
      <c r="I65" s="234">
        <v>207540</v>
      </c>
      <c r="J65" s="234">
        <v>27523</v>
      </c>
      <c r="K65" s="234">
        <v>16492</v>
      </c>
      <c r="L65" s="234">
        <v>1770</v>
      </c>
      <c r="M65" s="234">
        <v>4210</v>
      </c>
      <c r="N65" s="234">
        <v>950</v>
      </c>
      <c r="O65" s="234">
        <v>0</v>
      </c>
      <c r="P65" s="236">
        <v>258485</v>
      </c>
      <c r="Q65" s="235">
        <v>307143</v>
      </c>
    </row>
    <row r="66" spans="1:17" s="304" customFormat="1" ht="14.25" customHeight="1" x14ac:dyDescent="0.3">
      <c r="A66" s="321">
        <v>17</v>
      </c>
      <c r="B66" s="233" t="s">
        <v>117</v>
      </c>
      <c r="C66" s="234">
        <v>28340</v>
      </c>
      <c r="D66" s="234">
        <v>11486</v>
      </c>
      <c r="E66" s="234">
        <v>5120</v>
      </c>
      <c r="F66" s="234">
        <v>21504</v>
      </c>
      <c r="G66" s="234">
        <v>19542</v>
      </c>
      <c r="H66" s="235">
        <v>85992</v>
      </c>
      <c r="I66" s="234">
        <v>85996</v>
      </c>
      <c r="J66" s="234">
        <v>68236</v>
      </c>
      <c r="K66" s="234">
        <v>19197</v>
      </c>
      <c r="L66" s="234">
        <v>65</v>
      </c>
      <c r="M66" s="234">
        <v>850</v>
      </c>
      <c r="N66" s="234">
        <v>2847</v>
      </c>
      <c r="O66" s="234">
        <v>3921</v>
      </c>
      <c r="P66" s="236">
        <v>181112</v>
      </c>
      <c r="Q66" s="235">
        <v>267104</v>
      </c>
    </row>
    <row r="67" spans="1:17" s="304" customFormat="1" ht="14.25" customHeight="1" x14ac:dyDescent="0.3">
      <c r="A67" s="321">
        <v>18</v>
      </c>
      <c r="B67" s="233" t="s">
        <v>36</v>
      </c>
      <c r="C67" s="234">
        <v>5324</v>
      </c>
      <c r="D67" s="234">
        <v>8723</v>
      </c>
      <c r="E67" s="234">
        <v>1231</v>
      </c>
      <c r="F67" s="234">
        <v>10720</v>
      </c>
      <c r="G67" s="234">
        <v>4548</v>
      </c>
      <c r="H67" s="235">
        <v>30546</v>
      </c>
      <c r="I67" s="234">
        <v>90122</v>
      </c>
      <c r="J67" s="234">
        <v>19276</v>
      </c>
      <c r="K67" s="234">
        <v>5735</v>
      </c>
      <c r="L67" s="234">
        <v>0</v>
      </c>
      <c r="M67" s="234">
        <v>315</v>
      </c>
      <c r="N67" s="234">
        <v>0</v>
      </c>
      <c r="O67" s="234">
        <v>5492</v>
      </c>
      <c r="P67" s="236">
        <v>120940</v>
      </c>
      <c r="Q67" s="235">
        <v>151486</v>
      </c>
    </row>
    <row r="68" spans="1:17" s="304" customFormat="1" ht="14.25" customHeight="1" x14ac:dyDescent="0.3">
      <c r="A68" s="321">
        <v>19</v>
      </c>
      <c r="B68" s="233" t="s">
        <v>20</v>
      </c>
      <c r="C68" s="234">
        <v>90458</v>
      </c>
      <c r="D68" s="234">
        <v>20149</v>
      </c>
      <c r="E68" s="234">
        <v>5436</v>
      </c>
      <c r="F68" s="234">
        <v>8163</v>
      </c>
      <c r="G68" s="234">
        <v>17065</v>
      </c>
      <c r="H68" s="235">
        <v>141271</v>
      </c>
      <c r="I68" s="239">
        <v>75158</v>
      </c>
      <c r="J68" s="239">
        <v>62346</v>
      </c>
      <c r="K68" s="239">
        <v>31282</v>
      </c>
      <c r="L68" s="239">
        <v>497</v>
      </c>
      <c r="M68" s="239">
        <v>2483</v>
      </c>
      <c r="N68" s="239">
        <v>1030</v>
      </c>
      <c r="O68" s="239">
        <v>3393</v>
      </c>
      <c r="P68" s="240">
        <v>176189</v>
      </c>
      <c r="Q68" s="241" t="s">
        <v>416</v>
      </c>
    </row>
    <row r="69" spans="1:17" s="304" customFormat="1" ht="14.25" customHeight="1" x14ac:dyDescent="0.3">
      <c r="A69" s="321">
        <v>20</v>
      </c>
      <c r="B69" s="233" t="s">
        <v>21</v>
      </c>
      <c r="C69" s="234">
        <v>148519</v>
      </c>
      <c r="D69" s="234">
        <v>154516</v>
      </c>
      <c r="E69" s="234">
        <v>25001</v>
      </c>
      <c r="F69" s="234">
        <v>91902</v>
      </c>
      <c r="G69" s="234">
        <v>105951</v>
      </c>
      <c r="H69" s="235">
        <v>525889</v>
      </c>
      <c r="I69" s="234">
        <v>4126257</v>
      </c>
      <c r="J69" s="234">
        <v>272976</v>
      </c>
      <c r="K69" s="234">
        <v>47379</v>
      </c>
      <c r="L69" s="234">
        <v>3668</v>
      </c>
      <c r="M69" s="234">
        <v>113384</v>
      </c>
      <c r="N69" s="234">
        <v>99305</v>
      </c>
      <c r="O69" s="234">
        <v>29737</v>
      </c>
      <c r="P69" s="236">
        <v>4692706</v>
      </c>
      <c r="Q69" s="235">
        <v>5218595</v>
      </c>
    </row>
    <row r="70" spans="1:17" s="304" customFormat="1" ht="14.25" customHeight="1" x14ac:dyDescent="0.3">
      <c r="A70" s="321">
        <v>21</v>
      </c>
      <c r="B70" s="233" t="s">
        <v>118</v>
      </c>
      <c r="C70" s="234">
        <v>125898</v>
      </c>
      <c r="D70" s="234">
        <v>75860</v>
      </c>
      <c r="E70" s="234">
        <v>30160</v>
      </c>
      <c r="F70" s="234">
        <v>18539</v>
      </c>
      <c r="G70" s="234">
        <v>66734</v>
      </c>
      <c r="H70" s="235">
        <v>317191</v>
      </c>
      <c r="I70" s="234">
        <v>4729594</v>
      </c>
      <c r="J70" s="234">
        <v>616549</v>
      </c>
      <c r="K70" s="234">
        <v>63527</v>
      </c>
      <c r="L70" s="234" t="s">
        <v>66</v>
      </c>
      <c r="M70" s="234">
        <v>517743</v>
      </c>
      <c r="N70" s="234">
        <v>1172</v>
      </c>
      <c r="O70" s="234">
        <v>17163</v>
      </c>
      <c r="P70" s="236">
        <v>5945748</v>
      </c>
      <c r="Q70" s="235">
        <v>6262939</v>
      </c>
    </row>
    <row r="71" spans="1:17" s="304" customFormat="1" ht="14.25" customHeight="1" x14ac:dyDescent="0.3">
      <c r="A71" s="321">
        <v>22</v>
      </c>
      <c r="B71" s="233" t="s">
        <v>28</v>
      </c>
      <c r="C71" s="234">
        <v>472365</v>
      </c>
      <c r="D71" s="234">
        <v>91787</v>
      </c>
      <c r="E71" s="234">
        <v>97650</v>
      </c>
      <c r="F71" s="234">
        <v>123275</v>
      </c>
      <c r="G71" s="234">
        <v>167504</v>
      </c>
      <c r="H71" s="235">
        <v>952581</v>
      </c>
      <c r="I71" s="234">
        <v>9272233</v>
      </c>
      <c r="J71" s="234">
        <v>814079</v>
      </c>
      <c r="K71" s="234">
        <v>357188</v>
      </c>
      <c r="L71" s="234" t="s">
        <v>119</v>
      </c>
      <c r="M71" s="234">
        <v>907139</v>
      </c>
      <c r="N71" s="234">
        <v>75709</v>
      </c>
      <c r="O71" s="234">
        <v>0</v>
      </c>
      <c r="P71" s="236">
        <v>11426348</v>
      </c>
      <c r="Q71" s="235">
        <v>12378929</v>
      </c>
    </row>
    <row r="72" spans="1:17" s="304" customFormat="1" ht="14.25" customHeight="1" x14ac:dyDescent="0.3">
      <c r="A72" s="321">
        <v>23</v>
      </c>
      <c r="B72" s="233" t="s">
        <v>120</v>
      </c>
      <c r="C72" s="234">
        <v>3371</v>
      </c>
      <c r="D72" s="234">
        <v>1364</v>
      </c>
      <c r="E72" s="234">
        <v>272</v>
      </c>
      <c r="F72" s="234">
        <v>12458</v>
      </c>
      <c r="G72" s="234" t="s">
        <v>66</v>
      </c>
      <c r="H72" s="235">
        <v>17465</v>
      </c>
      <c r="I72" s="234">
        <v>3633</v>
      </c>
      <c r="J72" s="234">
        <v>14300</v>
      </c>
      <c r="K72" s="234">
        <v>7509</v>
      </c>
      <c r="L72" s="234">
        <v>0</v>
      </c>
      <c r="M72" s="234">
        <v>186</v>
      </c>
      <c r="N72" s="234">
        <v>0</v>
      </c>
      <c r="O72" s="234">
        <v>117</v>
      </c>
      <c r="P72" s="236">
        <v>25745</v>
      </c>
      <c r="Q72" s="235">
        <v>43210</v>
      </c>
    </row>
    <row r="73" spans="1:17" s="304" customFormat="1" ht="14.25" customHeight="1" x14ac:dyDescent="0.3">
      <c r="A73" s="321">
        <v>24</v>
      </c>
      <c r="B73" s="233" t="s">
        <v>23</v>
      </c>
      <c r="C73" s="234">
        <v>526485</v>
      </c>
      <c r="D73" s="234">
        <v>419747</v>
      </c>
      <c r="E73" s="234">
        <v>171581</v>
      </c>
      <c r="F73" s="234">
        <v>349029</v>
      </c>
      <c r="G73" s="234">
        <v>361045</v>
      </c>
      <c r="H73" s="235">
        <v>1827887</v>
      </c>
      <c r="I73" s="234">
        <v>18097975</v>
      </c>
      <c r="J73" s="234">
        <v>1972354</v>
      </c>
      <c r="K73" s="234">
        <v>60036</v>
      </c>
      <c r="L73" s="234">
        <v>20246</v>
      </c>
      <c r="M73" s="234">
        <v>226124</v>
      </c>
      <c r="N73" s="234">
        <v>77426</v>
      </c>
      <c r="O73" s="234">
        <v>236621</v>
      </c>
      <c r="P73" s="236">
        <v>20690782</v>
      </c>
      <c r="Q73" s="235">
        <v>22518669</v>
      </c>
    </row>
    <row r="74" spans="1:17" s="304" customFormat="1" ht="14.25" customHeight="1" x14ac:dyDescent="0.3">
      <c r="A74" s="321">
        <v>25</v>
      </c>
      <c r="B74" s="233" t="s">
        <v>29</v>
      </c>
      <c r="C74" s="234">
        <v>129600</v>
      </c>
      <c r="D74" s="234">
        <v>199156</v>
      </c>
      <c r="E74" s="234">
        <v>43422</v>
      </c>
      <c r="F74" s="234">
        <v>82296</v>
      </c>
      <c r="G74" s="234">
        <v>296524</v>
      </c>
      <c r="H74" s="235" t="s">
        <v>121</v>
      </c>
      <c r="I74" s="234">
        <v>5815937</v>
      </c>
      <c r="J74" s="234">
        <v>878981</v>
      </c>
      <c r="K74" s="234">
        <v>15035</v>
      </c>
      <c r="L74" s="234">
        <v>45002</v>
      </c>
      <c r="M74" s="234">
        <v>119047</v>
      </c>
      <c r="N74" s="234">
        <v>68108</v>
      </c>
      <c r="O74" s="234">
        <v>151605</v>
      </c>
      <c r="P74" s="236">
        <v>7093715</v>
      </c>
      <c r="Q74" s="235">
        <v>7844716</v>
      </c>
    </row>
    <row r="75" spans="1:17" s="304" customFormat="1" ht="14.25" customHeight="1" x14ac:dyDescent="0.3">
      <c r="A75" s="321">
        <v>26</v>
      </c>
      <c r="B75" s="233" t="s">
        <v>24</v>
      </c>
      <c r="C75" s="234">
        <v>8082</v>
      </c>
      <c r="D75" s="234">
        <v>8690</v>
      </c>
      <c r="E75" s="234">
        <v>2484</v>
      </c>
      <c r="F75" s="234">
        <v>12076</v>
      </c>
      <c r="G75" s="234">
        <v>18866</v>
      </c>
      <c r="H75" s="235">
        <v>50198</v>
      </c>
      <c r="I75" s="234">
        <v>200721</v>
      </c>
      <c r="J75" s="234">
        <v>20760</v>
      </c>
      <c r="K75" s="234">
        <v>5604</v>
      </c>
      <c r="L75" s="234">
        <v>0</v>
      </c>
      <c r="M75" s="234">
        <v>554</v>
      </c>
      <c r="N75" s="234">
        <v>706</v>
      </c>
      <c r="O75" s="234">
        <v>3591</v>
      </c>
      <c r="P75" s="236">
        <v>231936</v>
      </c>
      <c r="Q75" s="235">
        <v>282134</v>
      </c>
    </row>
    <row r="76" spans="1:17" s="304" customFormat="1" ht="14.25" customHeight="1" x14ac:dyDescent="0.3">
      <c r="A76" s="321">
        <v>27</v>
      </c>
      <c r="B76" s="233" t="s">
        <v>25</v>
      </c>
      <c r="C76" s="234">
        <v>27831</v>
      </c>
      <c r="D76" s="234">
        <v>34958</v>
      </c>
      <c r="E76" s="234">
        <v>10716</v>
      </c>
      <c r="F76" s="234">
        <v>32830</v>
      </c>
      <c r="G76" s="234">
        <v>16128</v>
      </c>
      <c r="H76" s="235" t="s">
        <v>122</v>
      </c>
      <c r="I76" s="234">
        <v>1336114</v>
      </c>
      <c r="J76" s="234">
        <v>294481</v>
      </c>
      <c r="K76" s="234">
        <v>13333</v>
      </c>
      <c r="L76" s="234">
        <v>1641</v>
      </c>
      <c r="M76" s="234">
        <v>51410</v>
      </c>
      <c r="N76" s="234">
        <v>5923</v>
      </c>
      <c r="O76" s="234">
        <v>1662</v>
      </c>
      <c r="P76" s="236">
        <v>1704564</v>
      </c>
      <c r="Q76" s="235">
        <v>1827037</v>
      </c>
    </row>
    <row r="77" spans="1:17" s="304" customFormat="1" ht="14.25" customHeight="1" x14ac:dyDescent="0.3">
      <c r="A77" s="321">
        <v>28</v>
      </c>
      <c r="B77" s="233" t="s">
        <v>8</v>
      </c>
      <c r="C77" s="234">
        <v>217609</v>
      </c>
      <c r="D77" s="234">
        <v>294022</v>
      </c>
      <c r="E77" s="234">
        <v>51866</v>
      </c>
      <c r="F77" s="234">
        <v>98303</v>
      </c>
      <c r="G77" s="234">
        <v>252552</v>
      </c>
      <c r="H77" s="235" t="s">
        <v>123</v>
      </c>
      <c r="I77" s="234">
        <v>17398458</v>
      </c>
      <c r="J77" s="234">
        <v>1572217</v>
      </c>
      <c r="K77" s="234">
        <v>491013</v>
      </c>
      <c r="L77" s="234">
        <v>28594</v>
      </c>
      <c r="M77" s="234">
        <v>1197985</v>
      </c>
      <c r="N77" s="234">
        <v>15166</v>
      </c>
      <c r="O77" s="234">
        <v>17745</v>
      </c>
      <c r="P77" s="236">
        <v>20721178</v>
      </c>
      <c r="Q77" s="235">
        <v>21635531</v>
      </c>
    </row>
    <row r="78" spans="1:17" s="304" customFormat="1" ht="14.25" customHeight="1" x14ac:dyDescent="0.3">
      <c r="A78" s="321">
        <v>29</v>
      </c>
      <c r="B78" s="233" t="s">
        <v>124</v>
      </c>
      <c r="C78" s="234">
        <v>212623</v>
      </c>
      <c r="D78" s="234">
        <v>283167</v>
      </c>
      <c r="E78" s="234">
        <v>56878</v>
      </c>
      <c r="F78" s="234">
        <v>125162</v>
      </c>
      <c r="G78" s="234">
        <v>84089</v>
      </c>
      <c r="H78" s="235">
        <v>761919</v>
      </c>
      <c r="I78" s="234">
        <v>5280246</v>
      </c>
      <c r="J78" s="234">
        <v>1001618</v>
      </c>
      <c r="K78" s="234">
        <v>10276</v>
      </c>
      <c r="L78" s="234">
        <v>148602</v>
      </c>
      <c r="M78" s="234">
        <v>125526</v>
      </c>
      <c r="N78" s="234">
        <v>21106</v>
      </c>
      <c r="O78" s="234">
        <v>53948</v>
      </c>
      <c r="P78" s="236">
        <v>6641322</v>
      </c>
      <c r="Q78" s="235">
        <v>7403241</v>
      </c>
    </row>
    <row r="79" spans="1:17" s="304" customFormat="1" ht="14.25" customHeight="1" x14ac:dyDescent="0.3">
      <c r="A79" s="321"/>
      <c r="B79" s="242" t="s">
        <v>125</v>
      </c>
      <c r="C79" s="235">
        <f>SUM(C50:C78)</f>
        <v>4430422</v>
      </c>
      <c r="D79" s="235">
        <f t="shared" ref="D79:P79" si="2">SUM(D50:D78)</f>
        <v>4710378</v>
      </c>
      <c r="E79" s="235">
        <f t="shared" si="2"/>
        <v>1498533</v>
      </c>
      <c r="F79" s="235">
        <f t="shared" si="2"/>
        <v>2188091</v>
      </c>
      <c r="G79" s="235">
        <f t="shared" si="2"/>
        <v>5001015</v>
      </c>
      <c r="H79" s="235">
        <v>18292150</v>
      </c>
      <c r="I79" s="235">
        <f t="shared" si="2"/>
        <v>147299614</v>
      </c>
      <c r="J79" s="235">
        <f t="shared" si="2"/>
        <v>20663981</v>
      </c>
      <c r="K79" s="235">
        <f t="shared" si="2"/>
        <v>2476918</v>
      </c>
      <c r="L79" s="235">
        <f t="shared" si="2"/>
        <v>439436</v>
      </c>
      <c r="M79" s="235">
        <f t="shared" si="2"/>
        <v>6965492</v>
      </c>
      <c r="N79" s="235">
        <f t="shared" si="2"/>
        <v>2036650</v>
      </c>
      <c r="O79" s="235">
        <f t="shared" si="2"/>
        <v>1023124</v>
      </c>
      <c r="P79" s="235">
        <f t="shared" si="2"/>
        <v>180905215</v>
      </c>
      <c r="Q79" s="235">
        <v>199364945</v>
      </c>
    </row>
    <row r="80" spans="1:17" s="304" customFormat="1" ht="14.25" customHeight="1" x14ac:dyDescent="0.3">
      <c r="A80" s="321"/>
      <c r="B80" s="242" t="s">
        <v>126</v>
      </c>
      <c r="C80" s="243"/>
      <c r="D80" s="243"/>
      <c r="E80" s="243"/>
      <c r="F80" s="243"/>
      <c r="G80" s="243"/>
      <c r="H80" s="236"/>
      <c r="I80" s="243"/>
      <c r="J80" s="243"/>
      <c r="K80" s="243"/>
      <c r="L80" s="243"/>
      <c r="M80" s="243"/>
      <c r="N80" s="243"/>
      <c r="O80" s="243"/>
      <c r="P80" s="236"/>
      <c r="Q80" s="236"/>
    </row>
    <row r="81" spans="1:17" s="304" customFormat="1" ht="14.25" customHeight="1" x14ac:dyDescent="0.3">
      <c r="A81" s="321">
        <v>1</v>
      </c>
      <c r="B81" s="322" t="s">
        <v>127</v>
      </c>
      <c r="C81" s="244">
        <v>2638</v>
      </c>
      <c r="D81" s="234">
        <v>0</v>
      </c>
      <c r="E81" s="234">
        <v>1039</v>
      </c>
      <c r="F81" s="234">
        <v>489</v>
      </c>
      <c r="G81" s="234">
        <v>4406</v>
      </c>
      <c r="H81" s="235">
        <v>8572</v>
      </c>
      <c r="I81" s="234">
        <v>72800</v>
      </c>
      <c r="J81" s="234">
        <v>20370</v>
      </c>
      <c r="K81" s="234" t="s">
        <v>108</v>
      </c>
      <c r="L81" s="234" t="s">
        <v>108</v>
      </c>
      <c r="M81" s="234" t="s">
        <v>108</v>
      </c>
      <c r="N81" s="234" t="s">
        <v>108</v>
      </c>
      <c r="O81" s="234">
        <v>559</v>
      </c>
      <c r="P81" s="236">
        <v>93729</v>
      </c>
      <c r="Q81" s="235">
        <v>102301</v>
      </c>
    </row>
    <row r="82" spans="1:17" s="304" customFormat="1" ht="14.25" customHeight="1" x14ac:dyDescent="0.3">
      <c r="A82" s="321">
        <v>2</v>
      </c>
      <c r="B82" s="233" t="s">
        <v>128</v>
      </c>
      <c r="C82" s="234">
        <v>1815</v>
      </c>
      <c r="D82" s="234">
        <v>8216</v>
      </c>
      <c r="E82" s="234">
        <v>2561</v>
      </c>
      <c r="F82" s="234">
        <v>3908</v>
      </c>
      <c r="G82" s="234">
        <v>2659</v>
      </c>
      <c r="H82" s="235">
        <v>19159</v>
      </c>
      <c r="I82" s="234">
        <v>395565</v>
      </c>
      <c r="J82" s="234">
        <v>261752</v>
      </c>
      <c r="K82" s="234" t="s">
        <v>108</v>
      </c>
      <c r="L82" s="234" t="s">
        <v>66</v>
      </c>
      <c r="M82" s="234">
        <v>0</v>
      </c>
      <c r="N82" s="234" t="s">
        <v>109</v>
      </c>
      <c r="O82" s="234" t="s">
        <v>66</v>
      </c>
      <c r="P82" s="236">
        <v>657317</v>
      </c>
      <c r="Q82" s="235">
        <v>676476</v>
      </c>
    </row>
    <row r="83" spans="1:17" s="304" customFormat="1" ht="14.25" customHeight="1" x14ac:dyDescent="0.3">
      <c r="A83" s="321">
        <v>3</v>
      </c>
      <c r="B83" s="233" t="s">
        <v>129</v>
      </c>
      <c r="C83" s="234">
        <v>9887</v>
      </c>
      <c r="D83" s="234">
        <v>4355</v>
      </c>
      <c r="E83" s="234">
        <v>714</v>
      </c>
      <c r="F83" s="234">
        <v>165</v>
      </c>
      <c r="G83" s="234">
        <v>654</v>
      </c>
      <c r="H83" s="235">
        <v>15775</v>
      </c>
      <c r="I83" s="234">
        <v>66874</v>
      </c>
      <c r="J83" s="234">
        <v>28124</v>
      </c>
      <c r="K83" s="234">
        <v>606</v>
      </c>
      <c r="L83" s="234">
        <v>21</v>
      </c>
      <c r="M83" s="234">
        <v>96</v>
      </c>
      <c r="N83" s="234">
        <v>62</v>
      </c>
      <c r="O83" s="234">
        <v>98</v>
      </c>
      <c r="P83" s="236">
        <v>95881</v>
      </c>
      <c r="Q83" s="235">
        <v>111656</v>
      </c>
    </row>
    <row r="84" spans="1:17" s="304" customFormat="1" ht="14.25" customHeight="1" x14ac:dyDescent="0.3">
      <c r="A84" s="321">
        <v>4</v>
      </c>
      <c r="B84" s="233" t="s">
        <v>37</v>
      </c>
      <c r="C84" s="234">
        <v>4191</v>
      </c>
      <c r="D84" s="234">
        <v>1706</v>
      </c>
      <c r="E84" s="234">
        <v>566</v>
      </c>
      <c r="F84" s="234">
        <v>66</v>
      </c>
      <c r="G84" s="234">
        <v>1280</v>
      </c>
      <c r="H84" s="235">
        <v>7809</v>
      </c>
      <c r="I84" s="234">
        <v>64140</v>
      </c>
      <c r="J84" s="234">
        <v>26961</v>
      </c>
      <c r="K84" s="234">
        <v>610</v>
      </c>
      <c r="L84" s="234">
        <v>51</v>
      </c>
      <c r="M84" s="234">
        <v>409</v>
      </c>
      <c r="N84" s="234">
        <v>221</v>
      </c>
      <c r="O84" s="234">
        <v>178</v>
      </c>
      <c r="P84" s="236">
        <v>92570</v>
      </c>
      <c r="Q84" s="235">
        <v>100379</v>
      </c>
    </row>
    <row r="85" spans="1:17" s="304" customFormat="1" ht="14.25" customHeight="1" x14ac:dyDescent="0.3">
      <c r="A85" s="321">
        <v>5</v>
      </c>
      <c r="B85" s="233" t="s">
        <v>130</v>
      </c>
      <c r="C85" s="234">
        <v>7503</v>
      </c>
      <c r="D85" s="234">
        <v>145903</v>
      </c>
      <c r="E85" s="234">
        <v>19695</v>
      </c>
      <c r="F85" s="234">
        <v>62405</v>
      </c>
      <c r="G85" s="234">
        <v>11301</v>
      </c>
      <c r="H85" s="235" t="s">
        <v>131</v>
      </c>
      <c r="I85" s="234">
        <v>5698242</v>
      </c>
      <c r="J85" s="234">
        <v>2730071</v>
      </c>
      <c r="K85" s="234">
        <v>67144</v>
      </c>
      <c r="L85" s="234">
        <v>5</v>
      </c>
      <c r="M85" s="234">
        <v>100</v>
      </c>
      <c r="N85" s="234">
        <v>0</v>
      </c>
      <c r="O85" s="234">
        <v>493</v>
      </c>
      <c r="P85" s="236">
        <v>8496055</v>
      </c>
      <c r="Q85" s="235">
        <v>8850720</v>
      </c>
    </row>
    <row r="86" spans="1:17" s="304" customFormat="1" ht="14.25" customHeight="1" x14ac:dyDescent="0.3">
      <c r="A86" s="321">
        <v>6</v>
      </c>
      <c r="B86" s="233" t="s">
        <v>132</v>
      </c>
      <c r="C86" s="234">
        <v>0</v>
      </c>
      <c r="D86" s="234">
        <v>1337</v>
      </c>
      <c r="E86" s="234">
        <v>37</v>
      </c>
      <c r="F86" s="234">
        <v>435</v>
      </c>
      <c r="G86" s="234">
        <v>566</v>
      </c>
      <c r="H86" s="235">
        <v>2375</v>
      </c>
      <c r="I86" s="234">
        <v>10943</v>
      </c>
      <c r="J86" s="234">
        <v>180</v>
      </c>
      <c r="K86" s="234">
        <v>132</v>
      </c>
      <c r="L86" s="234">
        <v>0</v>
      </c>
      <c r="M86" s="234">
        <v>102</v>
      </c>
      <c r="N86" s="234">
        <v>0</v>
      </c>
      <c r="O86" s="234">
        <v>499</v>
      </c>
      <c r="P86" s="236">
        <v>11856</v>
      </c>
      <c r="Q86" s="235">
        <v>14231</v>
      </c>
    </row>
    <row r="87" spans="1:17" s="304" customFormat="1" ht="14.25" customHeight="1" x14ac:dyDescent="0.3">
      <c r="A87" s="321">
        <v>7</v>
      </c>
      <c r="B87" s="233" t="s">
        <v>32</v>
      </c>
      <c r="C87" s="234">
        <v>4603</v>
      </c>
      <c r="D87" s="234">
        <v>11510</v>
      </c>
      <c r="E87" s="234">
        <v>4251</v>
      </c>
      <c r="F87" s="234">
        <v>1060</v>
      </c>
      <c r="G87" s="234">
        <v>6431</v>
      </c>
      <c r="H87" s="235">
        <v>27855</v>
      </c>
      <c r="I87" s="234">
        <v>689568</v>
      </c>
      <c r="J87" s="234">
        <v>76547</v>
      </c>
      <c r="K87" s="234">
        <v>1321</v>
      </c>
      <c r="L87" s="234">
        <v>3877</v>
      </c>
      <c r="M87" s="234">
        <v>2367</v>
      </c>
      <c r="N87" s="234">
        <v>722</v>
      </c>
      <c r="O87" s="234">
        <v>324</v>
      </c>
      <c r="P87" s="236">
        <v>774726</v>
      </c>
      <c r="Q87" s="235">
        <v>802581</v>
      </c>
    </row>
    <row r="88" spans="1:17" s="304" customFormat="1" ht="14.25" customHeight="1" x14ac:dyDescent="0.3">
      <c r="A88" s="321"/>
      <c r="B88" s="242" t="s">
        <v>133</v>
      </c>
      <c r="C88" s="235">
        <f>SUM(C81:C87)</f>
        <v>30637</v>
      </c>
      <c r="D88" s="235">
        <f t="shared" ref="D88:Q88" si="3">SUM(D81:D87)</f>
        <v>173027</v>
      </c>
      <c r="E88" s="235">
        <f t="shared" si="3"/>
        <v>28863</v>
      </c>
      <c r="F88" s="235">
        <f t="shared" si="3"/>
        <v>68528</v>
      </c>
      <c r="G88" s="235">
        <f t="shared" si="3"/>
        <v>27297</v>
      </c>
      <c r="H88" s="235">
        <f>SUM(H81:H87)+354665</f>
        <v>436210</v>
      </c>
      <c r="I88" s="235">
        <f t="shared" si="3"/>
        <v>6998132</v>
      </c>
      <c r="J88" s="235">
        <f t="shared" si="3"/>
        <v>3144005</v>
      </c>
      <c r="K88" s="235">
        <f t="shared" si="3"/>
        <v>69813</v>
      </c>
      <c r="L88" s="235">
        <f t="shared" si="3"/>
        <v>3954</v>
      </c>
      <c r="M88" s="235">
        <f t="shared" si="3"/>
        <v>3074</v>
      </c>
      <c r="N88" s="235">
        <f t="shared" si="3"/>
        <v>1005</v>
      </c>
      <c r="O88" s="235">
        <f t="shared" si="3"/>
        <v>2151</v>
      </c>
      <c r="P88" s="235">
        <f t="shared" si="3"/>
        <v>10222134</v>
      </c>
      <c r="Q88" s="235">
        <f t="shared" si="3"/>
        <v>10658344</v>
      </c>
    </row>
    <row r="89" spans="1:17" s="304" customFormat="1" ht="14.25" customHeight="1" x14ac:dyDescent="0.3">
      <c r="A89" s="321"/>
      <c r="B89" s="242" t="s">
        <v>134</v>
      </c>
      <c r="C89" s="235">
        <f>C88+C79</f>
        <v>4461059</v>
      </c>
      <c r="D89" s="235">
        <f t="shared" ref="D89:Q89" si="4">D88+D79</f>
        <v>4883405</v>
      </c>
      <c r="E89" s="235">
        <f t="shared" si="4"/>
        <v>1527396</v>
      </c>
      <c r="F89" s="235">
        <f t="shared" si="4"/>
        <v>2256619</v>
      </c>
      <c r="G89" s="235">
        <f t="shared" si="4"/>
        <v>5028312</v>
      </c>
      <c r="H89" s="235">
        <f t="shared" si="4"/>
        <v>18728360</v>
      </c>
      <c r="I89" s="235">
        <f t="shared" si="4"/>
        <v>154297746</v>
      </c>
      <c r="J89" s="235">
        <f t="shared" si="4"/>
        <v>23807986</v>
      </c>
      <c r="K89" s="235">
        <f t="shared" si="4"/>
        <v>2546731</v>
      </c>
      <c r="L89" s="235">
        <f t="shared" si="4"/>
        <v>443390</v>
      </c>
      <c r="M89" s="235">
        <f t="shared" si="4"/>
        <v>6968566</v>
      </c>
      <c r="N89" s="235">
        <f t="shared" si="4"/>
        <v>2037655</v>
      </c>
      <c r="O89" s="235">
        <f t="shared" si="4"/>
        <v>1025275</v>
      </c>
      <c r="P89" s="235">
        <f t="shared" si="4"/>
        <v>191127349</v>
      </c>
      <c r="Q89" s="235">
        <f t="shared" si="4"/>
        <v>210023289</v>
      </c>
    </row>
    <row r="90" spans="1:17" x14ac:dyDescent="0.3">
      <c r="B90" s="447" t="s">
        <v>135</v>
      </c>
      <c r="C90" s="447"/>
      <c r="D90" s="447"/>
      <c r="E90" s="447"/>
      <c r="F90" s="447"/>
      <c r="G90" s="447"/>
      <c r="H90" s="447"/>
      <c r="I90" s="245"/>
      <c r="J90" s="246"/>
      <c r="K90" s="246"/>
      <c r="L90" s="246"/>
      <c r="M90" s="246"/>
      <c r="O90" s="246"/>
      <c r="P90" s="247"/>
      <c r="Q90" s="247"/>
    </row>
    <row r="91" spans="1:17" x14ac:dyDescent="0.3">
      <c r="B91" s="248" t="s">
        <v>136</v>
      </c>
      <c r="C91" s="249"/>
      <c r="D91" s="246"/>
      <c r="E91" s="245" t="s">
        <v>137</v>
      </c>
      <c r="F91" s="246"/>
      <c r="G91" s="246"/>
      <c r="H91" s="248" t="s">
        <v>83</v>
      </c>
      <c r="I91" s="249"/>
      <c r="J91" s="245" t="s">
        <v>138</v>
      </c>
      <c r="K91" s="245"/>
      <c r="L91" s="246"/>
      <c r="M91" s="246" t="s">
        <v>139</v>
      </c>
      <c r="O91" s="246"/>
      <c r="P91" s="246" t="s">
        <v>140</v>
      </c>
      <c r="Q91" s="247"/>
    </row>
    <row r="92" spans="1:17" x14ac:dyDescent="0.3">
      <c r="B92" s="250" t="s">
        <v>141</v>
      </c>
      <c r="C92" s="251"/>
      <c r="D92" s="252"/>
      <c r="E92" s="251"/>
      <c r="F92" s="252"/>
      <c r="G92" s="252"/>
      <c r="H92" s="253"/>
      <c r="I92" s="254"/>
      <c r="J92" s="251"/>
      <c r="K92" s="252"/>
      <c r="L92" s="252"/>
      <c r="M92" s="252"/>
      <c r="N92" s="252"/>
      <c r="O92" s="252"/>
      <c r="P92" s="252"/>
      <c r="Q92" s="247"/>
    </row>
    <row r="93" spans="1:17" x14ac:dyDescent="0.3">
      <c r="B93" s="250" t="s">
        <v>142</v>
      </c>
      <c r="C93" s="251"/>
      <c r="D93" s="252"/>
      <c r="E93" s="251"/>
      <c r="F93" s="252"/>
      <c r="G93" s="252"/>
      <c r="H93" s="253"/>
      <c r="I93" s="254"/>
      <c r="J93" s="8"/>
      <c r="K93" s="8"/>
      <c r="L93" s="8"/>
      <c r="M93" s="8"/>
      <c r="N93" s="8"/>
      <c r="O93" s="8"/>
      <c r="P93" s="8"/>
      <c r="Q93" s="8"/>
    </row>
  </sheetData>
  <mergeCells count="19">
    <mergeCell ref="B90:H90"/>
    <mergeCell ref="A44:Q44"/>
    <mergeCell ref="B46:Q46"/>
    <mergeCell ref="B47:O47"/>
    <mergeCell ref="P47:Q47"/>
    <mergeCell ref="A48:A49"/>
    <mergeCell ref="B48:B49"/>
    <mergeCell ref="C48:H48"/>
    <mergeCell ref="I48:P48"/>
    <mergeCell ref="Q48:Q49"/>
    <mergeCell ref="A45:Q45"/>
    <mergeCell ref="B4:B5"/>
    <mergeCell ref="C4:H4"/>
    <mergeCell ref="I4:P4"/>
    <mergeCell ref="Q4:Q5"/>
    <mergeCell ref="A1:Q1"/>
    <mergeCell ref="A2:Q2"/>
    <mergeCell ref="A3:Q3"/>
    <mergeCell ref="A4:A5"/>
  </mergeCells>
  <printOptions horizontalCentered="1"/>
  <pageMargins left="0.47244094488188981" right="0.47244094488188981" top="0.44" bottom="0.41" header="0.31496062992125984" footer="0.31496062992125984"/>
  <pageSetup paperSize="9" scale="69" orientation="landscape" r:id="rId1"/>
  <rowBreaks count="1" manualBreakCount="1">
    <brk id="44" max="1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Q68"/>
  <sheetViews>
    <sheetView view="pageBreakPreview" zoomScale="110" zoomScaleSheetLayoutView="110" workbookViewId="0">
      <selection activeCell="B64" sqref="B64"/>
    </sheetView>
  </sheetViews>
  <sheetFormatPr defaultColWidth="9.109375" defaultRowHeight="13.8" x14ac:dyDescent="0.3"/>
  <cols>
    <col min="1" max="1" width="5.6640625" style="267" customWidth="1"/>
    <col min="2" max="2" width="15.44140625" style="35" customWidth="1"/>
    <col min="3" max="3" width="10.88671875" style="35" customWidth="1"/>
    <col min="4" max="4" width="11.109375" style="35" customWidth="1"/>
    <col min="5" max="5" width="11.109375" style="35" bestFit="1" customWidth="1"/>
    <col min="6" max="6" width="10.44140625" style="35" customWidth="1"/>
    <col min="7" max="7" width="11.33203125" style="35" customWidth="1"/>
    <col min="8" max="8" width="11.109375" style="35" customWidth="1"/>
    <col min="9" max="9" width="10" style="264" customWidth="1"/>
    <col min="10" max="10" width="10.33203125" style="35" customWidth="1"/>
    <col min="11" max="11" width="10.5546875" style="35" customWidth="1"/>
    <col min="12" max="12" width="10.6640625" style="35" customWidth="1"/>
    <col min="13" max="13" width="10.33203125" style="35" customWidth="1"/>
    <col min="14" max="14" width="10.88671875" style="35" customWidth="1"/>
    <col min="15" max="16" width="10.5546875" style="35" customWidth="1"/>
    <col min="17" max="17" width="10.88671875" style="35" customWidth="1"/>
    <col min="18" max="16384" width="9.109375" style="35"/>
  </cols>
  <sheetData>
    <row r="1" spans="1:17" ht="17.399999999999999" x14ac:dyDescent="0.3">
      <c r="A1" s="460" t="s">
        <v>143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  <c r="O1" s="460"/>
      <c r="P1" s="460"/>
      <c r="Q1" s="460"/>
    </row>
    <row r="2" spans="1:17" x14ac:dyDescent="0.3">
      <c r="A2" s="461" t="s">
        <v>144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3"/>
    </row>
    <row r="3" spans="1:17" s="134" customFormat="1" ht="14.4" x14ac:dyDescent="0.3">
      <c r="A3" s="464" t="s">
        <v>0</v>
      </c>
      <c r="B3" s="466" t="s">
        <v>145</v>
      </c>
      <c r="C3" s="467">
        <v>2011</v>
      </c>
      <c r="D3" s="467"/>
      <c r="E3" s="468"/>
      <c r="F3" s="469">
        <v>2012</v>
      </c>
      <c r="G3" s="470"/>
      <c r="H3" s="471"/>
      <c r="I3" s="469">
        <v>2013</v>
      </c>
      <c r="J3" s="470"/>
      <c r="K3" s="471"/>
      <c r="L3" s="469">
        <v>2014</v>
      </c>
      <c r="M3" s="470"/>
      <c r="N3" s="471"/>
      <c r="O3" s="469">
        <v>2015</v>
      </c>
      <c r="P3" s="470"/>
      <c r="Q3" s="471"/>
    </row>
    <row r="4" spans="1:17" s="134" customFormat="1" ht="28.8" x14ac:dyDescent="0.3">
      <c r="A4" s="465"/>
      <c r="B4" s="413"/>
      <c r="C4" s="268" t="s">
        <v>146</v>
      </c>
      <c r="D4" s="178" t="s">
        <v>147</v>
      </c>
      <c r="E4" s="206" t="s">
        <v>10</v>
      </c>
      <c r="F4" s="178" t="s">
        <v>146</v>
      </c>
      <c r="G4" s="178" t="s">
        <v>147</v>
      </c>
      <c r="H4" s="206" t="s">
        <v>10</v>
      </c>
      <c r="I4" s="217" t="s">
        <v>146</v>
      </c>
      <c r="J4" s="178" t="s">
        <v>147</v>
      </c>
      <c r="K4" s="206" t="s">
        <v>10</v>
      </c>
      <c r="L4" s="217" t="s">
        <v>146</v>
      </c>
      <c r="M4" s="178" t="s">
        <v>147</v>
      </c>
      <c r="N4" s="206" t="s">
        <v>10</v>
      </c>
      <c r="O4" s="217" t="s">
        <v>146</v>
      </c>
      <c r="P4" s="178" t="s">
        <v>147</v>
      </c>
      <c r="Q4" s="206" t="s">
        <v>10</v>
      </c>
    </row>
    <row r="5" spans="1:17" ht="12.75" hidden="1" customHeight="1" x14ac:dyDescent="0.3">
      <c r="A5" s="256">
        <v>1</v>
      </c>
      <c r="B5" s="257">
        <v>2</v>
      </c>
      <c r="C5" s="256">
        <v>6</v>
      </c>
      <c r="D5" s="256">
        <v>7</v>
      </c>
      <c r="E5" s="256">
        <v>8</v>
      </c>
      <c r="F5" s="256">
        <v>9</v>
      </c>
      <c r="G5" s="256">
        <v>10</v>
      </c>
      <c r="H5" s="256">
        <v>11</v>
      </c>
      <c r="I5" s="256">
        <v>3</v>
      </c>
      <c r="J5" s="256">
        <v>4</v>
      </c>
      <c r="K5" s="256">
        <v>5</v>
      </c>
      <c r="L5" s="256">
        <v>6</v>
      </c>
      <c r="M5" s="256">
        <v>7</v>
      </c>
      <c r="N5" s="256">
        <v>8</v>
      </c>
      <c r="O5" s="256">
        <v>9</v>
      </c>
      <c r="P5" s="256">
        <v>10</v>
      </c>
      <c r="Q5" s="256">
        <v>11</v>
      </c>
    </row>
    <row r="6" spans="1:17" x14ac:dyDescent="0.3">
      <c r="A6" s="36">
        <v>1</v>
      </c>
      <c r="B6" s="37" t="s">
        <v>148</v>
      </c>
      <c r="C6" s="37">
        <v>29994</v>
      </c>
      <c r="D6" s="37">
        <v>610064</v>
      </c>
      <c r="E6" s="37">
        <f t="shared" ref="E6:E54" si="0">C6+D6</f>
        <v>640058</v>
      </c>
      <c r="F6" s="132">
        <v>32528</v>
      </c>
      <c r="G6" s="132">
        <v>671233</v>
      </c>
      <c r="H6" s="132">
        <f>F6+G6</f>
        <v>703761</v>
      </c>
      <c r="I6" s="258">
        <v>32984</v>
      </c>
      <c r="J6" s="37">
        <v>719210</v>
      </c>
      <c r="K6" s="132">
        <v>752194</v>
      </c>
      <c r="L6" s="258">
        <v>34552</v>
      </c>
      <c r="M6" s="37">
        <v>790579</v>
      </c>
      <c r="N6" s="132">
        <f>L6+M6</f>
        <v>825131</v>
      </c>
      <c r="O6" s="337">
        <v>32904</v>
      </c>
      <c r="P6" s="338">
        <v>872119</v>
      </c>
      <c r="Q6" s="338">
        <f>O6+P6</f>
        <v>905023</v>
      </c>
    </row>
    <row r="7" spans="1:17" x14ac:dyDescent="0.3">
      <c r="A7" s="36">
        <v>2</v>
      </c>
      <c r="B7" s="37" t="s">
        <v>149</v>
      </c>
      <c r="C7" s="37"/>
      <c r="D7" s="37"/>
      <c r="E7" s="37"/>
      <c r="F7" s="132"/>
      <c r="G7" s="132"/>
      <c r="H7" s="132"/>
      <c r="I7" s="258">
        <v>195712</v>
      </c>
      <c r="J7" s="37">
        <v>1599936</v>
      </c>
      <c r="K7" s="132">
        <v>1795648</v>
      </c>
      <c r="L7" s="258">
        <v>324808</v>
      </c>
      <c r="M7" s="37">
        <v>2871322</v>
      </c>
      <c r="N7" s="132">
        <f t="shared" ref="N7:N54" si="1">L7+M7</f>
        <v>3196130</v>
      </c>
      <c r="O7" s="337">
        <v>342431</v>
      </c>
      <c r="P7" s="338">
        <v>3077397</v>
      </c>
      <c r="Q7" s="338">
        <f t="shared" ref="Q7:Q54" si="2">O7+P7</f>
        <v>3419828</v>
      </c>
    </row>
    <row r="8" spans="1:17" x14ac:dyDescent="0.3">
      <c r="A8" s="36">
        <v>3</v>
      </c>
      <c r="B8" s="37" t="s">
        <v>150</v>
      </c>
      <c r="C8" s="37">
        <v>23711</v>
      </c>
      <c r="D8" s="37">
        <v>659303</v>
      </c>
      <c r="E8" s="37">
        <f t="shared" si="0"/>
        <v>683014</v>
      </c>
      <c r="F8" s="132">
        <v>28211</v>
      </c>
      <c r="G8" s="132">
        <v>709529</v>
      </c>
      <c r="H8" s="132">
        <f>F8+G8</f>
        <v>737740</v>
      </c>
      <c r="I8" s="38">
        <v>31805</v>
      </c>
      <c r="J8" s="37">
        <v>714863</v>
      </c>
      <c r="K8" s="132">
        <v>746668</v>
      </c>
      <c r="L8" s="38">
        <v>44094</v>
      </c>
      <c r="M8" s="37">
        <v>773355</v>
      </c>
      <c r="N8" s="132">
        <f t="shared" si="1"/>
        <v>817449</v>
      </c>
      <c r="O8" s="337">
        <v>48781</v>
      </c>
      <c r="P8" s="338">
        <v>848254</v>
      </c>
      <c r="Q8" s="338">
        <f t="shared" si="2"/>
        <v>897035</v>
      </c>
    </row>
    <row r="9" spans="1:17" x14ac:dyDescent="0.3">
      <c r="A9" s="36">
        <v>4</v>
      </c>
      <c r="B9" s="39" t="s">
        <v>151</v>
      </c>
      <c r="C9" s="38">
        <v>27317</v>
      </c>
      <c r="D9" s="38">
        <v>225482</v>
      </c>
      <c r="E9" s="38">
        <f t="shared" si="0"/>
        <v>252799</v>
      </c>
      <c r="F9" s="258">
        <v>28918</v>
      </c>
      <c r="G9" s="258">
        <v>251697</v>
      </c>
      <c r="H9" s="258">
        <f>F9+G9</f>
        <v>280615</v>
      </c>
      <c r="I9" s="38">
        <v>32621</v>
      </c>
      <c r="J9" s="38">
        <v>276891</v>
      </c>
      <c r="K9" s="258">
        <v>309512</v>
      </c>
      <c r="L9" s="38">
        <v>38473</v>
      </c>
      <c r="M9" s="38">
        <v>323864</v>
      </c>
      <c r="N9" s="132">
        <f t="shared" si="1"/>
        <v>362337</v>
      </c>
      <c r="O9" s="337">
        <v>44725</v>
      </c>
      <c r="P9" s="337">
        <v>381521</v>
      </c>
      <c r="Q9" s="338">
        <f t="shared" si="2"/>
        <v>426246</v>
      </c>
    </row>
    <row r="10" spans="1:17" x14ac:dyDescent="0.3">
      <c r="A10" s="36">
        <v>5</v>
      </c>
      <c r="B10" s="37" t="s">
        <v>152</v>
      </c>
      <c r="C10" s="37">
        <v>368953</v>
      </c>
      <c r="D10" s="37">
        <v>3422365</v>
      </c>
      <c r="E10" s="37">
        <f t="shared" si="0"/>
        <v>3791318</v>
      </c>
      <c r="F10" s="258">
        <v>398939</v>
      </c>
      <c r="G10" s="132">
        <v>3757193</v>
      </c>
      <c r="H10" s="132">
        <f>398939+G10</f>
        <v>4156132</v>
      </c>
      <c r="I10" s="38">
        <v>447040</v>
      </c>
      <c r="J10" s="37">
        <v>4144136</v>
      </c>
      <c r="K10" s="132">
        <v>4591176</v>
      </c>
      <c r="L10" s="38" t="s">
        <v>153</v>
      </c>
      <c r="M10" s="37">
        <v>4562013</v>
      </c>
      <c r="N10" s="132">
        <f>4562013+488044</f>
        <v>5050057</v>
      </c>
      <c r="O10" s="337" t="s">
        <v>154</v>
      </c>
      <c r="P10" s="338">
        <v>5025994</v>
      </c>
      <c r="Q10" s="338">
        <f>P10+533736</f>
        <v>5559730</v>
      </c>
    </row>
    <row r="11" spans="1:17" x14ac:dyDescent="0.3">
      <c r="A11" s="36">
        <v>6</v>
      </c>
      <c r="B11" s="37" t="s">
        <v>155</v>
      </c>
      <c r="C11" s="37">
        <v>51714</v>
      </c>
      <c r="D11" s="37">
        <v>703369</v>
      </c>
      <c r="E11" s="37">
        <f t="shared" si="0"/>
        <v>755083</v>
      </c>
      <c r="F11" s="132">
        <v>56612</v>
      </c>
      <c r="G11" s="132">
        <v>771957</v>
      </c>
      <c r="H11" s="132">
        <f>F11+G11</f>
        <v>828569</v>
      </c>
      <c r="I11" s="38">
        <v>61923</v>
      </c>
      <c r="J11" s="37">
        <v>814757</v>
      </c>
      <c r="K11" s="132">
        <v>876680</v>
      </c>
      <c r="L11" s="38">
        <v>67407</v>
      </c>
      <c r="M11" s="37">
        <v>865396</v>
      </c>
      <c r="N11" s="132">
        <f t="shared" si="1"/>
        <v>932803</v>
      </c>
      <c r="O11" s="337">
        <v>73807</v>
      </c>
      <c r="P11" s="338">
        <v>1006670</v>
      </c>
      <c r="Q11" s="338">
        <f t="shared" si="2"/>
        <v>1080477</v>
      </c>
    </row>
    <row r="12" spans="1:17" x14ac:dyDescent="0.3">
      <c r="A12" s="36">
        <v>7</v>
      </c>
      <c r="B12" s="37" t="s">
        <v>30</v>
      </c>
      <c r="C12" s="37"/>
      <c r="D12" s="37"/>
      <c r="E12" s="37"/>
      <c r="F12" s="132"/>
      <c r="G12" s="132"/>
      <c r="H12" s="132"/>
      <c r="I12" s="38">
        <v>35525</v>
      </c>
      <c r="J12" s="37">
        <v>1070824</v>
      </c>
      <c r="K12" s="132">
        <v>1106349</v>
      </c>
      <c r="L12" s="38">
        <v>17913</v>
      </c>
      <c r="M12" s="37">
        <v>612812</v>
      </c>
      <c r="N12" s="132">
        <f t="shared" si="1"/>
        <v>630725</v>
      </c>
      <c r="O12" s="337">
        <v>88203</v>
      </c>
      <c r="P12" s="338">
        <v>657317</v>
      </c>
      <c r="Q12" s="338">
        <f t="shared" si="2"/>
        <v>745520</v>
      </c>
    </row>
    <row r="13" spans="1:17" x14ac:dyDescent="0.3">
      <c r="A13" s="36">
        <v>8</v>
      </c>
      <c r="B13" s="37" t="s">
        <v>156</v>
      </c>
      <c r="C13" s="37">
        <v>382592</v>
      </c>
      <c r="D13" s="37">
        <v>3073197</v>
      </c>
      <c r="E13" s="37">
        <f t="shared" si="0"/>
        <v>3455789</v>
      </c>
      <c r="F13" s="132">
        <v>405421</v>
      </c>
      <c r="G13" s="132">
        <v>3361873</v>
      </c>
      <c r="H13" s="132">
        <f>F13+G13</f>
        <v>3767294</v>
      </c>
      <c r="I13" s="38">
        <v>428244</v>
      </c>
      <c r="J13" s="37">
        <v>3643735</v>
      </c>
      <c r="K13" s="132">
        <v>4071979</v>
      </c>
      <c r="L13" s="38">
        <v>439460</v>
      </c>
      <c r="M13" s="37">
        <v>3914771</v>
      </c>
      <c r="N13" s="132">
        <f t="shared" si="1"/>
        <v>4354231</v>
      </c>
      <c r="O13" s="337">
        <v>467290</v>
      </c>
      <c r="P13" s="338">
        <v>4467122</v>
      </c>
      <c r="Q13" s="338">
        <f t="shared" si="2"/>
        <v>4934412</v>
      </c>
    </row>
    <row r="14" spans="1:17" x14ac:dyDescent="0.3">
      <c r="A14" s="36">
        <v>9</v>
      </c>
      <c r="B14" s="37" t="s">
        <v>157</v>
      </c>
      <c r="C14" s="37">
        <v>52470</v>
      </c>
      <c r="D14" s="37">
        <v>1188626</v>
      </c>
      <c r="E14" s="37">
        <f t="shared" si="0"/>
        <v>1241096</v>
      </c>
      <c r="F14" s="132">
        <v>61065</v>
      </c>
      <c r="G14" s="132">
        <v>1325064</v>
      </c>
      <c r="H14" s="132">
        <f>F14+G14</f>
        <v>1386129</v>
      </c>
      <c r="I14" s="38">
        <v>70212</v>
      </c>
      <c r="J14" s="37">
        <v>1457830</v>
      </c>
      <c r="K14" s="132">
        <v>1528042</v>
      </c>
      <c r="L14" s="38">
        <v>73510</v>
      </c>
      <c r="M14" s="37">
        <v>1575279</v>
      </c>
      <c r="N14" s="132">
        <f t="shared" si="1"/>
        <v>1648789</v>
      </c>
      <c r="O14" s="337">
        <v>83236</v>
      </c>
      <c r="P14" s="338">
        <v>1818041</v>
      </c>
      <c r="Q14" s="338">
        <f t="shared" si="2"/>
        <v>1901277</v>
      </c>
    </row>
    <row r="15" spans="1:17" x14ac:dyDescent="0.3">
      <c r="A15" s="36">
        <v>10</v>
      </c>
      <c r="B15" s="37" t="s">
        <v>13</v>
      </c>
      <c r="C15" s="37">
        <v>541620</v>
      </c>
      <c r="D15" s="37">
        <v>6686051</v>
      </c>
      <c r="E15" s="37">
        <f t="shared" si="0"/>
        <v>7227671</v>
      </c>
      <c r="F15" s="132">
        <v>280469</v>
      </c>
      <c r="G15" s="132">
        <v>7069651</v>
      </c>
      <c r="H15" s="132">
        <f>F15+G15</f>
        <v>7350120</v>
      </c>
      <c r="I15" s="38">
        <v>317963</v>
      </c>
      <c r="J15" s="37">
        <v>7467320</v>
      </c>
      <c r="K15" s="132">
        <v>7785283</v>
      </c>
      <c r="L15" s="38" t="s">
        <v>158</v>
      </c>
      <c r="M15" s="37">
        <v>7958323</v>
      </c>
      <c r="N15" s="258" t="s">
        <v>159</v>
      </c>
      <c r="O15" s="337" t="s">
        <v>160</v>
      </c>
      <c r="P15" s="338">
        <v>8496055</v>
      </c>
      <c r="Q15" s="338">
        <f>P15+354665</f>
        <v>8850720</v>
      </c>
    </row>
    <row r="16" spans="1:17" x14ac:dyDescent="0.3">
      <c r="A16" s="36">
        <v>11</v>
      </c>
      <c r="B16" s="37" t="s">
        <v>161</v>
      </c>
      <c r="C16" s="37">
        <v>25100</v>
      </c>
      <c r="D16" s="37">
        <v>15812</v>
      </c>
      <c r="E16" s="37">
        <f t="shared" si="0"/>
        <v>40912</v>
      </c>
      <c r="F16" s="258" t="s">
        <v>162</v>
      </c>
      <c r="G16" s="132">
        <v>343455</v>
      </c>
      <c r="H16" s="132">
        <f>118468+G16</f>
        <v>461923</v>
      </c>
      <c r="I16" s="38" t="s">
        <v>163</v>
      </c>
      <c r="J16" s="37">
        <v>371945</v>
      </c>
      <c r="K16" s="132">
        <v>490423</v>
      </c>
      <c r="L16" s="38">
        <v>54010</v>
      </c>
      <c r="M16" s="37">
        <v>467172</v>
      </c>
      <c r="N16" s="132">
        <f t="shared" si="1"/>
        <v>521182</v>
      </c>
      <c r="O16" s="337">
        <v>58723</v>
      </c>
      <c r="P16" s="338">
        <v>504703</v>
      </c>
      <c r="Q16" s="338">
        <f t="shared" si="2"/>
        <v>563426</v>
      </c>
    </row>
    <row r="17" spans="1:17" x14ac:dyDescent="0.3">
      <c r="A17" s="36">
        <v>12</v>
      </c>
      <c r="B17" s="37" t="s">
        <v>164</v>
      </c>
      <c r="C17" s="37"/>
      <c r="D17" s="37"/>
      <c r="E17" s="37"/>
      <c r="F17" s="258"/>
      <c r="G17" s="132"/>
      <c r="H17" s="132"/>
      <c r="I17" s="38">
        <v>21531</v>
      </c>
      <c r="J17" s="37">
        <v>468196</v>
      </c>
      <c r="K17" s="132">
        <v>489727</v>
      </c>
      <c r="L17" s="38">
        <v>37493</v>
      </c>
      <c r="M17" s="37">
        <v>683248</v>
      </c>
      <c r="N17" s="132">
        <f t="shared" si="1"/>
        <v>720741</v>
      </c>
      <c r="O17" s="337">
        <v>41080</v>
      </c>
      <c r="P17" s="338">
        <v>727842</v>
      </c>
      <c r="Q17" s="338">
        <f t="shared" si="2"/>
        <v>768922</v>
      </c>
    </row>
    <row r="18" spans="1:17" x14ac:dyDescent="0.3">
      <c r="A18" s="36">
        <v>13</v>
      </c>
      <c r="B18" s="37" t="s">
        <v>165</v>
      </c>
      <c r="C18" s="37">
        <v>37673</v>
      </c>
      <c r="D18" s="37">
        <v>432408</v>
      </c>
      <c r="E18" s="37">
        <f t="shared" si="0"/>
        <v>470081</v>
      </c>
      <c r="F18" s="132">
        <v>42790</v>
      </c>
      <c r="G18" s="132">
        <v>482181</v>
      </c>
      <c r="H18" s="132">
        <f t="shared" ref="H18:H24" si="3">F18+G18</f>
        <v>524971</v>
      </c>
      <c r="I18" s="38">
        <v>38341</v>
      </c>
      <c r="J18" s="37">
        <v>589438</v>
      </c>
      <c r="K18" s="132">
        <v>627779</v>
      </c>
      <c r="L18" s="38">
        <v>40056</v>
      </c>
      <c r="M18" s="37">
        <v>645300</v>
      </c>
      <c r="N18" s="132">
        <f t="shared" si="1"/>
        <v>685356</v>
      </c>
      <c r="O18" s="337">
        <v>44230</v>
      </c>
      <c r="P18" s="338">
        <v>707373</v>
      </c>
      <c r="Q18" s="338">
        <f t="shared" si="2"/>
        <v>751603</v>
      </c>
    </row>
    <row r="19" spans="1:17" x14ac:dyDescent="0.3">
      <c r="A19" s="36">
        <v>14</v>
      </c>
      <c r="B19" s="37" t="s">
        <v>166</v>
      </c>
      <c r="C19" s="37">
        <v>232766</v>
      </c>
      <c r="D19" s="37">
        <v>1637545</v>
      </c>
      <c r="E19" s="37">
        <f t="shared" si="0"/>
        <v>1870311</v>
      </c>
      <c r="F19" s="132">
        <v>238730</v>
      </c>
      <c r="G19" s="132">
        <v>1789770</v>
      </c>
      <c r="H19" s="132">
        <f t="shared" si="3"/>
        <v>2028500</v>
      </c>
      <c r="I19" s="38">
        <v>244713</v>
      </c>
      <c r="J19" s="37">
        <v>1942685</v>
      </c>
      <c r="K19" s="132">
        <v>2187398</v>
      </c>
      <c r="L19" s="38">
        <v>244618</v>
      </c>
      <c r="M19" s="37">
        <v>2088188</v>
      </c>
      <c r="N19" s="132">
        <f t="shared" si="1"/>
        <v>2332806</v>
      </c>
      <c r="O19" s="337">
        <v>266932</v>
      </c>
      <c r="P19" s="338">
        <v>2304272</v>
      </c>
      <c r="Q19" s="338">
        <f t="shared" si="2"/>
        <v>2571204</v>
      </c>
    </row>
    <row r="20" spans="1:17" x14ac:dyDescent="0.3">
      <c r="A20" s="36">
        <v>15</v>
      </c>
      <c r="B20" s="37" t="s">
        <v>167</v>
      </c>
      <c r="C20" s="37">
        <v>35666</v>
      </c>
      <c r="D20" s="37">
        <v>413591</v>
      </c>
      <c r="E20" s="37">
        <f t="shared" si="0"/>
        <v>449257</v>
      </c>
      <c r="F20" s="132">
        <v>38975</v>
      </c>
      <c r="G20" s="132">
        <v>450541</v>
      </c>
      <c r="H20" s="132">
        <f t="shared" si="3"/>
        <v>489516</v>
      </c>
      <c r="I20" s="38">
        <v>41470</v>
      </c>
      <c r="J20" s="37">
        <v>488283</v>
      </c>
      <c r="K20" s="132">
        <v>529753</v>
      </c>
      <c r="L20" s="38">
        <v>37335</v>
      </c>
      <c r="M20" s="37">
        <v>535918</v>
      </c>
      <c r="N20" s="132">
        <f t="shared" si="1"/>
        <v>573253</v>
      </c>
      <c r="O20" s="337" t="s">
        <v>168</v>
      </c>
      <c r="P20" s="338">
        <v>577974</v>
      </c>
      <c r="Q20" s="338">
        <f>P20+39707</f>
        <v>617681</v>
      </c>
    </row>
    <row r="21" spans="1:17" x14ac:dyDescent="0.3">
      <c r="A21" s="36">
        <v>16</v>
      </c>
      <c r="B21" s="37" t="s">
        <v>169</v>
      </c>
      <c r="C21" s="37">
        <v>347143</v>
      </c>
      <c r="D21" s="37">
        <v>2685596</v>
      </c>
      <c r="E21" s="37">
        <f t="shared" si="0"/>
        <v>3032739</v>
      </c>
      <c r="F21" s="132">
        <v>403448</v>
      </c>
      <c r="G21" s="132">
        <v>2983127</v>
      </c>
      <c r="H21" s="132">
        <f t="shared" si="3"/>
        <v>3386575</v>
      </c>
      <c r="I21" s="38">
        <v>181483</v>
      </c>
      <c r="J21" s="37">
        <v>1858475</v>
      </c>
      <c r="K21" s="132">
        <v>2039958</v>
      </c>
      <c r="L21" s="38">
        <v>196700</v>
      </c>
      <c r="M21" s="37">
        <v>2006225</v>
      </c>
      <c r="N21" s="132">
        <f t="shared" si="1"/>
        <v>2202925</v>
      </c>
      <c r="O21" s="337" t="s">
        <v>170</v>
      </c>
      <c r="P21" s="338">
        <v>2163928</v>
      </c>
      <c r="Q21" s="338">
        <f>P21+204890</f>
        <v>2368818</v>
      </c>
    </row>
    <row r="22" spans="1:17" x14ac:dyDescent="0.3">
      <c r="A22" s="36">
        <v>17</v>
      </c>
      <c r="B22" s="37" t="s">
        <v>171</v>
      </c>
      <c r="C22" s="37">
        <v>122399</v>
      </c>
      <c r="D22" s="37">
        <v>1090566</v>
      </c>
      <c r="E22" s="37">
        <f t="shared" si="0"/>
        <v>1212965</v>
      </c>
      <c r="F22" s="132">
        <v>135057</v>
      </c>
      <c r="G22" s="132">
        <v>1202899</v>
      </c>
      <c r="H22" s="132">
        <f t="shared" si="3"/>
        <v>1337956</v>
      </c>
      <c r="I22" s="38">
        <v>148271</v>
      </c>
      <c r="J22" s="37">
        <v>1342498</v>
      </c>
      <c r="K22" s="132">
        <v>1490769</v>
      </c>
      <c r="L22" s="38">
        <v>150515</v>
      </c>
      <c r="M22" s="37">
        <v>1417499</v>
      </c>
      <c r="N22" s="132">
        <f t="shared" si="1"/>
        <v>1568014</v>
      </c>
      <c r="O22" s="337">
        <v>163003</v>
      </c>
      <c r="P22" s="338">
        <v>1549699</v>
      </c>
      <c r="Q22" s="338">
        <f t="shared" si="2"/>
        <v>1712702</v>
      </c>
    </row>
    <row r="23" spans="1:17" x14ac:dyDescent="0.3">
      <c r="A23" s="36">
        <v>18</v>
      </c>
      <c r="B23" s="37" t="s">
        <v>172</v>
      </c>
      <c r="C23" s="37">
        <v>37914</v>
      </c>
      <c r="D23" s="37">
        <v>521242</v>
      </c>
      <c r="E23" s="37">
        <f t="shared" si="0"/>
        <v>559156</v>
      </c>
      <c r="F23" s="132">
        <v>41975</v>
      </c>
      <c r="G23" s="132">
        <v>563513</v>
      </c>
      <c r="H23" s="132">
        <f t="shared" si="3"/>
        <v>605488</v>
      </c>
      <c r="I23" s="38">
        <v>45771</v>
      </c>
      <c r="J23" s="37">
        <v>600709</v>
      </c>
      <c r="K23" s="132">
        <v>646480</v>
      </c>
      <c r="L23" s="38">
        <v>48060</v>
      </c>
      <c r="M23" s="37">
        <v>537320</v>
      </c>
      <c r="N23" s="132">
        <f t="shared" si="1"/>
        <v>585380</v>
      </c>
      <c r="O23" s="337">
        <v>50628</v>
      </c>
      <c r="P23" s="338">
        <v>587591</v>
      </c>
      <c r="Q23" s="338">
        <f t="shared" si="2"/>
        <v>638219</v>
      </c>
    </row>
    <row r="24" spans="1:17" x14ac:dyDescent="0.3">
      <c r="A24" s="36">
        <v>19</v>
      </c>
      <c r="B24" s="37" t="s">
        <v>173</v>
      </c>
      <c r="C24" s="37">
        <v>143346</v>
      </c>
      <c r="D24" s="37">
        <v>1550626</v>
      </c>
      <c r="E24" s="37">
        <f t="shared" si="0"/>
        <v>1693972</v>
      </c>
      <c r="F24" s="132">
        <v>160299</v>
      </c>
      <c r="G24" s="132">
        <v>1710750</v>
      </c>
      <c r="H24" s="132">
        <f t="shared" si="3"/>
        <v>1871049</v>
      </c>
      <c r="I24" s="38">
        <v>157305</v>
      </c>
      <c r="J24" s="37">
        <v>1804322</v>
      </c>
      <c r="K24" s="132">
        <v>1961627</v>
      </c>
      <c r="L24" s="38">
        <v>168556</v>
      </c>
      <c r="M24" s="37">
        <v>1952457</v>
      </c>
      <c r="N24" s="132">
        <f t="shared" si="1"/>
        <v>2121013</v>
      </c>
      <c r="O24" s="337">
        <v>170440</v>
      </c>
      <c r="P24" s="338">
        <v>2078800</v>
      </c>
      <c r="Q24" s="338">
        <f t="shared" si="2"/>
        <v>2249240</v>
      </c>
    </row>
    <row r="25" spans="1:17" x14ac:dyDescent="0.3">
      <c r="A25" s="36">
        <v>20</v>
      </c>
      <c r="B25" s="37" t="s">
        <v>174</v>
      </c>
      <c r="C25" s="37">
        <v>43423</v>
      </c>
      <c r="D25" s="37">
        <v>23465</v>
      </c>
      <c r="E25" s="37">
        <f t="shared" si="0"/>
        <v>66888</v>
      </c>
      <c r="F25" s="38" t="s">
        <v>175</v>
      </c>
      <c r="G25" s="132">
        <v>527156</v>
      </c>
      <c r="H25" s="132">
        <f>154921+G25</f>
        <v>682077</v>
      </c>
      <c r="I25" s="38" t="s">
        <v>176</v>
      </c>
      <c r="J25" s="37">
        <v>527156</v>
      </c>
      <c r="K25" s="132">
        <v>682271</v>
      </c>
      <c r="L25" s="38">
        <v>41805</v>
      </c>
      <c r="M25" s="37">
        <v>378955</v>
      </c>
      <c r="N25" s="132">
        <f t="shared" si="1"/>
        <v>420760</v>
      </c>
      <c r="O25" s="337">
        <v>45091</v>
      </c>
      <c r="P25" s="338">
        <v>426960</v>
      </c>
      <c r="Q25" s="338">
        <f t="shared" si="2"/>
        <v>472051</v>
      </c>
    </row>
    <row r="26" spans="1:17" x14ac:dyDescent="0.3">
      <c r="A26" s="36">
        <v>21</v>
      </c>
      <c r="B26" s="37" t="s">
        <v>177</v>
      </c>
      <c r="C26" s="37">
        <v>70645</v>
      </c>
      <c r="D26" s="37">
        <v>565496</v>
      </c>
      <c r="E26" s="37">
        <f t="shared" si="0"/>
        <v>636141</v>
      </c>
      <c r="F26" s="132">
        <v>103868</v>
      </c>
      <c r="G26" s="132">
        <v>764583</v>
      </c>
      <c r="H26" s="132">
        <f t="shared" ref="H26:H54" si="4">F26+G26</f>
        <v>868451</v>
      </c>
      <c r="I26" s="38">
        <v>87337</v>
      </c>
      <c r="J26" s="37">
        <v>705662</v>
      </c>
      <c r="K26" s="132">
        <v>792999</v>
      </c>
      <c r="L26" s="38">
        <v>91999</v>
      </c>
      <c r="M26" s="37">
        <v>761702</v>
      </c>
      <c r="N26" s="132">
        <f t="shared" si="1"/>
        <v>853701</v>
      </c>
      <c r="O26" s="337">
        <v>97749</v>
      </c>
      <c r="P26" s="338">
        <v>818423</v>
      </c>
      <c r="Q26" s="338">
        <f t="shared" si="2"/>
        <v>916172</v>
      </c>
    </row>
    <row r="27" spans="1:17" x14ac:dyDescent="0.3">
      <c r="A27" s="36">
        <v>22</v>
      </c>
      <c r="B27" s="218" t="s">
        <v>178</v>
      </c>
      <c r="C27" s="37"/>
      <c r="D27" s="37"/>
      <c r="E27" s="37"/>
      <c r="F27" s="132"/>
      <c r="G27" s="132"/>
      <c r="H27" s="132"/>
      <c r="I27" s="38"/>
      <c r="J27" s="37"/>
      <c r="K27" s="132"/>
      <c r="L27" s="38">
        <v>28730</v>
      </c>
      <c r="M27" s="37">
        <v>138118</v>
      </c>
      <c r="N27" s="132">
        <f t="shared" si="1"/>
        <v>166848</v>
      </c>
      <c r="O27" s="337">
        <v>30387</v>
      </c>
      <c r="P27" s="338">
        <v>158110</v>
      </c>
      <c r="Q27" s="338">
        <f t="shared" si="2"/>
        <v>188497</v>
      </c>
    </row>
    <row r="28" spans="1:17" x14ac:dyDescent="0.3">
      <c r="A28" s="36">
        <v>23</v>
      </c>
      <c r="B28" s="37" t="s">
        <v>179</v>
      </c>
      <c r="C28" s="37">
        <v>37693</v>
      </c>
      <c r="D28" s="37">
        <v>964091</v>
      </c>
      <c r="E28" s="37">
        <f t="shared" si="0"/>
        <v>1001784</v>
      </c>
      <c r="F28" s="132">
        <v>28069</v>
      </c>
      <c r="G28" s="132">
        <v>1039371</v>
      </c>
      <c r="H28" s="132">
        <f t="shared" si="4"/>
        <v>1067440</v>
      </c>
      <c r="I28" s="38">
        <v>31286</v>
      </c>
      <c r="J28" s="37">
        <v>1112114</v>
      </c>
      <c r="K28" s="132">
        <v>1143400</v>
      </c>
      <c r="L28" s="38">
        <v>37412</v>
      </c>
      <c r="M28" s="37">
        <v>1189720</v>
      </c>
      <c r="N28" s="132">
        <f t="shared" si="1"/>
        <v>1227132</v>
      </c>
      <c r="O28" s="337">
        <v>40793</v>
      </c>
      <c r="P28" s="338">
        <v>1420737</v>
      </c>
      <c r="Q28" s="338">
        <f t="shared" si="2"/>
        <v>1461530</v>
      </c>
    </row>
    <row r="29" spans="1:17" x14ac:dyDescent="0.3">
      <c r="A29" s="36">
        <v>24</v>
      </c>
      <c r="B29" s="37" t="s">
        <v>180</v>
      </c>
      <c r="C29" s="37">
        <v>58633</v>
      </c>
      <c r="D29" s="37">
        <v>349889</v>
      </c>
      <c r="E29" s="37">
        <f t="shared" si="0"/>
        <v>408522</v>
      </c>
      <c r="F29" s="132">
        <v>68798</v>
      </c>
      <c r="G29" s="132">
        <v>411540</v>
      </c>
      <c r="H29" s="132">
        <f t="shared" si="4"/>
        <v>480338</v>
      </c>
      <c r="I29" s="38">
        <v>78963</v>
      </c>
      <c r="J29" s="37">
        <v>468191</v>
      </c>
      <c r="K29" s="132">
        <v>547154</v>
      </c>
      <c r="L29" s="38">
        <v>82109</v>
      </c>
      <c r="M29" s="37">
        <v>494139</v>
      </c>
      <c r="N29" s="132">
        <f t="shared" si="1"/>
        <v>576248</v>
      </c>
      <c r="O29" s="337">
        <v>84641</v>
      </c>
      <c r="P29" s="338">
        <v>521048</v>
      </c>
      <c r="Q29" s="338">
        <f t="shared" si="2"/>
        <v>605689</v>
      </c>
    </row>
    <row r="30" spans="1:17" x14ac:dyDescent="0.3">
      <c r="A30" s="36">
        <v>25</v>
      </c>
      <c r="B30" s="37" t="s">
        <v>181</v>
      </c>
      <c r="C30" s="37">
        <v>67670</v>
      </c>
      <c r="D30" s="37">
        <v>377048</v>
      </c>
      <c r="E30" s="37">
        <f t="shared" si="0"/>
        <v>444718</v>
      </c>
      <c r="F30" s="132">
        <v>70787</v>
      </c>
      <c r="G30" s="132">
        <v>425519</v>
      </c>
      <c r="H30" s="132">
        <f t="shared" si="4"/>
        <v>496306</v>
      </c>
      <c r="I30" s="38">
        <v>178773</v>
      </c>
      <c r="J30" s="37">
        <v>1099585</v>
      </c>
      <c r="K30" s="132">
        <v>1278358</v>
      </c>
      <c r="L30" s="38">
        <v>185305</v>
      </c>
      <c r="M30" s="37">
        <v>1153889</v>
      </c>
      <c r="N30" s="132">
        <f t="shared" si="1"/>
        <v>1339194</v>
      </c>
      <c r="O30" s="337">
        <v>191541</v>
      </c>
      <c r="P30" s="338">
        <v>1210097</v>
      </c>
      <c r="Q30" s="338">
        <f t="shared" si="2"/>
        <v>1401638</v>
      </c>
    </row>
    <row r="31" spans="1:17" x14ac:dyDescent="0.3">
      <c r="A31" s="36">
        <v>26</v>
      </c>
      <c r="B31" s="37" t="s">
        <v>182</v>
      </c>
      <c r="C31" s="37"/>
      <c r="D31" s="37"/>
      <c r="E31" s="37"/>
      <c r="F31" s="132"/>
      <c r="G31" s="132"/>
      <c r="H31" s="132"/>
      <c r="I31" s="38"/>
      <c r="J31" s="37"/>
      <c r="K31" s="132"/>
      <c r="L31" s="38">
        <v>35790</v>
      </c>
      <c r="M31" s="37">
        <v>209376</v>
      </c>
      <c r="N31" s="132">
        <f t="shared" si="1"/>
        <v>245166</v>
      </c>
      <c r="O31" s="337">
        <v>38606</v>
      </c>
      <c r="P31" s="338">
        <v>235400</v>
      </c>
      <c r="Q31" s="338">
        <f t="shared" si="2"/>
        <v>274006</v>
      </c>
    </row>
    <row r="32" spans="1:17" x14ac:dyDescent="0.3">
      <c r="A32" s="36">
        <v>27</v>
      </c>
      <c r="B32" s="37" t="s">
        <v>183</v>
      </c>
      <c r="C32" s="37">
        <v>32406</v>
      </c>
      <c r="D32" s="37">
        <v>440743</v>
      </c>
      <c r="E32" s="37">
        <f t="shared" si="0"/>
        <v>473149</v>
      </c>
      <c r="F32" s="132">
        <v>53281</v>
      </c>
      <c r="G32" s="132">
        <v>899250</v>
      </c>
      <c r="H32" s="132">
        <f t="shared" si="4"/>
        <v>952531</v>
      </c>
      <c r="I32" s="38">
        <v>37477</v>
      </c>
      <c r="J32" s="37">
        <v>516396</v>
      </c>
      <c r="K32" s="132">
        <v>553873</v>
      </c>
      <c r="L32" s="38">
        <v>39298</v>
      </c>
      <c r="M32" s="37">
        <v>557922</v>
      </c>
      <c r="N32" s="132">
        <f t="shared" si="1"/>
        <v>597220</v>
      </c>
      <c r="O32" s="337">
        <v>41691</v>
      </c>
      <c r="P32" s="338">
        <v>612350</v>
      </c>
      <c r="Q32" s="338">
        <f t="shared" si="2"/>
        <v>654041</v>
      </c>
    </row>
    <row r="33" spans="1:17" x14ac:dyDescent="0.3">
      <c r="A33" s="36">
        <v>28</v>
      </c>
      <c r="B33" s="37" t="s">
        <v>184</v>
      </c>
      <c r="C33" s="37"/>
      <c r="D33" s="37"/>
      <c r="E33" s="37"/>
      <c r="F33" s="132"/>
      <c r="G33" s="132"/>
      <c r="H33" s="132"/>
      <c r="I33" s="38"/>
      <c r="J33" s="37"/>
      <c r="K33" s="132"/>
      <c r="L33" s="38">
        <v>47805</v>
      </c>
      <c r="M33" s="37">
        <v>324739</v>
      </c>
      <c r="N33" s="132">
        <f t="shared" si="1"/>
        <v>372544</v>
      </c>
      <c r="O33" s="337">
        <v>50121</v>
      </c>
      <c r="P33" s="338">
        <v>362183</v>
      </c>
      <c r="Q33" s="338">
        <f t="shared" si="2"/>
        <v>412304</v>
      </c>
    </row>
    <row r="34" spans="1:17" x14ac:dyDescent="0.3">
      <c r="A34" s="36">
        <v>29</v>
      </c>
      <c r="B34" s="37" t="s">
        <v>185</v>
      </c>
      <c r="C34" s="37">
        <v>35401</v>
      </c>
      <c r="D34" s="37">
        <v>1175488</v>
      </c>
      <c r="E34" s="37">
        <f t="shared" si="0"/>
        <v>1210889</v>
      </c>
      <c r="F34" s="132">
        <v>37623</v>
      </c>
      <c r="G34" s="132">
        <v>1277082</v>
      </c>
      <c r="H34" s="132">
        <f t="shared" si="4"/>
        <v>1314705</v>
      </c>
      <c r="I34" s="38">
        <v>40598</v>
      </c>
      <c r="J34" s="37">
        <v>1383880</v>
      </c>
      <c r="K34" s="132">
        <v>1424478</v>
      </c>
      <c r="L34" s="38">
        <v>43108</v>
      </c>
      <c r="M34" s="37">
        <v>1509647</v>
      </c>
      <c r="N34" s="132">
        <f t="shared" si="1"/>
        <v>1552755</v>
      </c>
      <c r="O34" s="337">
        <v>47878</v>
      </c>
      <c r="P34" s="338">
        <v>1661784</v>
      </c>
      <c r="Q34" s="338">
        <f t="shared" si="2"/>
        <v>1709662</v>
      </c>
    </row>
    <row r="35" spans="1:17" x14ac:dyDescent="0.3">
      <c r="A35" s="36">
        <v>30</v>
      </c>
      <c r="B35" s="37" t="s">
        <v>186</v>
      </c>
      <c r="C35" s="37">
        <v>53950</v>
      </c>
      <c r="D35" s="37">
        <v>548902</v>
      </c>
      <c r="E35" s="37">
        <f t="shared" si="0"/>
        <v>602852</v>
      </c>
      <c r="F35" s="132">
        <v>59241</v>
      </c>
      <c r="G35" s="132">
        <v>620269</v>
      </c>
      <c r="H35" s="132">
        <f t="shared" si="4"/>
        <v>679510</v>
      </c>
      <c r="I35" s="38">
        <v>76504</v>
      </c>
      <c r="J35" s="37">
        <v>691235</v>
      </c>
      <c r="K35" s="132">
        <v>767739</v>
      </c>
      <c r="L35" s="38">
        <v>77960</v>
      </c>
      <c r="M35" s="37">
        <v>755391</v>
      </c>
      <c r="N35" s="132">
        <f t="shared" si="1"/>
        <v>833351</v>
      </c>
      <c r="O35" s="337">
        <v>71460</v>
      </c>
      <c r="P35" s="338">
        <v>883433</v>
      </c>
      <c r="Q35" s="338">
        <f t="shared" si="2"/>
        <v>954893</v>
      </c>
    </row>
    <row r="36" spans="1:17" x14ac:dyDescent="0.3">
      <c r="A36" s="36">
        <v>31</v>
      </c>
      <c r="B36" s="37" t="s">
        <v>187</v>
      </c>
      <c r="C36" s="37"/>
      <c r="D36" s="37"/>
      <c r="E36" s="37"/>
      <c r="F36" s="132"/>
      <c r="G36" s="132"/>
      <c r="H36" s="132"/>
      <c r="I36" s="38"/>
      <c r="J36" s="37"/>
      <c r="K36" s="132"/>
      <c r="L36" s="38">
        <v>61481</v>
      </c>
      <c r="M36" s="37">
        <v>195099</v>
      </c>
      <c r="N36" s="132">
        <f t="shared" si="1"/>
        <v>256580</v>
      </c>
      <c r="O36" s="337">
        <v>63111</v>
      </c>
      <c r="P36" s="338">
        <v>213654</v>
      </c>
      <c r="Q36" s="338">
        <f t="shared" si="2"/>
        <v>276765</v>
      </c>
    </row>
    <row r="37" spans="1:17" x14ac:dyDescent="0.3">
      <c r="A37" s="36">
        <v>32</v>
      </c>
      <c r="B37" s="37" t="s">
        <v>188</v>
      </c>
      <c r="C37" s="37">
        <v>11177</v>
      </c>
      <c r="D37" s="37">
        <v>411965</v>
      </c>
      <c r="E37" s="37">
        <f t="shared" si="0"/>
        <v>423142</v>
      </c>
      <c r="F37" s="132">
        <v>13817</v>
      </c>
      <c r="G37" s="132">
        <v>406124</v>
      </c>
      <c r="H37" s="132">
        <f t="shared" si="4"/>
        <v>419941</v>
      </c>
      <c r="I37" s="38">
        <v>27655</v>
      </c>
      <c r="J37" s="37">
        <v>384755</v>
      </c>
      <c r="K37" s="132">
        <v>412410</v>
      </c>
      <c r="L37" s="38">
        <v>21284</v>
      </c>
      <c r="M37" s="37">
        <v>437482</v>
      </c>
      <c r="N37" s="132">
        <f t="shared" si="1"/>
        <v>458766</v>
      </c>
      <c r="O37" s="337">
        <v>25534</v>
      </c>
      <c r="P37" s="338">
        <v>499701</v>
      </c>
      <c r="Q37" s="338">
        <f t="shared" si="2"/>
        <v>525235</v>
      </c>
    </row>
    <row r="38" spans="1:17" x14ac:dyDescent="0.3">
      <c r="A38" s="36">
        <v>33</v>
      </c>
      <c r="B38" s="37" t="s">
        <v>189</v>
      </c>
      <c r="C38" s="37">
        <v>58830</v>
      </c>
      <c r="D38" s="37">
        <v>1098204</v>
      </c>
      <c r="E38" s="37">
        <f t="shared" si="0"/>
        <v>1157034</v>
      </c>
      <c r="F38" s="132">
        <v>62700</v>
      </c>
      <c r="G38" s="132">
        <v>1174399</v>
      </c>
      <c r="H38" s="132">
        <f t="shared" si="4"/>
        <v>1237099</v>
      </c>
      <c r="I38" s="38">
        <v>61023</v>
      </c>
      <c r="J38" s="37">
        <v>1208654</v>
      </c>
      <c r="K38" s="132">
        <v>1269677</v>
      </c>
      <c r="L38" s="38">
        <v>62399</v>
      </c>
      <c r="M38" s="37">
        <v>1211801</v>
      </c>
      <c r="N38" s="132">
        <f t="shared" si="1"/>
        <v>1274200</v>
      </c>
      <c r="O38" s="337">
        <v>55087</v>
      </c>
      <c r="P38" s="338">
        <v>1220488</v>
      </c>
      <c r="Q38" s="338">
        <f t="shared" si="2"/>
        <v>1275575</v>
      </c>
    </row>
    <row r="39" spans="1:17" x14ac:dyDescent="0.3">
      <c r="A39" s="36">
        <v>34</v>
      </c>
      <c r="B39" s="37" t="s">
        <v>190</v>
      </c>
      <c r="C39" s="37">
        <v>35623</v>
      </c>
      <c r="D39" s="37">
        <v>362202</v>
      </c>
      <c r="E39" s="37">
        <f t="shared" si="0"/>
        <v>397825</v>
      </c>
      <c r="F39" s="132">
        <v>37809</v>
      </c>
      <c r="G39" s="132">
        <v>406580</v>
      </c>
      <c r="H39" s="132">
        <f t="shared" si="4"/>
        <v>444389</v>
      </c>
      <c r="I39" s="38">
        <v>40635</v>
      </c>
      <c r="J39" s="37">
        <v>448963</v>
      </c>
      <c r="K39" s="132">
        <v>489598</v>
      </c>
      <c r="L39" s="38">
        <v>39894</v>
      </c>
      <c r="M39" s="37">
        <v>500779</v>
      </c>
      <c r="N39" s="132">
        <f t="shared" si="1"/>
        <v>540673</v>
      </c>
      <c r="O39" s="337">
        <v>44949</v>
      </c>
      <c r="P39" s="338">
        <v>577257</v>
      </c>
      <c r="Q39" s="338">
        <f t="shared" si="2"/>
        <v>622206</v>
      </c>
    </row>
    <row r="40" spans="1:17" x14ac:dyDescent="0.3">
      <c r="A40" s="36">
        <v>35</v>
      </c>
      <c r="B40" s="37" t="s">
        <v>191</v>
      </c>
      <c r="C40" s="37">
        <v>97758</v>
      </c>
      <c r="D40" s="37">
        <v>559898</v>
      </c>
      <c r="E40" s="37">
        <f t="shared" si="0"/>
        <v>657656</v>
      </c>
      <c r="F40" s="132">
        <v>82469</v>
      </c>
      <c r="G40" s="132">
        <v>660420</v>
      </c>
      <c r="H40" s="132">
        <f t="shared" si="4"/>
        <v>742889</v>
      </c>
      <c r="I40" s="38">
        <v>93573</v>
      </c>
      <c r="J40" s="37">
        <v>735148</v>
      </c>
      <c r="K40" s="132">
        <v>828721</v>
      </c>
      <c r="L40" s="38">
        <v>104078</v>
      </c>
      <c r="M40" s="37">
        <v>837421</v>
      </c>
      <c r="N40" s="132">
        <f t="shared" si="1"/>
        <v>941499</v>
      </c>
      <c r="O40" s="337">
        <v>109009</v>
      </c>
      <c r="P40" s="338">
        <v>909789</v>
      </c>
      <c r="Q40" s="338">
        <f t="shared" si="2"/>
        <v>1018798</v>
      </c>
    </row>
    <row r="41" spans="1:17" x14ac:dyDescent="0.3">
      <c r="A41" s="36">
        <v>36</v>
      </c>
      <c r="B41" s="37" t="s">
        <v>192</v>
      </c>
      <c r="C41" s="37">
        <v>183313</v>
      </c>
      <c r="D41" s="37">
        <v>1910577</v>
      </c>
      <c r="E41" s="37">
        <f t="shared" si="0"/>
        <v>2093890</v>
      </c>
      <c r="F41" s="132">
        <v>151581</v>
      </c>
      <c r="G41" s="132">
        <v>2115542</v>
      </c>
      <c r="H41" s="132">
        <f t="shared" si="4"/>
        <v>2267123</v>
      </c>
      <c r="I41" s="38">
        <v>158040</v>
      </c>
      <c r="J41" s="37">
        <v>2188843</v>
      </c>
      <c r="K41" s="132">
        <v>2346883</v>
      </c>
      <c r="L41" s="38">
        <v>136434</v>
      </c>
      <c r="M41" s="37">
        <v>2048277</v>
      </c>
      <c r="N41" s="132">
        <f t="shared" si="1"/>
        <v>2184711</v>
      </c>
      <c r="O41" s="337">
        <v>128658</v>
      </c>
      <c r="P41" s="338">
        <v>2208427</v>
      </c>
      <c r="Q41" s="338">
        <f t="shared" si="2"/>
        <v>2337085</v>
      </c>
    </row>
    <row r="42" spans="1:17" x14ac:dyDescent="0.3">
      <c r="A42" s="36">
        <v>37</v>
      </c>
      <c r="B42" s="37" t="s">
        <v>193</v>
      </c>
      <c r="C42" s="37">
        <v>46058</v>
      </c>
      <c r="D42" s="37">
        <v>481249</v>
      </c>
      <c r="E42" s="37">
        <f t="shared" si="0"/>
        <v>527307</v>
      </c>
      <c r="F42" s="132">
        <v>50292</v>
      </c>
      <c r="G42" s="132">
        <v>528227</v>
      </c>
      <c r="H42" s="132">
        <f t="shared" si="4"/>
        <v>578519</v>
      </c>
      <c r="I42" s="38">
        <v>56057</v>
      </c>
      <c r="J42" s="37">
        <v>582758</v>
      </c>
      <c r="K42" s="132">
        <v>638815</v>
      </c>
      <c r="L42" s="38">
        <v>70965</v>
      </c>
      <c r="M42" s="37">
        <v>908871</v>
      </c>
      <c r="N42" s="132">
        <f t="shared" si="1"/>
        <v>979836</v>
      </c>
      <c r="O42" s="337">
        <v>107580</v>
      </c>
      <c r="P42" s="338">
        <v>1004165</v>
      </c>
      <c r="Q42" s="338">
        <f t="shared" si="2"/>
        <v>1111745</v>
      </c>
    </row>
    <row r="43" spans="1:17" x14ac:dyDescent="0.3">
      <c r="A43" s="36">
        <v>38</v>
      </c>
      <c r="B43" s="37" t="s">
        <v>194</v>
      </c>
      <c r="C43" s="37"/>
      <c r="D43" s="37"/>
      <c r="E43" s="37"/>
      <c r="F43" s="132"/>
      <c r="G43" s="132"/>
      <c r="H43" s="132"/>
      <c r="I43" s="38">
        <v>61324</v>
      </c>
      <c r="J43" s="37">
        <v>765376</v>
      </c>
      <c r="K43" s="132">
        <v>826700</v>
      </c>
      <c r="L43" s="38">
        <v>64358</v>
      </c>
      <c r="M43" s="37">
        <v>823423</v>
      </c>
      <c r="N43" s="132">
        <f t="shared" si="1"/>
        <v>887781</v>
      </c>
      <c r="O43" s="337">
        <v>69358</v>
      </c>
      <c r="P43" s="338">
        <v>910065</v>
      </c>
      <c r="Q43" s="338">
        <f t="shared" si="2"/>
        <v>979423</v>
      </c>
    </row>
    <row r="44" spans="1:17" x14ac:dyDescent="0.3">
      <c r="A44" s="36">
        <v>39</v>
      </c>
      <c r="B44" s="37" t="s">
        <v>195</v>
      </c>
      <c r="C44" s="37"/>
      <c r="D44" s="37"/>
      <c r="E44" s="37"/>
      <c r="F44" s="132"/>
      <c r="G44" s="132"/>
      <c r="H44" s="132"/>
      <c r="I44" s="38" t="s">
        <v>196</v>
      </c>
      <c r="J44" s="37">
        <v>475413</v>
      </c>
      <c r="K44" s="132">
        <v>684454</v>
      </c>
      <c r="L44" s="38">
        <v>4940</v>
      </c>
      <c r="M44" s="37">
        <v>68633</v>
      </c>
      <c r="N44" s="132">
        <f t="shared" si="1"/>
        <v>73573</v>
      </c>
      <c r="O44" s="337">
        <v>75704</v>
      </c>
      <c r="P44" s="338">
        <v>471332</v>
      </c>
      <c r="Q44" s="338">
        <f t="shared" si="2"/>
        <v>547036</v>
      </c>
    </row>
    <row r="45" spans="1:17" x14ac:dyDescent="0.3">
      <c r="A45" s="36">
        <v>40</v>
      </c>
      <c r="B45" s="37" t="s">
        <v>197</v>
      </c>
      <c r="C45" s="37">
        <v>43438</v>
      </c>
      <c r="D45" s="37">
        <v>140334</v>
      </c>
      <c r="E45" s="37">
        <f t="shared" si="0"/>
        <v>183772</v>
      </c>
      <c r="F45" s="132">
        <v>45740</v>
      </c>
      <c r="G45" s="132">
        <v>155266</v>
      </c>
      <c r="H45" s="132">
        <f t="shared" si="4"/>
        <v>201006</v>
      </c>
      <c r="I45" s="38">
        <v>48475</v>
      </c>
      <c r="J45" s="37">
        <v>169932</v>
      </c>
      <c r="K45" s="132">
        <v>218407</v>
      </c>
      <c r="L45" s="38">
        <v>48269</v>
      </c>
      <c r="M45" s="37">
        <v>170068</v>
      </c>
      <c r="N45" s="132">
        <f t="shared" si="1"/>
        <v>218337</v>
      </c>
      <c r="O45" s="337">
        <v>50215</v>
      </c>
      <c r="P45" s="338">
        <v>185399</v>
      </c>
      <c r="Q45" s="338">
        <f t="shared" si="2"/>
        <v>235614</v>
      </c>
    </row>
    <row r="46" spans="1:17" x14ac:dyDescent="0.3">
      <c r="A46" s="36">
        <v>41</v>
      </c>
      <c r="B46" s="37" t="s">
        <v>198</v>
      </c>
      <c r="C46" s="37"/>
      <c r="D46" s="37"/>
      <c r="E46" s="37"/>
      <c r="F46" s="132"/>
      <c r="G46" s="132"/>
      <c r="H46" s="132"/>
      <c r="I46" s="38">
        <v>102724</v>
      </c>
      <c r="J46" s="37">
        <v>1138129</v>
      </c>
      <c r="K46" s="132">
        <v>1240853</v>
      </c>
      <c r="L46" s="38">
        <v>178377</v>
      </c>
      <c r="M46" s="37">
        <v>2065507</v>
      </c>
      <c r="N46" s="132">
        <f t="shared" si="1"/>
        <v>2243884</v>
      </c>
      <c r="O46" s="337">
        <v>188474</v>
      </c>
      <c r="P46" s="338">
        <v>2270637</v>
      </c>
      <c r="Q46" s="338">
        <f t="shared" si="2"/>
        <v>2459111</v>
      </c>
    </row>
    <row r="47" spans="1:17" x14ac:dyDescent="0.3">
      <c r="A47" s="36">
        <v>42</v>
      </c>
      <c r="B47" s="37" t="s">
        <v>199</v>
      </c>
      <c r="C47" s="37">
        <v>35632</v>
      </c>
      <c r="D47" s="37">
        <v>421111</v>
      </c>
      <c r="E47" s="37">
        <f t="shared" si="0"/>
        <v>456743</v>
      </c>
      <c r="F47" s="132">
        <v>39910</v>
      </c>
      <c r="G47" s="132">
        <v>481468</v>
      </c>
      <c r="H47" s="132">
        <f t="shared" si="4"/>
        <v>521378</v>
      </c>
      <c r="I47" s="38">
        <v>44479</v>
      </c>
      <c r="J47" s="37">
        <v>548566</v>
      </c>
      <c r="K47" s="132">
        <v>593045</v>
      </c>
      <c r="L47" s="38">
        <v>46613</v>
      </c>
      <c r="M47" s="37">
        <v>602025</v>
      </c>
      <c r="N47" s="132">
        <f t="shared" si="1"/>
        <v>648638</v>
      </c>
      <c r="O47" s="337">
        <v>52897</v>
      </c>
      <c r="P47" s="338">
        <v>710499</v>
      </c>
      <c r="Q47" s="338">
        <f t="shared" si="2"/>
        <v>763396</v>
      </c>
    </row>
    <row r="48" spans="1:17" x14ac:dyDescent="0.3">
      <c r="A48" s="36">
        <v>43</v>
      </c>
      <c r="B48" s="37" t="s">
        <v>200</v>
      </c>
      <c r="C48" s="37"/>
      <c r="D48" s="37"/>
      <c r="E48" s="37"/>
      <c r="F48" s="132"/>
      <c r="G48" s="132"/>
      <c r="H48" s="132"/>
      <c r="I48" s="38"/>
      <c r="J48" s="37"/>
      <c r="K48" s="132"/>
      <c r="L48" s="38">
        <v>60593</v>
      </c>
      <c r="M48" s="37">
        <v>474033</v>
      </c>
      <c r="N48" s="132">
        <f t="shared" si="1"/>
        <v>534626</v>
      </c>
      <c r="O48" s="337">
        <v>64635</v>
      </c>
      <c r="P48" s="338">
        <v>507321</v>
      </c>
      <c r="Q48" s="338">
        <f t="shared" si="2"/>
        <v>571956</v>
      </c>
    </row>
    <row r="49" spans="1:17" x14ac:dyDescent="0.3">
      <c r="A49" s="36">
        <v>44</v>
      </c>
      <c r="B49" s="39" t="s">
        <v>201</v>
      </c>
      <c r="C49" s="37"/>
      <c r="D49" s="37"/>
      <c r="E49" s="37"/>
      <c r="F49" s="132"/>
      <c r="G49" s="132"/>
      <c r="H49" s="132"/>
      <c r="I49" s="38"/>
      <c r="J49" s="37"/>
      <c r="K49" s="132"/>
      <c r="L49" s="38">
        <v>49709</v>
      </c>
      <c r="M49" s="37">
        <v>279757</v>
      </c>
      <c r="N49" s="132">
        <f t="shared" si="1"/>
        <v>329466</v>
      </c>
      <c r="O49" s="337">
        <v>51727</v>
      </c>
      <c r="P49" s="338">
        <v>303764</v>
      </c>
      <c r="Q49" s="338">
        <f t="shared" si="2"/>
        <v>355491</v>
      </c>
    </row>
    <row r="50" spans="1:17" x14ac:dyDescent="0.3">
      <c r="A50" s="36">
        <v>45</v>
      </c>
      <c r="B50" s="37" t="s">
        <v>202</v>
      </c>
      <c r="C50" s="37">
        <v>39234</v>
      </c>
      <c r="D50" s="37">
        <v>498782</v>
      </c>
      <c r="E50" s="37">
        <f t="shared" si="0"/>
        <v>538016</v>
      </c>
      <c r="F50" s="132">
        <v>44710</v>
      </c>
      <c r="G50" s="132">
        <v>542823</v>
      </c>
      <c r="H50" s="132">
        <f t="shared" si="4"/>
        <v>587533</v>
      </c>
      <c r="I50" s="38">
        <v>49661</v>
      </c>
      <c r="J50" s="37">
        <v>583418</v>
      </c>
      <c r="K50" s="132">
        <v>633079</v>
      </c>
      <c r="L50" s="38">
        <v>52972</v>
      </c>
      <c r="M50" s="37">
        <v>641710</v>
      </c>
      <c r="N50" s="132">
        <f t="shared" si="1"/>
        <v>694682</v>
      </c>
      <c r="O50" s="337">
        <v>61194</v>
      </c>
      <c r="P50" s="338">
        <v>707575</v>
      </c>
      <c r="Q50" s="338">
        <f t="shared" si="2"/>
        <v>768769</v>
      </c>
    </row>
    <row r="51" spans="1:17" x14ac:dyDescent="0.3">
      <c r="A51" s="36">
        <v>46</v>
      </c>
      <c r="B51" s="37" t="s">
        <v>203</v>
      </c>
      <c r="C51" s="37">
        <v>70394</v>
      </c>
      <c r="D51" s="37">
        <v>395890</v>
      </c>
      <c r="E51" s="37">
        <f t="shared" si="0"/>
        <v>466284</v>
      </c>
      <c r="F51" s="132">
        <v>29379</v>
      </c>
      <c r="G51" s="132">
        <v>524034</v>
      </c>
      <c r="H51" s="132">
        <f t="shared" si="4"/>
        <v>553413</v>
      </c>
      <c r="I51" s="38">
        <v>69484</v>
      </c>
      <c r="J51" s="37">
        <v>447435</v>
      </c>
      <c r="K51" s="132">
        <v>516919</v>
      </c>
      <c r="L51" s="38">
        <v>73237</v>
      </c>
      <c r="M51" s="37">
        <v>495139</v>
      </c>
      <c r="N51" s="132">
        <f t="shared" si="1"/>
        <v>568376</v>
      </c>
      <c r="O51" s="337">
        <v>75675</v>
      </c>
      <c r="P51" s="338">
        <v>534646</v>
      </c>
      <c r="Q51" s="338">
        <f t="shared" si="2"/>
        <v>610321</v>
      </c>
    </row>
    <row r="52" spans="1:17" x14ac:dyDescent="0.3">
      <c r="A52" s="36">
        <v>47</v>
      </c>
      <c r="B52" s="37" t="s">
        <v>204</v>
      </c>
      <c r="C52" s="37"/>
      <c r="D52" s="37"/>
      <c r="E52" s="37"/>
      <c r="F52" s="132"/>
      <c r="G52" s="132"/>
      <c r="H52" s="132"/>
      <c r="I52" s="38">
        <v>85193</v>
      </c>
      <c r="J52" s="37">
        <v>828730</v>
      </c>
      <c r="K52" s="132">
        <v>913923</v>
      </c>
      <c r="L52" s="38">
        <v>90839</v>
      </c>
      <c r="M52" s="37">
        <v>888976</v>
      </c>
      <c r="N52" s="132">
        <f t="shared" si="1"/>
        <v>979815</v>
      </c>
      <c r="O52" s="337">
        <v>86248</v>
      </c>
      <c r="P52" s="338">
        <v>955570</v>
      </c>
      <c r="Q52" s="338">
        <f t="shared" si="2"/>
        <v>1041818</v>
      </c>
    </row>
    <row r="53" spans="1:17" x14ac:dyDescent="0.3">
      <c r="A53" s="36">
        <v>48</v>
      </c>
      <c r="B53" s="259" t="s">
        <v>205</v>
      </c>
      <c r="C53" s="37">
        <v>63085</v>
      </c>
      <c r="D53" s="37">
        <v>553553</v>
      </c>
      <c r="E53" s="37">
        <f t="shared" si="0"/>
        <v>616638</v>
      </c>
      <c r="F53" s="132">
        <v>72533</v>
      </c>
      <c r="G53" s="132">
        <v>610822</v>
      </c>
      <c r="H53" s="132">
        <f t="shared" si="4"/>
        <v>683355</v>
      </c>
      <c r="I53" s="38">
        <v>55968</v>
      </c>
      <c r="J53" s="37">
        <v>586553</v>
      </c>
      <c r="K53" s="132">
        <v>642521</v>
      </c>
      <c r="L53" s="38">
        <v>62409</v>
      </c>
      <c r="M53" s="37">
        <v>627863</v>
      </c>
      <c r="N53" s="132">
        <f t="shared" si="1"/>
        <v>690272</v>
      </c>
      <c r="O53" s="337">
        <v>65494</v>
      </c>
      <c r="P53" s="338">
        <v>665378</v>
      </c>
      <c r="Q53" s="338">
        <f t="shared" si="2"/>
        <v>730872</v>
      </c>
    </row>
    <row r="54" spans="1:17" x14ac:dyDescent="0.3">
      <c r="A54" s="256"/>
      <c r="B54" s="133" t="s">
        <v>206</v>
      </c>
      <c r="C54" s="340">
        <v>3544741</v>
      </c>
      <c r="D54" s="340">
        <v>36194700</v>
      </c>
      <c r="E54" s="340">
        <f t="shared" si="0"/>
        <v>39739441</v>
      </c>
      <c r="F54" s="340">
        <f>SUM(F6:F53)+118468+154921</f>
        <v>3679433</v>
      </c>
      <c r="G54" s="340">
        <f>SUM(G6:G53)</f>
        <v>41014908</v>
      </c>
      <c r="H54" s="340">
        <f t="shared" si="4"/>
        <v>44694341</v>
      </c>
      <c r="I54" s="339">
        <v>4500777</v>
      </c>
      <c r="J54" s="340">
        <v>48972945</v>
      </c>
      <c r="K54" s="261">
        <v>53473722</v>
      </c>
      <c r="L54" s="260">
        <v>4780210</v>
      </c>
      <c r="M54" s="133">
        <f>SUM(M6:M53)</f>
        <v>55331503</v>
      </c>
      <c r="N54" s="261">
        <f t="shared" si="1"/>
        <v>60111713</v>
      </c>
      <c r="O54" s="339">
        <v>5224918</v>
      </c>
      <c r="P54" s="340">
        <f>SUM(P6:P53)</f>
        <v>61018864</v>
      </c>
      <c r="Q54" s="340">
        <f t="shared" si="2"/>
        <v>66243782</v>
      </c>
    </row>
    <row r="55" spans="1:17" x14ac:dyDescent="0.3">
      <c r="A55" s="262" t="s">
        <v>207</v>
      </c>
      <c r="F55" s="263"/>
      <c r="G55" s="263"/>
      <c r="H55" s="263"/>
      <c r="Q55" s="265"/>
    </row>
    <row r="56" spans="1:17" x14ac:dyDescent="0.3">
      <c r="A56" s="266"/>
      <c r="B56" s="459" t="s">
        <v>208</v>
      </c>
      <c r="C56" s="459"/>
      <c r="D56" s="459"/>
      <c r="E56" s="459"/>
      <c r="F56" s="459"/>
      <c r="G56" s="459"/>
      <c r="H56" s="459"/>
      <c r="I56" s="459"/>
      <c r="J56" s="459"/>
      <c r="K56" s="459"/>
      <c r="L56" s="459"/>
      <c r="M56" s="459"/>
      <c r="N56" s="459"/>
      <c r="O56" s="459"/>
      <c r="P56" s="459"/>
      <c r="Q56" s="459"/>
    </row>
    <row r="59" spans="1:17" ht="14.4" x14ac:dyDescent="0.3">
      <c r="C59"/>
      <c r="I59" s="341"/>
    </row>
    <row r="64" spans="1:17" x14ac:dyDescent="0.3">
      <c r="F64" s="342"/>
    </row>
    <row r="65" spans="6:6" x14ac:dyDescent="0.3">
      <c r="F65" s="342"/>
    </row>
    <row r="66" spans="6:6" x14ac:dyDescent="0.3">
      <c r="F66" s="263"/>
    </row>
    <row r="67" spans="6:6" x14ac:dyDescent="0.3">
      <c r="F67" s="263"/>
    </row>
    <row r="68" spans="6:6" x14ac:dyDescent="0.3">
      <c r="F68" s="342"/>
    </row>
  </sheetData>
  <mergeCells count="10">
    <mergeCell ref="B56:Q56"/>
    <mergeCell ref="A1:Q1"/>
    <mergeCell ref="A2:Q2"/>
    <mergeCell ref="A3:A4"/>
    <mergeCell ref="B3:B4"/>
    <mergeCell ref="C3:E3"/>
    <mergeCell ref="F3:H3"/>
    <mergeCell ref="I3:K3"/>
    <mergeCell ref="L3:N3"/>
    <mergeCell ref="O3:Q3"/>
  </mergeCells>
  <printOptions horizontalCentered="1"/>
  <pageMargins left="0.52" right="0.48" top="0.53" bottom="0.35" header="0.31496062992125984" footer="0.31496062992125984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0"/>
  <sheetViews>
    <sheetView view="pageBreakPreview" zoomScaleSheetLayoutView="100" workbookViewId="0">
      <selection activeCell="A40" sqref="A40:XFD40"/>
    </sheetView>
  </sheetViews>
  <sheetFormatPr defaultColWidth="9" defaultRowHeight="14.4" x14ac:dyDescent="0.3"/>
  <cols>
    <col min="1" max="1" width="21.6640625" customWidth="1"/>
    <col min="2" max="2" width="12.33203125" customWidth="1"/>
    <col min="3" max="3" width="11.109375" customWidth="1"/>
    <col min="4" max="4" width="12.109375" customWidth="1"/>
    <col min="5" max="5" width="11.33203125" customWidth="1"/>
    <col min="6" max="6" width="11" customWidth="1"/>
    <col min="7" max="7" width="10.5546875" customWidth="1"/>
    <col min="8" max="9" width="13.33203125" customWidth="1"/>
    <col min="10" max="11" width="10.44140625" customWidth="1"/>
    <col min="12" max="13" width="11.33203125" customWidth="1"/>
  </cols>
  <sheetData>
    <row r="1" spans="1:13" ht="17.399999999999999" x14ac:dyDescent="0.35">
      <c r="A1" s="360" t="s">
        <v>365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</row>
    <row r="2" spans="1:13" x14ac:dyDescent="0.3">
      <c r="A2" s="361" t="s">
        <v>38</v>
      </c>
      <c r="B2" s="364">
        <v>2001</v>
      </c>
      <c r="C2" s="364"/>
      <c r="D2" s="364"/>
      <c r="E2" s="364"/>
      <c r="F2" s="364"/>
      <c r="G2" s="364"/>
      <c r="H2" s="364">
        <v>2011</v>
      </c>
      <c r="I2" s="364"/>
      <c r="J2" s="364"/>
      <c r="K2" s="364"/>
      <c r="L2" s="364"/>
      <c r="M2" s="364"/>
    </row>
    <row r="3" spans="1:13" ht="15" customHeight="1" x14ac:dyDescent="0.3">
      <c r="A3" s="362"/>
      <c r="B3" s="364" t="s">
        <v>366</v>
      </c>
      <c r="C3" s="364"/>
      <c r="D3" s="364" t="s">
        <v>367</v>
      </c>
      <c r="E3" s="364"/>
      <c r="F3" s="364" t="s">
        <v>368</v>
      </c>
      <c r="G3" s="364"/>
      <c r="H3" s="364" t="s">
        <v>366</v>
      </c>
      <c r="I3" s="364"/>
      <c r="J3" s="364" t="s">
        <v>367</v>
      </c>
      <c r="K3" s="364"/>
      <c r="L3" s="364" t="s">
        <v>368</v>
      </c>
      <c r="M3" s="364"/>
    </row>
    <row r="4" spans="1:13" x14ac:dyDescent="0.3">
      <c r="A4" s="363"/>
      <c r="B4" s="6" t="s">
        <v>303</v>
      </c>
      <c r="C4" s="6" t="s">
        <v>302</v>
      </c>
      <c r="D4" s="6" t="s">
        <v>303</v>
      </c>
      <c r="E4" s="6" t="s">
        <v>302</v>
      </c>
      <c r="F4" s="6" t="s">
        <v>303</v>
      </c>
      <c r="G4" s="6" t="s">
        <v>302</v>
      </c>
      <c r="H4" s="6" t="s">
        <v>303</v>
      </c>
      <c r="I4" s="6" t="s">
        <v>302</v>
      </c>
      <c r="J4" s="6" t="s">
        <v>303</v>
      </c>
      <c r="K4" s="6" t="s">
        <v>302</v>
      </c>
      <c r="L4" s="6" t="s">
        <v>303</v>
      </c>
      <c r="M4" s="6" t="s">
        <v>302</v>
      </c>
    </row>
    <row r="5" spans="1:13" x14ac:dyDescent="0.3">
      <c r="A5" s="56" t="s">
        <v>40</v>
      </c>
      <c r="B5" s="7">
        <v>239954</v>
      </c>
      <c r="C5" s="7">
        <v>116198</v>
      </c>
      <c r="D5" s="59">
        <v>8222.66</v>
      </c>
      <c r="E5" s="59">
        <v>26.34</v>
      </c>
      <c r="F5" s="2">
        <v>29</v>
      </c>
      <c r="G5" s="2">
        <v>4411</v>
      </c>
      <c r="H5" s="57">
        <v>237093</v>
      </c>
      <c r="I5" s="57">
        <v>143488</v>
      </c>
      <c r="J5" s="58">
        <v>8211.08</v>
      </c>
      <c r="K5" s="58">
        <v>37.92</v>
      </c>
      <c r="L5" s="57">
        <v>29</v>
      </c>
      <c r="M5" s="57">
        <v>3784</v>
      </c>
    </row>
    <row r="6" spans="1:13" x14ac:dyDescent="0.3">
      <c r="A6" s="56" t="s">
        <v>11</v>
      </c>
      <c r="B6" s="7">
        <v>55401067</v>
      </c>
      <c r="C6" s="7">
        <v>20808940</v>
      </c>
      <c r="D6" s="59">
        <v>270297.5</v>
      </c>
      <c r="E6" s="59">
        <v>4747.5</v>
      </c>
      <c r="F6" s="2">
        <v>205</v>
      </c>
      <c r="G6" s="2">
        <v>4383</v>
      </c>
      <c r="H6" s="57">
        <v>56361702</v>
      </c>
      <c r="I6" s="57">
        <v>28219075</v>
      </c>
      <c r="J6" s="58">
        <v>267190.5</v>
      </c>
      <c r="K6" s="58">
        <v>7854.5</v>
      </c>
      <c r="L6" s="57">
        <v>210.942013282658</v>
      </c>
      <c r="M6" s="57">
        <v>3592.7270991151599</v>
      </c>
    </row>
    <row r="7" spans="1:13" x14ac:dyDescent="0.3">
      <c r="A7" s="56" t="s">
        <v>12</v>
      </c>
      <c r="B7" s="7">
        <v>870087</v>
      </c>
      <c r="C7" s="7">
        <v>227881</v>
      </c>
      <c r="D7" s="59" t="s">
        <v>354</v>
      </c>
      <c r="E7" s="59" t="s">
        <v>354</v>
      </c>
      <c r="F7" s="59" t="s">
        <v>354</v>
      </c>
      <c r="G7" s="59" t="s">
        <v>354</v>
      </c>
      <c r="H7" s="57">
        <v>1066358</v>
      </c>
      <c r="I7" s="57">
        <v>317369</v>
      </c>
      <c r="J7" s="60" t="s">
        <v>354</v>
      </c>
      <c r="K7" s="60" t="s">
        <v>354</v>
      </c>
      <c r="L7" s="61" t="s">
        <v>354</v>
      </c>
      <c r="M7" s="62" t="s">
        <v>354</v>
      </c>
    </row>
    <row r="8" spans="1:13" x14ac:dyDescent="0.3">
      <c r="A8" s="56" t="s">
        <v>1</v>
      </c>
      <c r="B8" s="7">
        <v>23216288</v>
      </c>
      <c r="C8" s="7">
        <v>3439240</v>
      </c>
      <c r="D8" s="59">
        <v>77476.23</v>
      </c>
      <c r="E8" s="59">
        <v>961.77</v>
      </c>
      <c r="F8" s="2">
        <v>300</v>
      </c>
      <c r="G8" s="2">
        <v>3576</v>
      </c>
      <c r="H8" s="57">
        <v>26807034</v>
      </c>
      <c r="I8" s="57">
        <v>4398542</v>
      </c>
      <c r="J8" s="58">
        <v>77178.12</v>
      </c>
      <c r="K8" s="58">
        <v>1259.8800000000001</v>
      </c>
      <c r="L8" s="57">
        <v>347.33981599966398</v>
      </c>
      <c r="M8" s="57">
        <v>3491.2388481442699</v>
      </c>
    </row>
    <row r="9" spans="1:13" x14ac:dyDescent="0.3">
      <c r="A9" s="56" t="s">
        <v>2</v>
      </c>
      <c r="B9" s="7">
        <v>74316709</v>
      </c>
      <c r="C9" s="7">
        <v>8681800</v>
      </c>
      <c r="D9" s="59">
        <v>92358.399999999994</v>
      </c>
      <c r="E9" s="59">
        <v>1804.6</v>
      </c>
      <c r="F9" s="2">
        <v>805</v>
      </c>
      <c r="G9" s="2">
        <v>4811</v>
      </c>
      <c r="H9" s="57">
        <v>92341436</v>
      </c>
      <c r="I9" s="57">
        <v>11758016</v>
      </c>
      <c r="J9" s="58">
        <v>91838.28</v>
      </c>
      <c r="K9" s="58">
        <v>2324.7199999999998</v>
      </c>
      <c r="L9" s="57">
        <v>1005</v>
      </c>
      <c r="M9" s="57">
        <v>5058</v>
      </c>
    </row>
    <row r="10" spans="1:13" x14ac:dyDescent="0.3">
      <c r="A10" s="56" t="s">
        <v>30</v>
      </c>
      <c r="B10" s="7">
        <v>92120</v>
      </c>
      <c r="C10" s="7">
        <v>808515</v>
      </c>
      <c r="D10" s="59">
        <v>34.659999999999997</v>
      </c>
      <c r="E10" s="59">
        <v>79.34</v>
      </c>
      <c r="F10" s="2">
        <v>2658</v>
      </c>
      <c r="G10" s="2">
        <v>10191</v>
      </c>
      <c r="H10" s="57">
        <v>28991</v>
      </c>
      <c r="I10" s="57">
        <v>1026459</v>
      </c>
      <c r="J10" s="58">
        <v>4.47</v>
      </c>
      <c r="K10" s="58">
        <v>109.53</v>
      </c>
      <c r="L10" s="57">
        <v>6486</v>
      </c>
      <c r="M10" s="57">
        <v>9371</v>
      </c>
    </row>
    <row r="11" spans="1:13" x14ac:dyDescent="0.3">
      <c r="A11" s="56" t="s">
        <v>35</v>
      </c>
      <c r="B11" s="7">
        <v>16648056</v>
      </c>
      <c r="C11" s="7">
        <v>4185747</v>
      </c>
      <c r="D11" s="59">
        <v>133325.25</v>
      </c>
      <c r="E11" s="59">
        <v>1865.75</v>
      </c>
      <c r="F11" s="2">
        <v>125</v>
      </c>
      <c r="G11" s="2">
        <v>2243</v>
      </c>
      <c r="H11" s="57">
        <v>19607961</v>
      </c>
      <c r="I11" s="57">
        <v>5937237</v>
      </c>
      <c r="J11" s="58">
        <v>131940.34</v>
      </c>
      <c r="K11" s="58">
        <v>3251.66</v>
      </c>
      <c r="L11" s="57">
        <v>148.612327359472</v>
      </c>
      <c r="M11" s="57">
        <v>1825.9095354372801</v>
      </c>
    </row>
    <row r="12" spans="1:13" x14ac:dyDescent="0.3">
      <c r="A12" s="56" t="s">
        <v>34</v>
      </c>
      <c r="B12" s="7">
        <v>170027</v>
      </c>
      <c r="C12" s="7">
        <v>50463</v>
      </c>
      <c r="D12" s="59">
        <v>473.83</v>
      </c>
      <c r="E12" s="59">
        <v>17.170000000000002</v>
      </c>
      <c r="F12" s="2">
        <v>359</v>
      </c>
      <c r="G12" s="2">
        <v>2939</v>
      </c>
      <c r="H12" s="57">
        <v>183114</v>
      </c>
      <c r="I12" s="57">
        <v>160595</v>
      </c>
      <c r="J12" s="58">
        <v>445.3</v>
      </c>
      <c r="K12" s="58">
        <v>45.7</v>
      </c>
      <c r="L12" s="57">
        <v>411.214911295756</v>
      </c>
      <c r="M12" s="57">
        <v>3514.11378555799</v>
      </c>
    </row>
    <row r="13" spans="1:13" x14ac:dyDescent="0.3">
      <c r="A13" s="56" t="s">
        <v>37</v>
      </c>
      <c r="B13" s="7">
        <v>100856</v>
      </c>
      <c r="C13" s="7">
        <v>57348</v>
      </c>
      <c r="D13" s="59">
        <v>88.64</v>
      </c>
      <c r="E13" s="59">
        <v>23.36</v>
      </c>
      <c r="F13" s="2">
        <v>1138</v>
      </c>
      <c r="G13" s="2">
        <v>2455</v>
      </c>
      <c r="H13" s="57">
        <v>60396</v>
      </c>
      <c r="I13" s="57">
        <v>182851</v>
      </c>
      <c r="J13" s="58">
        <v>62.48</v>
      </c>
      <c r="K13" s="58">
        <v>48.52</v>
      </c>
      <c r="L13" s="57">
        <v>966.64532650448098</v>
      </c>
      <c r="M13" s="57">
        <v>3768.56966199505</v>
      </c>
    </row>
    <row r="14" spans="1:13" x14ac:dyDescent="0.3">
      <c r="A14" s="56" t="s">
        <v>14</v>
      </c>
      <c r="B14" s="7">
        <v>677091</v>
      </c>
      <c r="C14" s="7">
        <v>670577</v>
      </c>
      <c r="D14" s="59">
        <v>3190.33</v>
      </c>
      <c r="E14" s="59">
        <v>511.67</v>
      </c>
      <c r="F14" s="2">
        <v>212</v>
      </c>
      <c r="G14" s="2">
        <v>1311</v>
      </c>
      <c r="H14" s="57">
        <v>551731</v>
      </c>
      <c r="I14" s="57">
        <v>906814</v>
      </c>
      <c r="J14" s="58">
        <v>2937.21</v>
      </c>
      <c r="K14" s="58">
        <v>764.79</v>
      </c>
      <c r="L14" s="57">
        <v>188</v>
      </c>
      <c r="M14" s="57">
        <v>1186</v>
      </c>
    </row>
    <row r="15" spans="1:13" x14ac:dyDescent="0.3">
      <c r="A15" s="56" t="s">
        <v>26</v>
      </c>
      <c r="B15" s="7">
        <v>31740767</v>
      </c>
      <c r="C15" s="7">
        <v>18930250</v>
      </c>
      <c r="D15" s="59">
        <v>190796.5</v>
      </c>
      <c r="E15" s="59">
        <v>5227.5</v>
      </c>
      <c r="F15" s="2">
        <v>166</v>
      </c>
      <c r="G15" s="2">
        <v>3621</v>
      </c>
      <c r="H15" s="57">
        <v>34694609</v>
      </c>
      <c r="I15" s="57">
        <v>25745083</v>
      </c>
      <c r="J15" s="58">
        <v>188838.6</v>
      </c>
      <c r="K15" s="58">
        <v>7405.4</v>
      </c>
      <c r="L15" s="57">
        <v>183.72625617855701</v>
      </c>
      <c r="M15" s="57">
        <v>3476.5283441812699</v>
      </c>
    </row>
    <row r="16" spans="1:13" x14ac:dyDescent="0.3">
      <c r="A16" s="56" t="s">
        <v>15</v>
      </c>
      <c r="B16" s="7">
        <v>15029260</v>
      </c>
      <c r="C16" s="7">
        <v>6115304</v>
      </c>
      <c r="D16" s="59">
        <v>42931.63</v>
      </c>
      <c r="E16" s="59">
        <v>1280.3699999999999</v>
      </c>
      <c r="F16" s="2">
        <v>350</v>
      </c>
      <c r="G16" s="2">
        <v>4776</v>
      </c>
      <c r="H16" s="57">
        <v>16509359</v>
      </c>
      <c r="I16" s="57">
        <v>8842103</v>
      </c>
      <c r="J16" s="58">
        <v>42235.92</v>
      </c>
      <c r="K16" s="58">
        <v>1976.08</v>
      </c>
      <c r="L16" s="57">
        <v>391</v>
      </c>
      <c r="M16" s="57">
        <v>4475</v>
      </c>
    </row>
    <row r="17" spans="1:13" x14ac:dyDescent="0.3">
      <c r="A17" s="56" t="s">
        <v>3</v>
      </c>
      <c r="B17" s="7">
        <v>5482319</v>
      </c>
      <c r="C17" s="7">
        <v>595581</v>
      </c>
      <c r="D17" s="59">
        <v>55431.29</v>
      </c>
      <c r="E17" s="59">
        <v>241.71</v>
      </c>
      <c r="F17" s="2">
        <v>99</v>
      </c>
      <c r="G17" s="2">
        <v>2464</v>
      </c>
      <c r="H17" s="57">
        <v>6176050</v>
      </c>
      <c r="I17" s="57">
        <v>688552</v>
      </c>
      <c r="J17" s="58">
        <v>55402.18</v>
      </c>
      <c r="K17" s="58">
        <v>270.82</v>
      </c>
      <c r="L17" s="57">
        <v>111</v>
      </c>
      <c r="M17" s="57">
        <v>2542</v>
      </c>
    </row>
    <row r="18" spans="1:13" x14ac:dyDescent="0.3">
      <c r="A18" s="56" t="s">
        <v>33</v>
      </c>
      <c r="B18" s="7">
        <v>7627062</v>
      </c>
      <c r="C18" s="7">
        <v>2516638</v>
      </c>
      <c r="D18" s="59">
        <v>221272.69</v>
      </c>
      <c r="E18" s="59">
        <v>963.31</v>
      </c>
      <c r="F18" s="2">
        <v>76</v>
      </c>
      <c r="G18" s="2">
        <v>2612</v>
      </c>
      <c r="H18" s="57">
        <v>9108060</v>
      </c>
      <c r="I18" s="57">
        <v>3433242</v>
      </c>
      <c r="J18" s="63">
        <v>220990.1</v>
      </c>
      <c r="K18" s="63">
        <v>1245.9000000000001</v>
      </c>
      <c r="L18" s="57">
        <v>91</v>
      </c>
      <c r="M18" s="57">
        <v>2755</v>
      </c>
    </row>
    <row r="19" spans="1:13" x14ac:dyDescent="0.3">
      <c r="A19" s="56" t="s">
        <v>4</v>
      </c>
      <c r="B19" s="7">
        <v>20952088</v>
      </c>
      <c r="C19" s="7">
        <v>5993741</v>
      </c>
      <c r="D19" s="59">
        <v>77921.570000000007</v>
      </c>
      <c r="E19" s="59">
        <v>1792.43</v>
      </c>
      <c r="F19" s="2">
        <v>269</v>
      </c>
      <c r="G19" s="2">
        <v>3344</v>
      </c>
      <c r="H19" s="57">
        <v>25055073</v>
      </c>
      <c r="I19" s="57">
        <v>7933061</v>
      </c>
      <c r="J19" s="58">
        <v>77292.06</v>
      </c>
      <c r="K19" s="58">
        <v>2423.94</v>
      </c>
      <c r="L19" s="57">
        <v>324.16101990294999</v>
      </c>
      <c r="M19" s="57">
        <v>3272.7959437939899</v>
      </c>
    </row>
    <row r="20" spans="1:13" x14ac:dyDescent="0.3">
      <c r="A20" s="56" t="s">
        <v>16</v>
      </c>
      <c r="B20" s="7">
        <v>34889033</v>
      </c>
      <c r="C20" s="7">
        <v>17961529</v>
      </c>
      <c r="D20" s="59">
        <v>186590.02</v>
      </c>
      <c r="E20" s="59">
        <v>5200.9799999999996</v>
      </c>
      <c r="F20" s="2">
        <v>187</v>
      </c>
      <c r="G20" s="2">
        <v>3453</v>
      </c>
      <c r="H20" s="57">
        <v>37469335</v>
      </c>
      <c r="I20" s="57">
        <v>23625962</v>
      </c>
      <c r="J20" s="58">
        <v>185776.57</v>
      </c>
      <c r="K20" s="58">
        <v>6014.43</v>
      </c>
      <c r="L20" s="57">
        <v>202</v>
      </c>
      <c r="M20" s="57">
        <v>3928</v>
      </c>
    </row>
    <row r="21" spans="1:13" x14ac:dyDescent="0.3">
      <c r="A21" s="56" t="s">
        <v>5</v>
      </c>
      <c r="B21" s="7">
        <v>23574449</v>
      </c>
      <c r="C21" s="7">
        <v>8266925</v>
      </c>
      <c r="D21" s="59">
        <v>35611.14</v>
      </c>
      <c r="E21" s="59">
        <v>3251.86</v>
      </c>
      <c r="F21" s="2">
        <v>662</v>
      </c>
      <c r="G21" s="2">
        <v>2542</v>
      </c>
      <c r="H21" s="57">
        <v>17471135</v>
      </c>
      <c r="I21" s="57">
        <v>15934926</v>
      </c>
      <c r="J21" s="58">
        <v>31253.200000000001</v>
      </c>
      <c r="K21" s="58">
        <v>7598.8</v>
      </c>
      <c r="L21" s="57">
        <v>559</v>
      </c>
      <c r="M21" s="57">
        <v>2097</v>
      </c>
    </row>
    <row r="22" spans="1:13" x14ac:dyDescent="0.3">
      <c r="A22" s="56" t="s">
        <v>31</v>
      </c>
      <c r="B22" s="7">
        <v>33683</v>
      </c>
      <c r="C22" s="7">
        <v>26967</v>
      </c>
      <c r="D22" s="59">
        <v>21.41</v>
      </c>
      <c r="E22" s="59">
        <v>10.59</v>
      </c>
      <c r="F22" s="2">
        <v>1573</v>
      </c>
      <c r="G22" s="2">
        <v>2546</v>
      </c>
      <c r="H22" s="57">
        <v>14141</v>
      </c>
      <c r="I22" s="57">
        <v>50332</v>
      </c>
      <c r="J22" s="58">
        <v>9.17</v>
      </c>
      <c r="K22" s="58">
        <v>20.83</v>
      </c>
      <c r="L22" s="57">
        <v>1542</v>
      </c>
      <c r="M22" s="57">
        <v>2416</v>
      </c>
    </row>
    <row r="23" spans="1:13" x14ac:dyDescent="0.3">
      <c r="A23" s="56" t="s">
        <v>6</v>
      </c>
      <c r="B23" s="7">
        <v>44380878</v>
      </c>
      <c r="C23" s="7">
        <v>15967145</v>
      </c>
      <c r="D23" s="59">
        <v>301283.24</v>
      </c>
      <c r="E23" s="59">
        <v>6961.76</v>
      </c>
      <c r="F23" s="2">
        <v>147</v>
      </c>
      <c r="G23" s="2">
        <v>2294</v>
      </c>
      <c r="H23" s="57">
        <v>52557404</v>
      </c>
      <c r="I23" s="57">
        <v>20069405</v>
      </c>
      <c r="J23" s="58">
        <v>300505.59000000003</v>
      </c>
      <c r="K23" s="58">
        <v>7746.41</v>
      </c>
      <c r="L23" s="57">
        <v>174.89659343774599</v>
      </c>
      <c r="M23" s="57">
        <v>2590.8007709377598</v>
      </c>
    </row>
    <row r="24" spans="1:13" x14ac:dyDescent="0.3">
      <c r="A24" s="56" t="s">
        <v>17</v>
      </c>
      <c r="B24" s="7">
        <v>55777647</v>
      </c>
      <c r="C24" s="7">
        <v>41100980</v>
      </c>
      <c r="D24" s="59">
        <v>300357.2</v>
      </c>
      <c r="E24" s="59">
        <v>7355.8</v>
      </c>
      <c r="F24" s="2">
        <v>186</v>
      </c>
      <c r="G24" s="2">
        <v>5588</v>
      </c>
      <c r="H24" s="57">
        <v>61556074</v>
      </c>
      <c r="I24" s="57">
        <v>50818259</v>
      </c>
      <c r="J24" s="58">
        <v>298619.45</v>
      </c>
      <c r="K24" s="58">
        <v>9093.5499999999993</v>
      </c>
      <c r="L24" s="57">
        <v>206.13551461567599</v>
      </c>
      <c r="M24" s="57">
        <v>5588.3850641388699</v>
      </c>
    </row>
    <row r="25" spans="1:13" x14ac:dyDescent="0.3">
      <c r="A25" s="56" t="s">
        <v>18</v>
      </c>
      <c r="B25" s="64">
        <v>1717928</v>
      </c>
      <c r="C25" s="64">
        <v>575968</v>
      </c>
      <c r="D25" s="65">
        <v>22176.81</v>
      </c>
      <c r="E25" s="65">
        <v>150.19</v>
      </c>
      <c r="F25" s="2">
        <v>77</v>
      </c>
      <c r="G25" s="2">
        <v>3835</v>
      </c>
      <c r="H25" s="57">
        <v>2021640</v>
      </c>
      <c r="I25" s="57">
        <v>834154</v>
      </c>
      <c r="J25" s="58">
        <v>22147.5</v>
      </c>
      <c r="K25" s="58">
        <v>179.5</v>
      </c>
      <c r="L25" s="57">
        <v>91.280731459532703</v>
      </c>
      <c r="M25" s="57">
        <v>4647.0974930362099</v>
      </c>
    </row>
    <row r="26" spans="1:13" x14ac:dyDescent="0.3">
      <c r="A26" s="56" t="s">
        <v>19</v>
      </c>
      <c r="B26" s="7">
        <v>1864711</v>
      </c>
      <c r="C26" s="7">
        <v>454111</v>
      </c>
      <c r="D26" s="59">
        <v>22199.279999999999</v>
      </c>
      <c r="E26" s="59">
        <v>229.72</v>
      </c>
      <c r="F26" s="2">
        <v>84</v>
      </c>
      <c r="G26" s="2">
        <v>1977</v>
      </c>
      <c r="H26" s="57">
        <v>2371439</v>
      </c>
      <c r="I26" s="57">
        <v>595450</v>
      </c>
      <c r="J26" s="58">
        <v>22146.11</v>
      </c>
      <c r="K26" s="58">
        <v>282.89</v>
      </c>
      <c r="L26" s="57">
        <v>107.08151454138</v>
      </c>
      <c r="M26" s="57">
        <v>2104.8817561596402</v>
      </c>
    </row>
    <row r="27" spans="1:13" x14ac:dyDescent="0.3">
      <c r="A27" s="56" t="s">
        <v>36</v>
      </c>
      <c r="B27" s="7">
        <v>447567</v>
      </c>
      <c r="C27" s="7">
        <v>441006</v>
      </c>
      <c r="D27" s="59">
        <v>20494.080000000002</v>
      </c>
      <c r="E27" s="59">
        <v>586.91999999999996</v>
      </c>
      <c r="F27" s="2">
        <v>22</v>
      </c>
      <c r="G27" s="2">
        <v>751</v>
      </c>
      <c r="H27" s="57">
        <v>525435</v>
      </c>
      <c r="I27" s="57">
        <v>571771</v>
      </c>
      <c r="J27" s="58">
        <v>20494</v>
      </c>
      <c r="K27" s="58">
        <v>587</v>
      </c>
      <c r="L27" s="57">
        <v>25.638479554991701</v>
      </c>
      <c r="M27" s="57">
        <v>974.05621805792202</v>
      </c>
    </row>
    <row r="28" spans="1:13" x14ac:dyDescent="0.3">
      <c r="A28" s="56" t="s">
        <v>20</v>
      </c>
      <c r="B28" s="7">
        <v>1647249</v>
      </c>
      <c r="C28" s="7">
        <v>342787</v>
      </c>
      <c r="D28" s="59">
        <v>16431.759999999998</v>
      </c>
      <c r="E28" s="59">
        <v>147.24</v>
      </c>
      <c r="F28" s="2">
        <v>100</v>
      </c>
      <c r="G28" s="2">
        <v>2328</v>
      </c>
      <c r="H28" s="57">
        <v>1407536</v>
      </c>
      <c r="I28" s="57">
        <v>570966</v>
      </c>
      <c r="J28" s="58">
        <v>16335.52</v>
      </c>
      <c r="K28" s="58">
        <v>243.48</v>
      </c>
      <c r="L28" s="57">
        <v>86.164138025603094</v>
      </c>
      <c r="M28" s="57">
        <v>2345.0221784130099</v>
      </c>
    </row>
    <row r="29" spans="1:13" x14ac:dyDescent="0.3">
      <c r="A29" s="56" t="s">
        <v>369</v>
      </c>
      <c r="B29" s="7">
        <v>944727</v>
      </c>
      <c r="C29" s="7">
        <v>12905780</v>
      </c>
      <c r="D29" s="59">
        <v>558.32000000000005</v>
      </c>
      <c r="E29" s="59">
        <v>924.68</v>
      </c>
      <c r="F29" s="2">
        <v>1692</v>
      </c>
      <c r="G29" s="2">
        <v>13957</v>
      </c>
      <c r="H29" s="57">
        <v>419042</v>
      </c>
      <c r="I29" s="57">
        <v>16368899</v>
      </c>
      <c r="J29" s="58">
        <v>326.44</v>
      </c>
      <c r="K29" s="58">
        <v>1156.56</v>
      </c>
      <c r="L29" s="57">
        <v>1284</v>
      </c>
      <c r="M29" s="57">
        <v>14153</v>
      </c>
    </row>
    <row r="30" spans="1:13" x14ac:dyDescent="0.3">
      <c r="A30" s="56" t="s">
        <v>21</v>
      </c>
      <c r="B30" s="7">
        <v>31287422</v>
      </c>
      <c r="C30" s="7">
        <v>5517238</v>
      </c>
      <c r="D30" s="59">
        <v>152912.87</v>
      </c>
      <c r="E30" s="59">
        <v>2794.13</v>
      </c>
      <c r="F30" s="2">
        <v>205</v>
      </c>
      <c r="G30" s="2">
        <v>1975</v>
      </c>
      <c r="H30" s="57">
        <v>34970562</v>
      </c>
      <c r="I30" s="57">
        <v>7003656</v>
      </c>
      <c r="J30" s="58">
        <v>152355.34</v>
      </c>
      <c r="K30" s="58">
        <v>3351.66</v>
      </c>
      <c r="L30" s="57">
        <v>229.53289330062199</v>
      </c>
      <c r="M30" s="57">
        <v>2089.6081344766499</v>
      </c>
    </row>
    <row r="31" spans="1:13" x14ac:dyDescent="0.3">
      <c r="A31" s="56" t="s">
        <v>32</v>
      </c>
      <c r="B31" s="7">
        <v>325726</v>
      </c>
      <c r="C31" s="7">
        <v>648619</v>
      </c>
      <c r="D31" s="59">
        <v>345.59</v>
      </c>
      <c r="E31" s="59">
        <v>133.41</v>
      </c>
      <c r="F31" s="2">
        <v>943</v>
      </c>
      <c r="G31" s="2">
        <v>4862</v>
      </c>
      <c r="H31" s="57">
        <v>395200</v>
      </c>
      <c r="I31" s="57">
        <v>852753</v>
      </c>
      <c r="J31" s="58">
        <v>335.44</v>
      </c>
      <c r="K31" s="58">
        <v>154.56</v>
      </c>
      <c r="L31" s="57">
        <v>1178</v>
      </c>
      <c r="M31" s="57">
        <v>5517</v>
      </c>
    </row>
    <row r="32" spans="1:13" x14ac:dyDescent="0.3">
      <c r="A32" s="56" t="s">
        <v>22</v>
      </c>
      <c r="B32" s="7">
        <v>16096488</v>
      </c>
      <c r="C32" s="7">
        <v>8262511</v>
      </c>
      <c r="D32" s="59">
        <v>48265.38</v>
      </c>
      <c r="E32" s="59">
        <v>2096.62</v>
      </c>
      <c r="F32" s="2">
        <v>334</v>
      </c>
      <c r="G32" s="2">
        <v>3941</v>
      </c>
      <c r="H32" s="57">
        <v>17344192</v>
      </c>
      <c r="I32" s="57">
        <v>10399146</v>
      </c>
      <c r="J32" s="58">
        <v>47847.4</v>
      </c>
      <c r="K32" s="58">
        <v>2514.6</v>
      </c>
      <c r="L32" s="57">
        <v>362</v>
      </c>
      <c r="M32" s="57">
        <v>4136</v>
      </c>
    </row>
    <row r="33" spans="1:13" x14ac:dyDescent="0.3">
      <c r="A33" s="56" t="s">
        <v>28</v>
      </c>
      <c r="B33" s="7">
        <v>43292813</v>
      </c>
      <c r="C33" s="7">
        <v>13214375</v>
      </c>
      <c r="D33" s="59">
        <v>336807.81</v>
      </c>
      <c r="E33" s="59">
        <v>5431.19</v>
      </c>
      <c r="F33" s="2">
        <v>129</v>
      </c>
      <c r="G33" s="2">
        <v>2433</v>
      </c>
      <c r="H33" s="57">
        <v>51500352</v>
      </c>
      <c r="I33" s="57">
        <v>17048085</v>
      </c>
      <c r="J33" s="58">
        <v>335606.04</v>
      </c>
      <c r="K33" s="58">
        <v>6632.96</v>
      </c>
      <c r="L33" s="57">
        <v>153</v>
      </c>
      <c r="M33" s="57">
        <v>2570</v>
      </c>
    </row>
    <row r="34" spans="1:13" x14ac:dyDescent="0.3">
      <c r="A34" s="56" t="s">
        <v>7</v>
      </c>
      <c r="B34" s="7">
        <v>480981</v>
      </c>
      <c r="C34" s="7">
        <v>59870</v>
      </c>
      <c r="D34" s="59" t="s">
        <v>354</v>
      </c>
      <c r="E34" s="59" t="s">
        <v>354</v>
      </c>
      <c r="F34" s="59" t="s">
        <v>354</v>
      </c>
      <c r="G34" s="59" t="s">
        <v>354</v>
      </c>
      <c r="H34" s="57">
        <v>456999</v>
      </c>
      <c r="I34" s="57">
        <v>153578</v>
      </c>
      <c r="J34" s="58">
        <v>7057.75</v>
      </c>
      <c r="K34" s="58">
        <v>38.25</v>
      </c>
      <c r="L34" s="57">
        <v>65</v>
      </c>
      <c r="M34" s="57">
        <v>4015</v>
      </c>
    </row>
    <row r="35" spans="1:13" x14ac:dyDescent="0.3">
      <c r="A35" s="56" t="s">
        <v>23</v>
      </c>
      <c r="B35" s="7">
        <v>34921681</v>
      </c>
      <c r="C35" s="7">
        <v>27483998</v>
      </c>
      <c r="D35" s="59">
        <v>117532.75</v>
      </c>
      <c r="E35" s="59">
        <v>12525.25</v>
      </c>
      <c r="F35" s="2">
        <v>297</v>
      </c>
      <c r="G35" s="2">
        <v>2194</v>
      </c>
      <c r="H35" s="57">
        <v>37229590</v>
      </c>
      <c r="I35" s="57">
        <v>34917440</v>
      </c>
      <c r="J35" s="58">
        <v>116424.47</v>
      </c>
      <c r="K35" s="58">
        <v>13635.53</v>
      </c>
      <c r="L35" s="57">
        <v>320</v>
      </c>
      <c r="M35" s="57">
        <v>2561</v>
      </c>
    </row>
    <row r="36" spans="1:13" x14ac:dyDescent="0.3">
      <c r="A36" s="56" t="s">
        <v>24</v>
      </c>
      <c r="B36" s="7">
        <v>2653453</v>
      </c>
      <c r="C36" s="7">
        <v>545750</v>
      </c>
      <c r="D36" s="59">
        <v>10345.6</v>
      </c>
      <c r="E36" s="59">
        <v>140.4</v>
      </c>
      <c r="F36" s="2">
        <v>256</v>
      </c>
      <c r="G36" s="2">
        <v>3887</v>
      </c>
      <c r="H36" s="57">
        <v>2712464</v>
      </c>
      <c r="I36" s="57">
        <v>961453</v>
      </c>
      <c r="J36" s="58">
        <v>10094.120000000001</v>
      </c>
      <c r="K36" s="58">
        <v>391.88</v>
      </c>
      <c r="L36" s="57">
        <v>268.71723339924603</v>
      </c>
      <c r="M36" s="57">
        <v>2453.43727671736</v>
      </c>
    </row>
    <row r="37" spans="1:13" x14ac:dyDescent="0.3">
      <c r="A37" s="56" t="s">
        <v>8</v>
      </c>
      <c r="B37" s="7">
        <v>131658339</v>
      </c>
      <c r="C37" s="7">
        <v>34539582</v>
      </c>
      <c r="D37" s="59">
        <v>234369.81</v>
      </c>
      <c r="E37" s="59">
        <v>6558.19</v>
      </c>
      <c r="F37" s="2">
        <v>562</v>
      </c>
      <c r="G37" s="2">
        <v>5267</v>
      </c>
      <c r="H37" s="57">
        <v>155317278</v>
      </c>
      <c r="I37" s="57">
        <v>44495063</v>
      </c>
      <c r="J37" s="58">
        <v>233365.71</v>
      </c>
      <c r="K37" s="58">
        <v>7562.29</v>
      </c>
      <c r="L37" s="57">
        <v>666</v>
      </c>
      <c r="M37" s="57">
        <v>5884</v>
      </c>
    </row>
    <row r="38" spans="1:13" x14ac:dyDescent="0.3">
      <c r="A38" s="56" t="s">
        <v>25</v>
      </c>
      <c r="B38" s="7">
        <v>6310275</v>
      </c>
      <c r="C38" s="7">
        <v>2179074</v>
      </c>
      <c r="D38" s="59">
        <v>52686.23</v>
      </c>
      <c r="E38" s="59">
        <v>796.77</v>
      </c>
      <c r="F38" s="2">
        <v>120</v>
      </c>
      <c r="G38" s="2">
        <v>2735</v>
      </c>
      <c r="H38" s="57">
        <v>7036954</v>
      </c>
      <c r="I38" s="57">
        <v>3049338</v>
      </c>
      <c r="J38" s="58">
        <v>52581.08</v>
      </c>
      <c r="K38" s="58">
        <v>901.92</v>
      </c>
      <c r="L38" s="57">
        <v>134</v>
      </c>
      <c r="M38" s="57">
        <v>3381</v>
      </c>
    </row>
    <row r="39" spans="1:13" x14ac:dyDescent="0.3">
      <c r="A39" s="56" t="s">
        <v>9</v>
      </c>
      <c r="B39" s="7">
        <v>57748946</v>
      </c>
      <c r="C39" s="7">
        <v>22427251</v>
      </c>
      <c r="D39" s="59">
        <v>85427.26</v>
      </c>
      <c r="E39" s="59">
        <v>3324.74</v>
      </c>
      <c r="F39" s="2">
        <v>676</v>
      </c>
      <c r="G39" s="2">
        <v>6746</v>
      </c>
      <c r="H39" s="57">
        <v>62183113</v>
      </c>
      <c r="I39" s="57">
        <v>29093002</v>
      </c>
      <c r="J39" s="58">
        <v>83626.429999999993</v>
      </c>
      <c r="K39" s="58">
        <v>5125.57</v>
      </c>
      <c r="L39" s="57">
        <v>743.58205892562898</v>
      </c>
      <c r="M39" s="57">
        <v>5676.0520293352702</v>
      </c>
    </row>
    <row r="40" spans="1:13" s="348" customFormat="1" x14ac:dyDescent="0.3">
      <c r="A40" s="345" t="s">
        <v>370</v>
      </c>
      <c r="B40" s="323">
        <v>742617747</v>
      </c>
      <c r="C40" s="323">
        <v>286119689</v>
      </c>
      <c r="D40" s="324" t="s">
        <v>371</v>
      </c>
      <c r="E40" s="324" t="s">
        <v>372</v>
      </c>
      <c r="F40" s="325">
        <v>247</v>
      </c>
      <c r="G40" s="325">
        <v>3657</v>
      </c>
      <c r="H40" s="346">
        <f>SUM(H5:H39)</f>
        <v>833748852</v>
      </c>
      <c r="I40" s="346">
        <f t="shared" ref="I40:K40" si="0">SUM(I5:I39)</f>
        <v>377106125</v>
      </c>
      <c r="J40" s="346">
        <f t="shared" si="0"/>
        <v>3101473.9700000007</v>
      </c>
      <c r="K40" s="346">
        <f t="shared" si="0"/>
        <v>102252.03000000003</v>
      </c>
      <c r="L40" s="347">
        <v>279</v>
      </c>
      <c r="M40" s="347">
        <v>3685</v>
      </c>
    </row>
    <row r="41" spans="1:13" x14ac:dyDescent="0.3">
      <c r="A41" s="326" t="s">
        <v>373</v>
      </c>
      <c r="B41" s="327"/>
      <c r="C41" s="327"/>
      <c r="D41" s="327"/>
      <c r="E41" s="327"/>
      <c r="F41" s="327"/>
      <c r="G41" s="327"/>
      <c r="H41" s="329"/>
      <c r="I41" s="329"/>
      <c r="J41" s="329"/>
      <c r="K41" s="329"/>
      <c r="L41" s="329"/>
      <c r="M41" s="329"/>
    </row>
    <row r="42" spans="1:13" s="66" customFormat="1" x14ac:dyDescent="0.3">
      <c r="A42" s="66" t="s">
        <v>374</v>
      </c>
      <c r="B42" s="11"/>
      <c r="C42" s="11"/>
      <c r="D42" s="11"/>
      <c r="E42" s="11"/>
      <c r="F42" s="70"/>
      <c r="H42" s="67"/>
      <c r="I42" s="67"/>
      <c r="J42" s="68"/>
      <c r="K42" s="69"/>
      <c r="L42" s="69"/>
      <c r="M42" s="69"/>
    </row>
    <row r="43" spans="1:13" s="72" customFormat="1" ht="11.4" x14ac:dyDescent="0.2">
      <c r="A43" s="71" t="s">
        <v>375</v>
      </c>
      <c r="F43" s="70"/>
      <c r="H43" s="71"/>
      <c r="I43" s="71"/>
      <c r="J43" s="71"/>
    </row>
    <row r="44" spans="1:13" s="72" customFormat="1" ht="12" x14ac:dyDescent="0.25">
      <c r="A44" s="66" t="s">
        <v>376</v>
      </c>
      <c r="F44" s="70"/>
      <c r="H44" s="67"/>
    </row>
    <row r="45" spans="1:13" s="66" customFormat="1" ht="11.4" x14ac:dyDescent="0.2">
      <c r="A45" s="73" t="s">
        <v>377</v>
      </c>
      <c r="F45" s="70"/>
      <c r="H45" s="73"/>
      <c r="I45" s="73"/>
      <c r="J45" s="73"/>
    </row>
    <row r="46" spans="1:13" s="66" customFormat="1" ht="11.4" x14ac:dyDescent="0.2">
      <c r="A46" s="73" t="s">
        <v>378</v>
      </c>
      <c r="F46" s="70"/>
      <c r="H46" s="73"/>
      <c r="I46" s="73"/>
      <c r="J46" s="73"/>
    </row>
    <row r="47" spans="1:13" s="66" customFormat="1" ht="11.4" x14ac:dyDescent="0.2">
      <c r="A47" s="73" t="s">
        <v>379</v>
      </c>
      <c r="F47" s="70"/>
      <c r="H47" s="73"/>
      <c r="I47" s="73"/>
      <c r="J47" s="73"/>
    </row>
    <row r="48" spans="1:13" s="66" customFormat="1" ht="11.4" x14ac:dyDescent="0.2">
      <c r="A48" s="73" t="s">
        <v>380</v>
      </c>
      <c r="F48" s="70"/>
      <c r="H48" s="73"/>
      <c r="I48" s="73"/>
      <c r="J48" s="73"/>
    </row>
    <row r="49" spans="1:10" s="66" customFormat="1" ht="11.4" x14ac:dyDescent="0.2">
      <c r="A49" s="73" t="s">
        <v>381</v>
      </c>
      <c r="F49" s="70"/>
      <c r="H49" s="73"/>
      <c r="I49" s="73"/>
      <c r="J49" s="73"/>
    </row>
    <row r="50" spans="1:10" s="66" customFormat="1" ht="11.4" x14ac:dyDescent="0.2">
      <c r="A50" s="73" t="s">
        <v>382</v>
      </c>
      <c r="F50" s="70"/>
      <c r="H50" s="73"/>
      <c r="I50" s="73"/>
      <c r="J50" s="73"/>
    </row>
  </sheetData>
  <mergeCells count="10">
    <mergeCell ref="A1:M1"/>
    <mergeCell ref="A2:A4"/>
    <mergeCell ref="H2:M2"/>
    <mergeCell ref="B2:G2"/>
    <mergeCell ref="H3:I3"/>
    <mergeCell ref="J3:K3"/>
    <mergeCell ref="L3:M3"/>
    <mergeCell ref="B3:C3"/>
    <mergeCell ref="D3:E3"/>
    <mergeCell ref="F3:G3"/>
  </mergeCells>
  <printOptions horizontalCentered="1" verticalCentered="1"/>
  <pageMargins left="0.70866141732283472" right="0.6692913385826772" top="0.51181102362204722" bottom="0.41" header="0.31496062992125984" footer="0.31496062992125984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7"/>
  <sheetViews>
    <sheetView view="pageBreakPreview" zoomScaleSheetLayoutView="100" workbookViewId="0">
      <selection activeCell="N26" sqref="N26"/>
    </sheetView>
  </sheetViews>
  <sheetFormatPr defaultColWidth="9.109375" defaultRowHeight="14.4" x14ac:dyDescent="0.3"/>
  <cols>
    <col min="1" max="1" width="5" style="74" customWidth="1"/>
    <col min="2" max="2" width="18.88671875" style="74" customWidth="1"/>
    <col min="3" max="4" width="7.109375" style="74" customWidth="1"/>
    <col min="5" max="5" width="10.33203125" style="74" bestFit="1" customWidth="1"/>
    <col min="6" max="7" width="7.5546875" style="74" customWidth="1"/>
    <col min="8" max="8" width="10.33203125" style="74" bestFit="1" customWidth="1"/>
    <col min="9" max="10" width="7" style="74" customWidth="1"/>
    <col min="11" max="11" width="10.33203125" style="74" bestFit="1" customWidth="1"/>
    <col min="12" max="16384" width="9.109375" style="74"/>
  </cols>
  <sheetData>
    <row r="1" spans="1:11" ht="32.25" customHeight="1" x14ac:dyDescent="0.3">
      <c r="A1" s="366" t="s">
        <v>405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</row>
    <row r="2" spans="1:11" x14ac:dyDescent="0.3">
      <c r="A2" s="121"/>
      <c r="B2" s="121"/>
      <c r="C2" s="121"/>
      <c r="D2" s="121"/>
      <c r="E2" s="121"/>
      <c r="F2" s="121"/>
      <c r="G2" s="121"/>
      <c r="H2" s="372" t="s">
        <v>348</v>
      </c>
      <c r="I2" s="372"/>
      <c r="J2" s="372"/>
      <c r="K2" s="372"/>
    </row>
    <row r="3" spans="1:11" x14ac:dyDescent="0.3">
      <c r="A3" s="367" t="s">
        <v>0</v>
      </c>
      <c r="B3" s="368" t="s">
        <v>349</v>
      </c>
      <c r="C3" s="369" t="s">
        <v>350</v>
      </c>
      <c r="D3" s="369"/>
      <c r="E3" s="369"/>
      <c r="F3" s="368" t="s">
        <v>42</v>
      </c>
      <c r="G3" s="368"/>
      <c r="H3" s="368"/>
      <c r="I3" s="368" t="s">
        <v>44</v>
      </c>
      <c r="J3" s="368"/>
      <c r="K3" s="368"/>
    </row>
    <row r="4" spans="1:11" x14ac:dyDescent="0.3">
      <c r="A4" s="367"/>
      <c r="B4" s="368"/>
      <c r="C4" s="120" t="s">
        <v>303</v>
      </c>
      <c r="D4" s="120" t="s">
        <v>302</v>
      </c>
      <c r="E4" s="120" t="s">
        <v>351</v>
      </c>
      <c r="F4" s="120" t="s">
        <v>303</v>
      </c>
      <c r="G4" s="120" t="s">
        <v>302</v>
      </c>
      <c r="H4" s="120" t="s">
        <v>351</v>
      </c>
      <c r="I4" s="120" t="s">
        <v>303</v>
      </c>
      <c r="J4" s="120" t="s">
        <v>302</v>
      </c>
      <c r="K4" s="120" t="s">
        <v>351</v>
      </c>
    </row>
    <row r="5" spans="1:11" s="85" customFormat="1" ht="19.5" customHeight="1" x14ac:dyDescent="0.3">
      <c r="A5" s="331">
        <v>1</v>
      </c>
      <c r="B5" s="332" t="s">
        <v>11</v>
      </c>
      <c r="C5" s="333">
        <v>48.1</v>
      </c>
      <c r="D5" s="333">
        <v>35.200000000000003</v>
      </c>
      <c r="E5" s="333">
        <v>44.6</v>
      </c>
      <c r="F5" s="333">
        <v>32.299999999999997</v>
      </c>
      <c r="G5" s="333">
        <v>23.4</v>
      </c>
      <c r="H5" s="333">
        <v>29.9</v>
      </c>
      <c r="I5" s="333">
        <v>10.96</v>
      </c>
      <c r="J5" s="333">
        <v>5.81</v>
      </c>
      <c r="K5" s="333">
        <v>9.1999999999999993</v>
      </c>
    </row>
    <row r="6" spans="1:11" s="85" customFormat="1" ht="19.5" customHeight="1" x14ac:dyDescent="0.3">
      <c r="A6" s="331">
        <v>2</v>
      </c>
      <c r="B6" s="332" t="s">
        <v>12</v>
      </c>
      <c r="C6" s="333">
        <v>60</v>
      </c>
      <c r="D6" s="333">
        <v>22.6</v>
      </c>
      <c r="E6" s="333">
        <v>54.5</v>
      </c>
      <c r="F6" s="333">
        <v>33.6</v>
      </c>
      <c r="G6" s="333">
        <v>23.5</v>
      </c>
      <c r="H6" s="333">
        <v>31.1</v>
      </c>
      <c r="I6" s="333">
        <v>38.93</v>
      </c>
      <c r="J6" s="333">
        <v>20.329999999999998</v>
      </c>
      <c r="K6" s="333">
        <v>34.67</v>
      </c>
    </row>
    <row r="7" spans="1:11" s="85" customFormat="1" ht="19.5" customHeight="1" x14ac:dyDescent="0.3">
      <c r="A7" s="331">
        <v>3</v>
      </c>
      <c r="B7" s="332" t="s">
        <v>1</v>
      </c>
      <c r="C7" s="333">
        <v>54.9</v>
      </c>
      <c r="D7" s="333">
        <v>27.7</v>
      </c>
      <c r="E7" s="333">
        <v>51.8</v>
      </c>
      <c r="F7" s="333">
        <v>36.4</v>
      </c>
      <c r="G7" s="333">
        <v>21.8</v>
      </c>
      <c r="H7" s="333">
        <v>34.4</v>
      </c>
      <c r="I7" s="333">
        <v>33.89</v>
      </c>
      <c r="J7" s="333">
        <v>20.49</v>
      </c>
      <c r="K7" s="333">
        <v>31.98</v>
      </c>
    </row>
    <row r="8" spans="1:11" s="85" customFormat="1" ht="19.5" customHeight="1" x14ac:dyDescent="0.3">
      <c r="A8" s="331">
        <v>4</v>
      </c>
      <c r="B8" s="332" t="s">
        <v>2</v>
      </c>
      <c r="C8" s="333">
        <v>62.3</v>
      </c>
      <c r="D8" s="333">
        <v>44.7</v>
      </c>
      <c r="E8" s="333">
        <v>60.5</v>
      </c>
      <c r="F8" s="333">
        <v>55.7</v>
      </c>
      <c r="G8" s="333">
        <v>43.7</v>
      </c>
      <c r="H8" s="333">
        <v>54.4</v>
      </c>
      <c r="I8" s="333">
        <v>34.06</v>
      </c>
      <c r="J8" s="333">
        <v>31.23</v>
      </c>
      <c r="K8" s="333">
        <v>33.74</v>
      </c>
    </row>
    <row r="9" spans="1:11" s="85" customFormat="1" ht="19.5" customHeight="1" x14ac:dyDescent="0.3">
      <c r="A9" s="331">
        <v>5</v>
      </c>
      <c r="B9" s="332" t="s">
        <v>35</v>
      </c>
      <c r="C9" s="334">
        <v>55.9</v>
      </c>
      <c r="D9" s="334">
        <v>28.1</v>
      </c>
      <c r="E9" s="334">
        <v>50.9</v>
      </c>
      <c r="F9" s="333">
        <v>55.1</v>
      </c>
      <c r="G9" s="333">
        <v>28.4</v>
      </c>
      <c r="H9" s="333">
        <v>49.4</v>
      </c>
      <c r="I9" s="333">
        <v>44.61</v>
      </c>
      <c r="J9" s="333">
        <v>24.75</v>
      </c>
      <c r="K9" s="333">
        <v>39.93</v>
      </c>
    </row>
    <row r="10" spans="1:11" s="85" customFormat="1" ht="19.5" customHeight="1" x14ac:dyDescent="0.3">
      <c r="A10" s="331">
        <v>6</v>
      </c>
      <c r="B10" s="332" t="s">
        <v>13</v>
      </c>
      <c r="C10" s="334">
        <v>16.2</v>
      </c>
      <c r="D10" s="334">
        <v>15.7</v>
      </c>
      <c r="E10" s="334">
        <v>15.7</v>
      </c>
      <c r="F10" s="334">
        <v>15.6</v>
      </c>
      <c r="G10" s="334">
        <v>12.9</v>
      </c>
      <c r="H10" s="334">
        <v>13.1</v>
      </c>
      <c r="I10" s="333">
        <v>12.92</v>
      </c>
      <c r="J10" s="333">
        <v>9.84</v>
      </c>
      <c r="K10" s="333">
        <v>9.91</v>
      </c>
    </row>
    <row r="11" spans="1:11" s="85" customFormat="1" ht="19.5" customHeight="1" x14ac:dyDescent="0.3">
      <c r="A11" s="331">
        <v>7</v>
      </c>
      <c r="B11" s="332" t="s">
        <v>14</v>
      </c>
      <c r="C11" s="333">
        <v>25.5</v>
      </c>
      <c r="D11" s="333">
        <v>14.6</v>
      </c>
      <c r="E11" s="333">
        <v>20.8</v>
      </c>
      <c r="F11" s="333">
        <v>28.1</v>
      </c>
      <c r="G11" s="333">
        <v>22.2</v>
      </c>
      <c r="H11" s="333">
        <v>25</v>
      </c>
      <c r="I11" s="333">
        <v>6.81</v>
      </c>
      <c r="J11" s="333">
        <v>4.09</v>
      </c>
      <c r="K11" s="333">
        <v>5.09</v>
      </c>
    </row>
    <row r="12" spans="1:11" s="85" customFormat="1" ht="19.5" customHeight="1" x14ac:dyDescent="0.3">
      <c r="A12" s="331">
        <v>8</v>
      </c>
      <c r="B12" s="332" t="s">
        <v>26</v>
      </c>
      <c r="C12" s="333">
        <v>43.1</v>
      </c>
      <c r="D12" s="333">
        <v>28</v>
      </c>
      <c r="E12" s="333">
        <v>37.799999999999997</v>
      </c>
      <c r="F12" s="333">
        <v>39.1</v>
      </c>
      <c r="G12" s="333">
        <v>20.100000000000001</v>
      </c>
      <c r="H12" s="333">
        <v>31.8</v>
      </c>
      <c r="I12" s="333">
        <v>21.54</v>
      </c>
      <c r="J12" s="333">
        <v>10.14</v>
      </c>
      <c r="K12" s="333">
        <v>16.63</v>
      </c>
    </row>
    <row r="13" spans="1:11" s="85" customFormat="1" ht="19.5" customHeight="1" x14ac:dyDescent="0.3">
      <c r="A13" s="331">
        <v>9</v>
      </c>
      <c r="B13" s="332" t="s">
        <v>15</v>
      </c>
      <c r="C13" s="333">
        <v>40</v>
      </c>
      <c r="D13" s="333">
        <v>24.2</v>
      </c>
      <c r="E13" s="333">
        <v>35.9</v>
      </c>
      <c r="F13" s="333">
        <v>24.8</v>
      </c>
      <c r="G13" s="333">
        <v>22.4</v>
      </c>
      <c r="H13" s="333">
        <v>24.1</v>
      </c>
      <c r="I13" s="333">
        <v>11.64</v>
      </c>
      <c r="J13" s="333">
        <v>10.28</v>
      </c>
      <c r="K13" s="333">
        <v>11.16</v>
      </c>
    </row>
    <row r="14" spans="1:11" s="85" customFormat="1" ht="19.5" customHeight="1" x14ac:dyDescent="0.3">
      <c r="A14" s="331">
        <v>10</v>
      </c>
      <c r="B14" s="332" t="s">
        <v>3</v>
      </c>
      <c r="C14" s="333">
        <v>36.700000000000003</v>
      </c>
      <c r="D14" s="333">
        <v>13.6</v>
      </c>
      <c r="E14" s="333">
        <v>34.6</v>
      </c>
      <c r="F14" s="333">
        <v>25</v>
      </c>
      <c r="G14" s="333">
        <v>4.5999999999999996</v>
      </c>
      <c r="H14" s="333">
        <v>22.9</v>
      </c>
      <c r="I14" s="333">
        <v>8.48</v>
      </c>
      <c r="J14" s="333">
        <v>4.33</v>
      </c>
      <c r="K14" s="333">
        <v>8.06</v>
      </c>
    </row>
    <row r="15" spans="1:11" s="85" customFormat="1" ht="19.5" customHeight="1" x14ac:dyDescent="0.3">
      <c r="A15" s="331">
        <v>11</v>
      </c>
      <c r="B15" s="332" t="s">
        <v>33</v>
      </c>
      <c r="C15" s="333">
        <v>32.5</v>
      </c>
      <c r="D15" s="333">
        <v>6.9</v>
      </c>
      <c r="E15" s="333">
        <v>26.3</v>
      </c>
      <c r="F15" s="333">
        <v>14.1</v>
      </c>
      <c r="G15" s="333">
        <v>10.4</v>
      </c>
      <c r="H15" s="333">
        <v>13.2</v>
      </c>
      <c r="I15" s="333">
        <v>11.54</v>
      </c>
      <c r="J15" s="333">
        <v>7.2</v>
      </c>
      <c r="K15" s="333">
        <v>10.35</v>
      </c>
    </row>
    <row r="16" spans="1:11" s="85" customFormat="1" ht="19.5" customHeight="1" x14ac:dyDescent="0.3">
      <c r="A16" s="331">
        <v>12</v>
      </c>
      <c r="B16" s="332" t="s">
        <v>4</v>
      </c>
      <c r="C16" s="334">
        <v>65.900000000000006</v>
      </c>
      <c r="D16" s="334">
        <v>41.8</v>
      </c>
      <c r="E16" s="334">
        <v>60.7</v>
      </c>
      <c r="F16" s="333">
        <v>51.6</v>
      </c>
      <c r="G16" s="333">
        <v>23.8</v>
      </c>
      <c r="H16" s="333">
        <v>45.3</v>
      </c>
      <c r="I16" s="333">
        <v>40.840000000000003</v>
      </c>
      <c r="J16" s="333">
        <v>24.83</v>
      </c>
      <c r="K16" s="333">
        <v>36.96</v>
      </c>
    </row>
    <row r="17" spans="1:11" s="85" customFormat="1" ht="19.5" customHeight="1" x14ac:dyDescent="0.3">
      <c r="A17" s="331">
        <v>13</v>
      </c>
      <c r="B17" s="332" t="s">
        <v>16</v>
      </c>
      <c r="C17" s="333">
        <v>56.6</v>
      </c>
      <c r="D17" s="333">
        <v>34.200000000000003</v>
      </c>
      <c r="E17" s="333">
        <v>49.5</v>
      </c>
      <c r="F17" s="333">
        <v>37.5</v>
      </c>
      <c r="G17" s="333">
        <v>25.9</v>
      </c>
      <c r="H17" s="333">
        <v>33.4</v>
      </c>
      <c r="I17" s="333">
        <v>24.53</v>
      </c>
      <c r="J17" s="333">
        <v>15.25</v>
      </c>
      <c r="K17" s="333">
        <v>20.91</v>
      </c>
    </row>
    <row r="18" spans="1:11" s="85" customFormat="1" ht="19.5" customHeight="1" x14ac:dyDescent="0.3">
      <c r="A18" s="331">
        <v>14</v>
      </c>
      <c r="B18" s="332" t="s">
        <v>5</v>
      </c>
      <c r="C18" s="333">
        <v>33.9</v>
      </c>
      <c r="D18" s="333">
        <v>23.9</v>
      </c>
      <c r="E18" s="333">
        <v>31.3</v>
      </c>
      <c r="F18" s="333">
        <v>20.2</v>
      </c>
      <c r="G18" s="333">
        <v>18.399999999999999</v>
      </c>
      <c r="H18" s="333">
        <v>19.7</v>
      </c>
      <c r="I18" s="333">
        <v>9.14</v>
      </c>
      <c r="J18" s="333">
        <v>4.97</v>
      </c>
      <c r="K18" s="333">
        <v>7.05</v>
      </c>
    </row>
    <row r="19" spans="1:11" s="85" customFormat="1" ht="19.5" customHeight="1" x14ac:dyDescent="0.3">
      <c r="A19" s="331">
        <v>15</v>
      </c>
      <c r="B19" s="332" t="s">
        <v>6</v>
      </c>
      <c r="C19" s="333">
        <v>49</v>
      </c>
      <c r="D19" s="333">
        <v>31.8</v>
      </c>
      <c r="E19" s="333">
        <v>44.6</v>
      </c>
      <c r="F19" s="333">
        <v>53.6</v>
      </c>
      <c r="G19" s="333">
        <v>35.1</v>
      </c>
      <c r="H19" s="333">
        <v>48.6</v>
      </c>
      <c r="I19" s="333">
        <v>35.74</v>
      </c>
      <c r="J19" s="333">
        <v>21</v>
      </c>
      <c r="K19" s="333">
        <v>31.65</v>
      </c>
    </row>
    <row r="20" spans="1:11" s="85" customFormat="1" ht="19.5" customHeight="1" x14ac:dyDescent="0.3">
      <c r="A20" s="331">
        <v>16</v>
      </c>
      <c r="B20" s="332" t="s">
        <v>17</v>
      </c>
      <c r="C20" s="333">
        <v>59.3</v>
      </c>
      <c r="D20" s="333">
        <v>30.3</v>
      </c>
      <c r="E20" s="333">
        <v>47.8</v>
      </c>
      <c r="F20" s="333">
        <v>47.9</v>
      </c>
      <c r="G20" s="333">
        <v>25.6</v>
      </c>
      <c r="H20" s="333">
        <v>38.1</v>
      </c>
      <c r="I20" s="333">
        <v>24.22</v>
      </c>
      <c r="J20" s="333">
        <v>9.1199999999999992</v>
      </c>
      <c r="K20" s="333">
        <v>17.350000000000001</v>
      </c>
    </row>
    <row r="21" spans="1:11" s="85" customFormat="1" ht="19.5" customHeight="1" x14ac:dyDescent="0.3">
      <c r="A21" s="331">
        <v>17</v>
      </c>
      <c r="B21" s="332" t="s">
        <v>18</v>
      </c>
      <c r="C21" s="333">
        <v>64.400000000000006</v>
      </c>
      <c r="D21" s="333">
        <v>67.2</v>
      </c>
      <c r="E21" s="333">
        <v>65.099999999999994</v>
      </c>
      <c r="F21" s="333">
        <v>39.299999999999997</v>
      </c>
      <c r="G21" s="333">
        <v>34.5</v>
      </c>
      <c r="H21" s="333">
        <v>38</v>
      </c>
      <c r="I21" s="333">
        <v>38.799999999999997</v>
      </c>
      <c r="J21" s="333">
        <v>32.590000000000003</v>
      </c>
      <c r="K21" s="333">
        <v>36.89</v>
      </c>
    </row>
    <row r="22" spans="1:11" s="85" customFormat="1" ht="19.5" customHeight="1" x14ac:dyDescent="0.3">
      <c r="A22" s="331">
        <v>18</v>
      </c>
      <c r="B22" s="332" t="s">
        <v>19</v>
      </c>
      <c r="C22" s="333">
        <v>38</v>
      </c>
      <c r="D22" s="333">
        <v>23</v>
      </c>
      <c r="E22" s="333">
        <v>35.200000000000003</v>
      </c>
      <c r="F22" s="333">
        <v>14</v>
      </c>
      <c r="G22" s="333">
        <v>24.7</v>
      </c>
      <c r="H22" s="333">
        <v>16.100000000000001</v>
      </c>
      <c r="I22" s="333">
        <v>12.53</v>
      </c>
      <c r="J22" s="333">
        <v>9.26</v>
      </c>
      <c r="K22" s="333">
        <v>11.87</v>
      </c>
    </row>
    <row r="23" spans="1:11" s="85" customFormat="1" ht="19.5" customHeight="1" x14ac:dyDescent="0.3">
      <c r="A23" s="331">
        <v>19</v>
      </c>
      <c r="B23" s="332" t="s">
        <v>36</v>
      </c>
      <c r="C23" s="333">
        <v>16.600000000000001</v>
      </c>
      <c r="D23" s="333">
        <v>6.3</v>
      </c>
      <c r="E23" s="333">
        <v>11.8</v>
      </c>
      <c r="F23" s="333">
        <v>23</v>
      </c>
      <c r="G23" s="333">
        <v>7.9</v>
      </c>
      <c r="H23" s="333">
        <v>15.3</v>
      </c>
      <c r="I23" s="333">
        <v>35.43</v>
      </c>
      <c r="J23" s="333">
        <v>6.36</v>
      </c>
      <c r="K23" s="333">
        <v>20.399999999999999</v>
      </c>
    </row>
    <row r="24" spans="1:11" s="85" customFormat="1" ht="19.5" customHeight="1" x14ac:dyDescent="0.3">
      <c r="A24" s="331">
        <v>20</v>
      </c>
      <c r="B24" s="332" t="s">
        <v>20</v>
      </c>
      <c r="C24" s="333">
        <v>20.100000000000001</v>
      </c>
      <c r="D24" s="333">
        <v>21.8</v>
      </c>
      <c r="E24" s="333">
        <v>20.399999999999999</v>
      </c>
      <c r="F24" s="333">
        <v>10</v>
      </c>
      <c r="G24" s="333">
        <v>4.3</v>
      </c>
      <c r="H24" s="333">
        <v>9</v>
      </c>
      <c r="I24" s="333">
        <v>19.93</v>
      </c>
      <c r="J24" s="333">
        <v>16.48</v>
      </c>
      <c r="K24" s="333">
        <v>18.88</v>
      </c>
    </row>
    <row r="25" spans="1:11" s="85" customFormat="1" ht="19.5" customHeight="1" x14ac:dyDescent="0.3">
      <c r="A25" s="331">
        <v>21</v>
      </c>
      <c r="B25" s="332" t="s">
        <v>21</v>
      </c>
      <c r="C25" s="333">
        <v>63</v>
      </c>
      <c r="D25" s="333">
        <v>34.5</v>
      </c>
      <c r="E25" s="333">
        <v>59.1</v>
      </c>
      <c r="F25" s="333">
        <v>60.8</v>
      </c>
      <c r="G25" s="333">
        <v>37.6</v>
      </c>
      <c r="H25" s="333">
        <v>57.2</v>
      </c>
      <c r="I25" s="333">
        <v>35.69</v>
      </c>
      <c r="J25" s="333">
        <v>17.29</v>
      </c>
      <c r="K25" s="333">
        <v>32.590000000000003</v>
      </c>
    </row>
    <row r="26" spans="1:11" s="85" customFormat="1" ht="19.5" customHeight="1" x14ac:dyDescent="0.3">
      <c r="A26" s="331">
        <v>22</v>
      </c>
      <c r="B26" s="332" t="s">
        <v>22</v>
      </c>
      <c r="C26" s="333">
        <v>20.3</v>
      </c>
      <c r="D26" s="333">
        <v>27.2</v>
      </c>
      <c r="E26" s="333">
        <v>22.4</v>
      </c>
      <c r="F26" s="333">
        <v>22.1</v>
      </c>
      <c r="G26" s="333">
        <v>18.7</v>
      </c>
      <c r="H26" s="333">
        <v>20.9</v>
      </c>
      <c r="I26" s="333">
        <v>7.66</v>
      </c>
      <c r="J26" s="333">
        <v>9.24</v>
      </c>
      <c r="K26" s="333">
        <v>8.26</v>
      </c>
    </row>
    <row r="27" spans="1:11" s="85" customFormat="1" ht="19.5" customHeight="1" x14ac:dyDescent="0.3">
      <c r="A27" s="331">
        <v>23</v>
      </c>
      <c r="B27" s="332" t="s">
        <v>32</v>
      </c>
      <c r="C27" s="333">
        <v>28.1</v>
      </c>
      <c r="D27" s="333">
        <v>32.4</v>
      </c>
      <c r="E27" s="333">
        <v>30.9</v>
      </c>
      <c r="F27" s="333">
        <v>22.9</v>
      </c>
      <c r="G27" s="333">
        <v>9.9</v>
      </c>
      <c r="H27" s="333">
        <v>14.1</v>
      </c>
      <c r="I27" s="333">
        <v>17.059999999999999</v>
      </c>
      <c r="J27" s="333">
        <v>6.3</v>
      </c>
      <c r="K27" s="333">
        <v>6.69</v>
      </c>
    </row>
    <row r="28" spans="1:11" s="85" customFormat="1" ht="19.5" customHeight="1" x14ac:dyDescent="0.3">
      <c r="A28" s="331">
        <v>24</v>
      </c>
      <c r="B28" s="332" t="s">
        <v>28</v>
      </c>
      <c r="C28" s="333">
        <v>40.799999999999997</v>
      </c>
      <c r="D28" s="333">
        <v>29.9</v>
      </c>
      <c r="E28" s="333">
        <v>38.299999999999997</v>
      </c>
      <c r="F28" s="333">
        <v>35.799999999999997</v>
      </c>
      <c r="G28" s="333">
        <v>29.7</v>
      </c>
      <c r="H28" s="333">
        <v>34.4</v>
      </c>
      <c r="I28" s="333">
        <v>16.05</v>
      </c>
      <c r="J28" s="333">
        <v>10.69</v>
      </c>
      <c r="K28" s="333">
        <v>14.71</v>
      </c>
    </row>
    <row r="29" spans="1:11" s="85" customFormat="1" ht="19.5" customHeight="1" x14ac:dyDescent="0.3">
      <c r="A29" s="331">
        <v>25</v>
      </c>
      <c r="B29" s="332" t="s">
        <v>7</v>
      </c>
      <c r="C29" s="333">
        <v>33</v>
      </c>
      <c r="D29" s="333">
        <v>20.399999999999999</v>
      </c>
      <c r="E29" s="333">
        <v>31.8</v>
      </c>
      <c r="F29" s="333">
        <v>31.8</v>
      </c>
      <c r="G29" s="333">
        <v>25.9</v>
      </c>
      <c r="H29" s="333">
        <v>31.1</v>
      </c>
      <c r="I29" s="333">
        <v>9.85</v>
      </c>
      <c r="J29" s="333">
        <v>3.66</v>
      </c>
      <c r="K29" s="333">
        <v>8.19</v>
      </c>
    </row>
    <row r="30" spans="1:11" s="85" customFormat="1" ht="19.5" customHeight="1" x14ac:dyDescent="0.3">
      <c r="A30" s="331">
        <v>26</v>
      </c>
      <c r="B30" s="332" t="s">
        <v>23</v>
      </c>
      <c r="C30" s="333">
        <v>51</v>
      </c>
      <c r="D30" s="333">
        <v>33.700000000000003</v>
      </c>
      <c r="E30" s="333">
        <v>44.6</v>
      </c>
      <c r="F30" s="333">
        <v>37.5</v>
      </c>
      <c r="G30" s="333">
        <v>19.7</v>
      </c>
      <c r="H30" s="333">
        <v>28.9</v>
      </c>
      <c r="I30" s="333">
        <v>15.83</v>
      </c>
      <c r="J30" s="333">
        <v>6.54</v>
      </c>
      <c r="K30" s="333">
        <v>11.28</v>
      </c>
    </row>
    <row r="31" spans="1:11" s="85" customFormat="1" ht="19.5" customHeight="1" x14ac:dyDescent="0.3">
      <c r="A31" s="331">
        <v>27</v>
      </c>
      <c r="B31" s="332" t="s">
        <v>24</v>
      </c>
      <c r="C31" s="333">
        <v>34.200000000000003</v>
      </c>
      <c r="D31" s="333">
        <v>25.4</v>
      </c>
      <c r="E31" s="333">
        <v>32.9</v>
      </c>
      <c r="F31" s="333">
        <v>44.5</v>
      </c>
      <c r="G31" s="333">
        <v>22.5</v>
      </c>
      <c r="H31" s="333">
        <v>40.6</v>
      </c>
      <c r="I31" s="333">
        <v>16.53</v>
      </c>
      <c r="J31" s="333">
        <v>7.42</v>
      </c>
      <c r="K31" s="333">
        <v>14.05</v>
      </c>
    </row>
    <row r="32" spans="1:11" s="85" customFormat="1" ht="19.5" customHeight="1" x14ac:dyDescent="0.3">
      <c r="A32" s="331">
        <v>28</v>
      </c>
      <c r="B32" s="332" t="s">
        <v>352</v>
      </c>
      <c r="C32" s="334">
        <v>36.700000000000003</v>
      </c>
      <c r="D32" s="334">
        <v>18.7</v>
      </c>
      <c r="E32" s="334">
        <v>32</v>
      </c>
      <c r="F32" s="333">
        <v>35.1</v>
      </c>
      <c r="G32" s="333">
        <v>26.5</v>
      </c>
      <c r="H32" s="333">
        <v>32.729999999999997</v>
      </c>
      <c r="I32" s="333">
        <v>11.62</v>
      </c>
      <c r="J32" s="333">
        <v>10.48</v>
      </c>
      <c r="K32" s="333">
        <v>11.26</v>
      </c>
    </row>
    <row r="33" spans="1:11" s="85" customFormat="1" ht="19.5" customHeight="1" x14ac:dyDescent="0.3">
      <c r="A33" s="331">
        <v>29</v>
      </c>
      <c r="B33" s="332" t="s">
        <v>8</v>
      </c>
      <c r="C33" s="333">
        <v>50.9</v>
      </c>
      <c r="D33" s="333">
        <v>38.299999999999997</v>
      </c>
      <c r="E33" s="333">
        <v>48.4</v>
      </c>
      <c r="F33" s="333">
        <v>42.7</v>
      </c>
      <c r="G33" s="333">
        <v>34.1</v>
      </c>
      <c r="H33" s="333">
        <v>40.9</v>
      </c>
      <c r="I33" s="333">
        <v>30.4</v>
      </c>
      <c r="J33" s="333">
        <v>26.06</v>
      </c>
      <c r="K33" s="333">
        <v>29.43</v>
      </c>
    </row>
    <row r="34" spans="1:11" s="85" customFormat="1" ht="19.5" customHeight="1" x14ac:dyDescent="0.3">
      <c r="A34" s="331">
        <v>30</v>
      </c>
      <c r="B34" s="332" t="s">
        <v>9</v>
      </c>
      <c r="C34" s="333">
        <v>42.5</v>
      </c>
      <c r="D34" s="333">
        <v>31.2</v>
      </c>
      <c r="E34" s="333">
        <v>39.4</v>
      </c>
      <c r="F34" s="333">
        <v>38.200000000000003</v>
      </c>
      <c r="G34" s="333">
        <v>24.4</v>
      </c>
      <c r="H34" s="333">
        <v>34.299999999999997</v>
      </c>
      <c r="I34" s="333">
        <v>22.52</v>
      </c>
      <c r="J34" s="333">
        <v>14.66</v>
      </c>
      <c r="K34" s="333">
        <v>19.98</v>
      </c>
    </row>
    <row r="35" spans="1:11" s="85" customFormat="1" ht="27.6" x14ac:dyDescent="0.3">
      <c r="A35" s="331">
        <v>31</v>
      </c>
      <c r="B35" s="335" t="s">
        <v>353</v>
      </c>
      <c r="C35" s="336" t="s">
        <v>354</v>
      </c>
      <c r="D35" s="336" t="s">
        <v>354</v>
      </c>
      <c r="E35" s="336" t="s">
        <v>354</v>
      </c>
      <c r="F35" s="336" t="s">
        <v>354</v>
      </c>
      <c r="G35" s="336" t="s">
        <v>354</v>
      </c>
      <c r="H35" s="336" t="s">
        <v>354</v>
      </c>
      <c r="I35" s="333">
        <v>1.57</v>
      </c>
      <c r="J35" s="333">
        <v>0</v>
      </c>
      <c r="K35" s="333">
        <v>1</v>
      </c>
    </row>
    <row r="36" spans="1:11" s="85" customFormat="1" ht="19.5" customHeight="1" x14ac:dyDescent="0.3">
      <c r="A36" s="331">
        <v>32</v>
      </c>
      <c r="B36" s="332" t="s">
        <v>30</v>
      </c>
      <c r="C36" s="336" t="s">
        <v>354</v>
      </c>
      <c r="D36" s="336" t="s">
        <v>354</v>
      </c>
      <c r="E36" s="336" t="s">
        <v>354</v>
      </c>
      <c r="F36" s="336" t="s">
        <v>354</v>
      </c>
      <c r="G36" s="336" t="s">
        <v>354</v>
      </c>
      <c r="H36" s="336" t="s">
        <v>354</v>
      </c>
      <c r="I36" s="333">
        <v>1.64</v>
      </c>
      <c r="J36" s="333">
        <v>22.31</v>
      </c>
      <c r="K36" s="333">
        <v>21.81</v>
      </c>
    </row>
    <row r="37" spans="1:11" s="85" customFormat="1" ht="19.5" customHeight="1" x14ac:dyDescent="0.3">
      <c r="A37" s="331">
        <v>33</v>
      </c>
      <c r="B37" s="335" t="s">
        <v>355</v>
      </c>
      <c r="C37" s="336" t="s">
        <v>354</v>
      </c>
      <c r="D37" s="336" t="s">
        <v>354</v>
      </c>
      <c r="E37" s="336" t="s">
        <v>354</v>
      </c>
      <c r="F37" s="336" t="s">
        <v>354</v>
      </c>
      <c r="G37" s="336" t="s">
        <v>354</v>
      </c>
      <c r="H37" s="336" t="s">
        <v>354</v>
      </c>
      <c r="I37" s="333">
        <v>62.59</v>
      </c>
      <c r="J37" s="333">
        <v>15.38</v>
      </c>
      <c r="K37" s="333">
        <v>39.31</v>
      </c>
    </row>
    <row r="38" spans="1:11" s="85" customFormat="1" ht="19.5" customHeight="1" x14ac:dyDescent="0.3">
      <c r="A38" s="331">
        <v>34</v>
      </c>
      <c r="B38" s="332" t="s">
        <v>37</v>
      </c>
      <c r="C38" s="336" t="s">
        <v>354</v>
      </c>
      <c r="D38" s="336" t="s">
        <v>354</v>
      </c>
      <c r="E38" s="336" t="s">
        <v>354</v>
      </c>
      <c r="F38" s="336" t="s">
        <v>354</v>
      </c>
      <c r="G38" s="336" t="s">
        <v>354</v>
      </c>
      <c r="H38" s="336" t="s">
        <v>354</v>
      </c>
      <c r="I38" s="333">
        <v>0</v>
      </c>
      <c r="J38" s="333">
        <v>12.62</v>
      </c>
      <c r="K38" s="333">
        <v>9.86</v>
      </c>
    </row>
    <row r="39" spans="1:11" s="85" customFormat="1" ht="19.5" customHeight="1" x14ac:dyDescent="0.3">
      <c r="A39" s="331">
        <v>35</v>
      </c>
      <c r="B39" s="332" t="s">
        <v>31</v>
      </c>
      <c r="C39" s="336" t="s">
        <v>354</v>
      </c>
      <c r="D39" s="336" t="s">
        <v>354</v>
      </c>
      <c r="E39" s="336" t="s">
        <v>354</v>
      </c>
      <c r="F39" s="336" t="s">
        <v>354</v>
      </c>
      <c r="G39" s="336" t="s">
        <v>354</v>
      </c>
      <c r="H39" s="336" t="s">
        <v>354</v>
      </c>
      <c r="I39" s="333">
        <v>0</v>
      </c>
      <c r="J39" s="333">
        <v>3.44</v>
      </c>
      <c r="K39" s="333">
        <v>2.77</v>
      </c>
    </row>
    <row r="40" spans="1:11" s="85" customFormat="1" ht="19.5" customHeight="1" x14ac:dyDescent="0.3">
      <c r="A40" s="370" t="s">
        <v>356</v>
      </c>
      <c r="B40" s="370"/>
      <c r="C40" s="116">
        <v>50.1</v>
      </c>
      <c r="D40" s="117">
        <v>31.8</v>
      </c>
      <c r="E40" s="116">
        <v>45.3</v>
      </c>
      <c r="F40" s="116">
        <v>41.8</v>
      </c>
      <c r="G40" s="116">
        <v>25.7</v>
      </c>
      <c r="H40" s="116">
        <v>37.200000000000003</v>
      </c>
      <c r="I40" s="116">
        <v>25.7</v>
      </c>
      <c r="J40" s="116">
        <v>13.7</v>
      </c>
      <c r="K40" s="116">
        <v>21.92</v>
      </c>
    </row>
    <row r="41" spans="1:11" x14ac:dyDescent="0.3">
      <c r="A41" s="115" t="s">
        <v>364</v>
      </c>
      <c r="B41" s="115"/>
      <c r="C41" s="115"/>
      <c r="D41" s="115"/>
      <c r="E41" s="115"/>
      <c r="F41" s="115"/>
      <c r="G41" s="115"/>
      <c r="H41" s="115"/>
      <c r="I41" s="115"/>
      <c r="J41" s="115"/>
      <c r="K41" s="115"/>
    </row>
    <row r="42" spans="1:11" ht="30" customHeight="1" x14ac:dyDescent="0.3">
      <c r="A42" s="118" t="s">
        <v>357</v>
      </c>
      <c r="B42" s="371" t="s">
        <v>358</v>
      </c>
      <c r="C42" s="371"/>
      <c r="D42" s="371"/>
      <c r="E42" s="371"/>
      <c r="F42" s="371"/>
      <c r="G42" s="371"/>
      <c r="H42" s="371"/>
      <c r="I42" s="371"/>
      <c r="J42" s="371"/>
      <c r="K42" s="371"/>
    </row>
    <row r="43" spans="1:11" x14ac:dyDescent="0.3">
      <c r="A43" s="119"/>
      <c r="B43" s="365" t="s">
        <v>359</v>
      </c>
      <c r="C43" s="365"/>
      <c r="D43" s="365"/>
      <c r="E43" s="365"/>
      <c r="F43" s="365"/>
      <c r="G43" s="365"/>
      <c r="H43" s="365"/>
      <c r="I43" s="365"/>
      <c r="J43" s="365"/>
      <c r="K43" s="365"/>
    </row>
    <row r="44" spans="1:11" x14ac:dyDescent="0.3">
      <c r="A44" s="119"/>
      <c r="B44" s="365" t="s">
        <v>360</v>
      </c>
      <c r="C44" s="365"/>
      <c r="D44" s="365"/>
      <c r="E44" s="365"/>
      <c r="F44" s="365"/>
      <c r="G44" s="365"/>
      <c r="H44" s="365"/>
      <c r="I44" s="365"/>
      <c r="J44" s="365"/>
      <c r="K44" s="365"/>
    </row>
    <row r="45" spans="1:11" x14ac:dyDescent="0.3">
      <c r="A45" s="119"/>
      <c r="B45" s="365" t="s">
        <v>361</v>
      </c>
      <c r="C45" s="365"/>
      <c r="D45" s="365"/>
      <c r="E45" s="365"/>
      <c r="F45" s="365"/>
      <c r="G45" s="365"/>
      <c r="H45" s="365"/>
      <c r="I45" s="365"/>
      <c r="J45" s="365"/>
      <c r="K45" s="365"/>
    </row>
    <row r="46" spans="1:11" x14ac:dyDescent="0.3">
      <c r="A46" s="119"/>
      <c r="B46" s="365" t="s">
        <v>362</v>
      </c>
      <c r="C46" s="365"/>
      <c r="D46" s="365"/>
      <c r="E46" s="365"/>
      <c r="F46" s="365"/>
      <c r="G46" s="365"/>
      <c r="H46" s="365"/>
      <c r="I46" s="365"/>
      <c r="J46" s="365"/>
      <c r="K46" s="365"/>
    </row>
    <row r="47" spans="1:11" x14ac:dyDescent="0.3">
      <c r="A47" s="115"/>
      <c r="B47" s="115" t="s">
        <v>363</v>
      </c>
      <c r="C47" s="115"/>
      <c r="D47" s="115"/>
      <c r="E47" s="115"/>
      <c r="F47" s="115"/>
      <c r="G47" s="115"/>
      <c r="H47" s="115"/>
      <c r="I47" s="115"/>
      <c r="J47" s="115"/>
      <c r="K47" s="115"/>
    </row>
  </sheetData>
  <mergeCells count="13">
    <mergeCell ref="B46:K46"/>
    <mergeCell ref="A1:K1"/>
    <mergeCell ref="A3:A4"/>
    <mergeCell ref="B3:B4"/>
    <mergeCell ref="C3:E3"/>
    <mergeCell ref="F3:H3"/>
    <mergeCell ref="I3:K3"/>
    <mergeCell ref="A40:B40"/>
    <mergeCell ref="B42:K42"/>
    <mergeCell ref="B43:K43"/>
    <mergeCell ref="B44:K44"/>
    <mergeCell ref="B45:K45"/>
    <mergeCell ref="H2:K2"/>
  </mergeCells>
  <printOptions horizontalCentered="1"/>
  <pageMargins left="0.55118110236220474" right="0.35433070866141736" top="0.69" bottom="0.6" header="0.31496062992125984" footer="0.31496062992125984"/>
  <pageSetup paperSize="9"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5"/>
  <sheetViews>
    <sheetView view="pageBreakPreview" zoomScaleSheetLayoutView="100" workbookViewId="0">
      <selection activeCell="P8" sqref="P8"/>
    </sheetView>
  </sheetViews>
  <sheetFormatPr defaultColWidth="9" defaultRowHeight="14.4" x14ac:dyDescent="0.3"/>
  <cols>
    <col min="1" max="1" width="5.44140625" customWidth="1"/>
    <col min="2" max="2" width="15.109375" customWidth="1"/>
    <col min="3" max="3" width="17.109375" customWidth="1"/>
    <col min="4" max="4" width="13.33203125" customWidth="1"/>
    <col min="5" max="5" width="9.88671875" customWidth="1"/>
    <col min="6" max="6" width="9.6640625" customWidth="1"/>
    <col min="7" max="7" width="8.88671875" customWidth="1"/>
    <col min="8" max="8" width="11.88671875" customWidth="1"/>
    <col min="9" max="9" width="8.6640625" customWidth="1"/>
    <col min="10" max="10" width="10" customWidth="1"/>
    <col min="11" max="12" width="10.6640625" customWidth="1"/>
    <col min="13" max="13" width="10.109375" customWidth="1"/>
    <col min="14" max="14" width="8.88671875" customWidth="1"/>
    <col min="15" max="15" width="9.5546875" customWidth="1"/>
  </cols>
  <sheetData>
    <row r="1" spans="1:15" ht="24.75" customHeight="1" x14ac:dyDescent="0.3">
      <c r="A1" s="379" t="s">
        <v>406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</row>
    <row r="2" spans="1:15" ht="24" customHeight="1" x14ac:dyDescent="0.3">
      <c r="A2" s="380" t="s">
        <v>285</v>
      </c>
      <c r="B2" s="382" t="s">
        <v>328</v>
      </c>
      <c r="C2" s="383"/>
      <c r="D2" s="363" t="s">
        <v>303</v>
      </c>
      <c r="E2" s="363"/>
      <c r="F2" s="363"/>
      <c r="G2" s="363"/>
      <c r="H2" s="363"/>
      <c r="I2" s="363"/>
      <c r="J2" s="363" t="s">
        <v>302</v>
      </c>
      <c r="K2" s="363"/>
      <c r="L2" s="363"/>
      <c r="M2" s="363"/>
      <c r="N2" s="363"/>
      <c r="O2" s="363"/>
    </row>
    <row r="3" spans="1:15" ht="24" customHeight="1" x14ac:dyDescent="0.3">
      <c r="A3" s="381"/>
      <c r="B3" s="384" t="s">
        <v>41</v>
      </c>
      <c r="C3" s="385"/>
      <c r="D3" s="386" t="s">
        <v>329</v>
      </c>
      <c r="E3" s="386" t="s">
        <v>330</v>
      </c>
      <c r="F3" s="386" t="s">
        <v>331</v>
      </c>
      <c r="G3" s="386" t="s">
        <v>332</v>
      </c>
      <c r="H3" s="386" t="s">
        <v>333</v>
      </c>
      <c r="I3" s="386" t="s">
        <v>334</v>
      </c>
      <c r="J3" s="386" t="s">
        <v>329</v>
      </c>
      <c r="K3" s="386" t="s">
        <v>330</v>
      </c>
      <c r="L3" s="386" t="s">
        <v>331</v>
      </c>
      <c r="M3" s="386" t="s">
        <v>332</v>
      </c>
      <c r="N3" s="386" t="s">
        <v>333</v>
      </c>
      <c r="O3" s="386" t="s">
        <v>334</v>
      </c>
    </row>
    <row r="4" spans="1:15" ht="45" customHeight="1" x14ac:dyDescent="0.3">
      <c r="A4" s="381"/>
      <c r="B4" s="129" t="s">
        <v>335</v>
      </c>
      <c r="C4" s="13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</row>
    <row r="5" spans="1:15" s="123" customFormat="1" ht="29.25" customHeight="1" x14ac:dyDescent="0.3">
      <c r="A5" s="122">
        <v>1</v>
      </c>
      <c r="B5" s="373" t="s">
        <v>336</v>
      </c>
      <c r="C5" s="374"/>
      <c r="D5" s="55"/>
      <c r="E5" s="55">
        <v>0.5</v>
      </c>
      <c r="F5" s="55">
        <v>1.6</v>
      </c>
      <c r="G5" s="55"/>
      <c r="H5" s="55">
        <v>0.1</v>
      </c>
      <c r="I5" s="55">
        <v>2.1</v>
      </c>
      <c r="J5" s="55"/>
      <c r="K5" s="55">
        <v>2.7</v>
      </c>
      <c r="L5" s="55">
        <v>5.2</v>
      </c>
      <c r="M5" s="55"/>
      <c r="N5" s="55">
        <v>0.9</v>
      </c>
      <c r="O5" s="55">
        <v>5.0999999999999996</v>
      </c>
    </row>
    <row r="6" spans="1:15" s="123" customFormat="1" ht="36" customHeight="1" x14ac:dyDescent="0.3">
      <c r="A6" s="122">
        <v>2</v>
      </c>
      <c r="B6" s="373" t="s">
        <v>337</v>
      </c>
      <c r="C6" s="374"/>
      <c r="D6" s="55">
        <v>27.5</v>
      </c>
      <c r="E6" s="55">
        <v>30.1</v>
      </c>
      <c r="F6" s="55">
        <v>31.2</v>
      </c>
      <c r="G6" s="55">
        <v>25</v>
      </c>
      <c r="H6" s="55">
        <v>27.9</v>
      </c>
      <c r="I6" s="55">
        <v>33.700000000000003</v>
      </c>
      <c r="J6" s="55">
        <v>73.599999999999994</v>
      </c>
      <c r="K6" s="55">
        <v>74.3</v>
      </c>
      <c r="L6" s="55">
        <v>69.099999999999994</v>
      </c>
      <c r="M6" s="55">
        <v>74.5</v>
      </c>
      <c r="N6" s="55">
        <v>71</v>
      </c>
      <c r="O6" s="55">
        <v>69</v>
      </c>
    </row>
    <row r="7" spans="1:15" s="123" customFormat="1" ht="29.25" customHeight="1" x14ac:dyDescent="0.3">
      <c r="A7" s="122">
        <v>3</v>
      </c>
      <c r="B7" s="373" t="s">
        <v>338</v>
      </c>
      <c r="C7" s="374"/>
      <c r="D7" s="55">
        <v>51.3</v>
      </c>
      <c r="E7" s="55">
        <v>54.7</v>
      </c>
      <c r="F7" s="55">
        <v>52.4</v>
      </c>
      <c r="G7" s="55">
        <v>47.3</v>
      </c>
      <c r="H7" s="55">
        <v>53.2</v>
      </c>
      <c r="I7" s="55">
        <v>50.9</v>
      </c>
      <c r="J7" s="55">
        <v>19.600000000000001</v>
      </c>
      <c r="K7" s="55">
        <v>17.5</v>
      </c>
      <c r="L7" s="55">
        <v>19.899999999999999</v>
      </c>
      <c r="M7" s="55">
        <v>18.100000000000001</v>
      </c>
      <c r="N7" s="55">
        <v>21.3</v>
      </c>
      <c r="O7" s="55">
        <v>17.399999999999999</v>
      </c>
    </row>
    <row r="8" spans="1:15" s="123" customFormat="1" ht="29.25" customHeight="1" x14ac:dyDescent="0.3">
      <c r="A8" s="375">
        <v>4</v>
      </c>
      <c r="B8" s="124" t="s">
        <v>271</v>
      </c>
      <c r="C8" s="124" t="s">
        <v>339</v>
      </c>
      <c r="D8" s="377">
        <v>17.899999999999999</v>
      </c>
      <c r="E8" s="55">
        <v>5.5</v>
      </c>
      <c r="F8" s="55">
        <v>2.7</v>
      </c>
      <c r="G8" s="387">
        <v>23.5</v>
      </c>
      <c r="H8" s="55">
        <v>2.8</v>
      </c>
      <c r="I8" s="55">
        <v>3.6</v>
      </c>
      <c r="J8" s="377">
        <v>5.0999999999999996</v>
      </c>
      <c r="K8" s="55">
        <v>2.1</v>
      </c>
      <c r="L8" s="55">
        <v>1.1000000000000001</v>
      </c>
      <c r="M8" s="387">
        <v>6</v>
      </c>
      <c r="N8" s="55">
        <v>1.8</v>
      </c>
      <c r="O8" s="55">
        <v>3.7</v>
      </c>
    </row>
    <row r="9" spans="1:15" s="123" customFormat="1" ht="29.25" customHeight="1" x14ac:dyDescent="0.3">
      <c r="A9" s="376"/>
      <c r="B9" s="124"/>
      <c r="C9" s="124" t="s">
        <v>340</v>
      </c>
      <c r="D9" s="378"/>
      <c r="E9" s="55">
        <v>6.3</v>
      </c>
      <c r="F9" s="55">
        <v>9</v>
      </c>
      <c r="G9" s="387"/>
      <c r="H9" s="55">
        <v>12.4</v>
      </c>
      <c r="I9" s="55">
        <v>6</v>
      </c>
      <c r="J9" s="378"/>
      <c r="K9" s="55">
        <v>1.2</v>
      </c>
      <c r="L9" s="55">
        <v>2.2000000000000002</v>
      </c>
      <c r="M9" s="387"/>
      <c r="N9" s="55">
        <v>2.9</v>
      </c>
      <c r="O9" s="55">
        <v>1</v>
      </c>
    </row>
    <row r="10" spans="1:15" s="123" customFormat="1" ht="29.25" customHeight="1" x14ac:dyDescent="0.3">
      <c r="A10" s="122">
        <v>5</v>
      </c>
      <c r="B10" s="373" t="s">
        <v>341</v>
      </c>
      <c r="C10" s="374"/>
      <c r="D10" s="55"/>
      <c r="E10" s="55">
        <v>0.1</v>
      </c>
      <c r="F10" s="55">
        <v>0.2</v>
      </c>
      <c r="G10" s="55"/>
      <c r="H10" s="55">
        <v>0.2</v>
      </c>
      <c r="I10" s="55">
        <v>0.2</v>
      </c>
      <c r="J10" s="55"/>
      <c r="K10" s="55">
        <v>0</v>
      </c>
      <c r="L10" s="55">
        <v>0</v>
      </c>
      <c r="M10" s="55"/>
      <c r="N10" s="55">
        <v>0</v>
      </c>
      <c r="O10" s="55">
        <v>0.1</v>
      </c>
    </row>
    <row r="11" spans="1:15" s="123" customFormat="1" ht="37.5" customHeight="1" x14ac:dyDescent="0.3">
      <c r="A11" s="122">
        <v>6</v>
      </c>
      <c r="B11" s="373" t="s">
        <v>342</v>
      </c>
      <c r="C11" s="374"/>
      <c r="D11" s="55">
        <v>2.2999999999999998</v>
      </c>
      <c r="E11" s="55">
        <v>1.8</v>
      </c>
      <c r="F11" s="55">
        <v>1.1000000000000001</v>
      </c>
      <c r="G11" s="55">
        <v>3.5</v>
      </c>
      <c r="H11" s="55">
        <v>2.1</v>
      </c>
      <c r="I11" s="55">
        <v>0.8</v>
      </c>
      <c r="J11" s="55">
        <v>0.3</v>
      </c>
      <c r="K11" s="55">
        <v>0.3</v>
      </c>
      <c r="L11" s="55">
        <v>0.1</v>
      </c>
      <c r="M11" s="55">
        <v>0.4</v>
      </c>
      <c r="N11" s="55">
        <v>0.8</v>
      </c>
      <c r="O11" s="55">
        <v>0.4</v>
      </c>
    </row>
    <row r="12" spans="1:15" s="123" customFormat="1" ht="29.25" customHeight="1" x14ac:dyDescent="0.3">
      <c r="A12" s="122">
        <v>7</v>
      </c>
      <c r="B12" s="373" t="s">
        <v>314</v>
      </c>
      <c r="C12" s="374"/>
      <c r="D12" s="55">
        <v>0.8</v>
      </c>
      <c r="E12" s="55">
        <v>0.7</v>
      </c>
      <c r="F12" s="55">
        <v>0.7</v>
      </c>
      <c r="G12" s="55"/>
      <c r="H12" s="55">
        <v>1.1000000000000001</v>
      </c>
      <c r="I12" s="55">
        <v>1</v>
      </c>
      <c r="J12" s="55">
        <v>0.1</v>
      </c>
      <c r="K12" s="55">
        <v>0.1</v>
      </c>
      <c r="L12" s="55">
        <v>0</v>
      </c>
      <c r="M12" s="55"/>
      <c r="N12" s="55">
        <v>0.2</v>
      </c>
      <c r="O12" s="55">
        <v>0.3</v>
      </c>
    </row>
    <row r="13" spans="1:15" s="123" customFormat="1" ht="29.25" customHeight="1" x14ac:dyDescent="0.3">
      <c r="A13" s="122">
        <v>8</v>
      </c>
      <c r="B13" s="373" t="s">
        <v>343</v>
      </c>
      <c r="C13" s="374"/>
      <c r="D13" s="55">
        <v>0.3</v>
      </c>
      <c r="E13" s="55">
        <v>0.3</v>
      </c>
      <c r="F13" s="55">
        <v>1.1000000000000001</v>
      </c>
      <c r="G13" s="55">
        <v>0.7</v>
      </c>
      <c r="H13" s="55">
        <v>0.1</v>
      </c>
      <c r="I13" s="76" t="s">
        <v>344</v>
      </c>
      <c r="J13" s="55">
        <v>1.3</v>
      </c>
      <c r="K13" s="55">
        <v>1.9</v>
      </c>
      <c r="L13" s="55">
        <v>2.4</v>
      </c>
      <c r="M13" s="55">
        <v>1</v>
      </c>
      <c r="N13" s="55">
        <v>1.1000000000000001</v>
      </c>
      <c r="O13" s="76" t="s">
        <v>345</v>
      </c>
    </row>
    <row r="14" spans="1:15" s="128" customFormat="1" ht="20.25" customHeight="1" x14ac:dyDescent="0.3">
      <c r="A14" s="125" t="s">
        <v>346</v>
      </c>
      <c r="B14" s="125"/>
      <c r="C14" s="125"/>
      <c r="D14" s="126"/>
      <c r="E14" s="126"/>
      <c r="F14" s="126"/>
      <c r="G14" s="126"/>
      <c r="H14" s="126"/>
      <c r="I14" s="127"/>
      <c r="J14" s="126"/>
      <c r="K14" s="126"/>
      <c r="L14" s="126"/>
      <c r="M14" s="126"/>
      <c r="N14" s="126"/>
      <c r="O14" s="127"/>
    </row>
    <row r="15" spans="1:15" s="128" customFormat="1" ht="21.75" customHeight="1" x14ac:dyDescent="0.3">
      <c r="A15" s="131" t="s">
        <v>347</v>
      </c>
    </row>
  </sheetData>
  <mergeCells count="30">
    <mergeCell ref="B10:C10"/>
    <mergeCell ref="B11:C11"/>
    <mergeCell ref="B12:C12"/>
    <mergeCell ref="B13:C13"/>
    <mergeCell ref="N3:N4"/>
    <mergeCell ref="G8:G9"/>
    <mergeCell ref="J8:J9"/>
    <mergeCell ref="M8:M9"/>
    <mergeCell ref="H3:H4"/>
    <mergeCell ref="I3:I4"/>
    <mergeCell ref="J3:J4"/>
    <mergeCell ref="K3:K4"/>
    <mergeCell ref="L3:L4"/>
    <mergeCell ref="M3:M4"/>
    <mergeCell ref="B5:C5"/>
    <mergeCell ref="B6:C6"/>
    <mergeCell ref="B7:C7"/>
    <mergeCell ref="A8:A9"/>
    <mergeCell ref="D8:D9"/>
    <mergeCell ref="A1:O1"/>
    <mergeCell ref="A2:A4"/>
    <mergeCell ref="B2:C2"/>
    <mergeCell ref="D2:I2"/>
    <mergeCell ref="J2:O2"/>
    <mergeCell ref="B3:C3"/>
    <mergeCell ref="D3:D4"/>
    <mergeCell ref="E3:E4"/>
    <mergeCell ref="F3:F4"/>
    <mergeCell ref="G3:G4"/>
    <mergeCell ref="O3:O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42"/>
  <sheetViews>
    <sheetView view="pageBreakPreview" zoomScaleSheetLayoutView="100" workbookViewId="0">
      <selection activeCell="I11" sqref="I11"/>
    </sheetView>
  </sheetViews>
  <sheetFormatPr defaultColWidth="9.109375" defaultRowHeight="13.8" x14ac:dyDescent="0.3"/>
  <cols>
    <col min="1" max="1" width="5" style="35" customWidth="1"/>
    <col min="2" max="2" width="18.5546875" style="35" customWidth="1"/>
    <col min="3" max="3" width="12.88671875" style="35" hidden="1" customWidth="1"/>
    <col min="4" max="4" width="9" style="35" hidden="1" customWidth="1"/>
    <col min="5" max="6" width="9.109375" style="35"/>
    <col min="7" max="7" width="9" style="35" hidden="1" customWidth="1"/>
    <col min="8" max="11" width="9.109375" style="35"/>
    <col min="12" max="13" width="9" style="35" hidden="1" customWidth="1"/>
    <col min="14" max="14" width="9.109375" style="35" customWidth="1"/>
    <col min="15" max="16384" width="9.109375" style="35"/>
  </cols>
  <sheetData>
    <row r="1" spans="1:19" ht="17.399999999999999" x14ac:dyDescent="0.3">
      <c r="A1" s="388" t="s">
        <v>400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</row>
    <row r="2" spans="1:19" s="134" customFormat="1" ht="14.4" x14ac:dyDescent="0.3">
      <c r="A2" s="389" t="s">
        <v>0</v>
      </c>
      <c r="B2" s="391" t="s">
        <v>307</v>
      </c>
      <c r="C2" s="393" t="s">
        <v>308</v>
      </c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1" t="s">
        <v>309</v>
      </c>
      <c r="R2" s="391"/>
      <c r="S2" s="391"/>
    </row>
    <row r="3" spans="1:19" s="134" customFormat="1" ht="14.4" x14ac:dyDescent="0.3">
      <c r="A3" s="390"/>
      <c r="B3" s="392"/>
      <c r="C3" s="395" t="s">
        <v>310</v>
      </c>
      <c r="D3" s="396" t="s">
        <v>311</v>
      </c>
      <c r="E3" s="396"/>
      <c r="F3" s="396"/>
      <c r="G3" s="396" t="s">
        <v>271</v>
      </c>
      <c r="H3" s="396"/>
      <c r="I3" s="396"/>
      <c r="J3" s="395" t="s">
        <v>312</v>
      </c>
      <c r="K3" s="395" t="s">
        <v>313</v>
      </c>
      <c r="L3" s="395" t="s">
        <v>314</v>
      </c>
      <c r="M3" s="395" t="s">
        <v>315</v>
      </c>
      <c r="N3" s="397" t="s">
        <v>316</v>
      </c>
      <c r="O3" s="398" t="s">
        <v>317</v>
      </c>
      <c r="P3" s="395" t="s">
        <v>318</v>
      </c>
      <c r="Q3" s="392"/>
      <c r="R3" s="392"/>
      <c r="S3" s="392"/>
    </row>
    <row r="4" spans="1:19" s="134" customFormat="1" ht="43.2" x14ac:dyDescent="0.3">
      <c r="A4" s="390"/>
      <c r="B4" s="392"/>
      <c r="C4" s="395"/>
      <c r="D4" s="135" t="s">
        <v>10</v>
      </c>
      <c r="E4" s="135" t="s">
        <v>319</v>
      </c>
      <c r="F4" s="135" t="s">
        <v>320</v>
      </c>
      <c r="G4" s="136" t="s">
        <v>10</v>
      </c>
      <c r="H4" s="135" t="s">
        <v>321</v>
      </c>
      <c r="I4" s="135" t="s">
        <v>322</v>
      </c>
      <c r="J4" s="395"/>
      <c r="K4" s="395"/>
      <c r="L4" s="395"/>
      <c r="M4" s="395"/>
      <c r="N4" s="393"/>
      <c r="O4" s="398"/>
      <c r="P4" s="395"/>
      <c r="Q4" s="135" t="s">
        <v>323</v>
      </c>
      <c r="R4" s="135" t="s">
        <v>324</v>
      </c>
      <c r="S4" s="135" t="s">
        <v>325</v>
      </c>
    </row>
    <row r="5" spans="1:19" s="141" customFormat="1" ht="24" customHeight="1" x14ac:dyDescent="0.3">
      <c r="A5" s="137">
        <v>1</v>
      </c>
      <c r="B5" s="148" t="s">
        <v>11</v>
      </c>
      <c r="C5" s="139">
        <v>21024534</v>
      </c>
      <c r="D5" s="140">
        <v>69.900000000000006</v>
      </c>
      <c r="E5" s="146">
        <v>49</v>
      </c>
      <c r="F5" s="146">
        <v>20.9</v>
      </c>
      <c r="G5" s="146">
        <v>6.4</v>
      </c>
      <c r="H5" s="146">
        <v>0.5</v>
      </c>
      <c r="I5" s="146">
        <v>5.9</v>
      </c>
      <c r="J5" s="146">
        <v>13.7</v>
      </c>
      <c r="K5" s="146">
        <v>6.9</v>
      </c>
      <c r="L5" s="146">
        <v>0.5</v>
      </c>
      <c r="M5" s="146">
        <v>0.3</v>
      </c>
      <c r="N5" s="146">
        <f t="shared" ref="N5:N40" si="0">L5+M5</f>
        <v>0.8</v>
      </c>
      <c r="O5" s="146">
        <v>0.3</v>
      </c>
      <c r="P5" s="146">
        <v>2.1</v>
      </c>
      <c r="Q5" s="146">
        <v>43.2</v>
      </c>
      <c r="R5" s="146">
        <v>37.299999999999997</v>
      </c>
      <c r="S5" s="146">
        <v>19.5</v>
      </c>
    </row>
    <row r="6" spans="1:19" s="141" customFormat="1" ht="24" customHeight="1" x14ac:dyDescent="0.3">
      <c r="A6" s="137">
        <v>2</v>
      </c>
      <c r="B6" s="148" t="s">
        <v>12</v>
      </c>
      <c r="C6" s="139">
        <v>261614</v>
      </c>
      <c r="D6" s="140">
        <v>65.5</v>
      </c>
      <c r="E6" s="146">
        <v>26.4</v>
      </c>
      <c r="F6" s="146">
        <v>39.1</v>
      </c>
      <c r="G6" s="146">
        <v>5.7</v>
      </c>
      <c r="H6" s="146">
        <v>1.4</v>
      </c>
      <c r="I6" s="146">
        <v>4.3</v>
      </c>
      <c r="J6" s="146">
        <v>10.7</v>
      </c>
      <c r="K6" s="146">
        <v>2.4</v>
      </c>
      <c r="L6" s="146">
        <v>5.7</v>
      </c>
      <c r="M6" s="146">
        <v>6</v>
      </c>
      <c r="N6" s="146">
        <f t="shared" si="0"/>
        <v>11.7</v>
      </c>
      <c r="O6" s="146">
        <v>0.9</v>
      </c>
      <c r="P6" s="146">
        <v>3.2</v>
      </c>
      <c r="Q6" s="146">
        <v>41.1</v>
      </c>
      <c r="R6" s="146">
        <v>37.4</v>
      </c>
      <c r="S6" s="146">
        <v>21.6</v>
      </c>
    </row>
    <row r="7" spans="1:19" s="141" customFormat="1" ht="24" customHeight="1" x14ac:dyDescent="0.3">
      <c r="A7" s="137">
        <v>3</v>
      </c>
      <c r="B7" s="148" t="s">
        <v>1</v>
      </c>
      <c r="C7" s="139">
        <v>6367295</v>
      </c>
      <c r="D7" s="140">
        <v>10.5</v>
      </c>
      <c r="E7" s="146">
        <v>9.1999999999999993</v>
      </c>
      <c r="F7" s="146">
        <v>1.3</v>
      </c>
      <c r="G7" s="146">
        <v>18.899999999999999</v>
      </c>
      <c r="H7" s="146">
        <v>1.7</v>
      </c>
      <c r="I7" s="146">
        <v>17.2</v>
      </c>
      <c r="J7" s="146">
        <v>50.2</v>
      </c>
      <c r="K7" s="146">
        <v>9.1999999999999993</v>
      </c>
      <c r="L7" s="146">
        <v>1.3</v>
      </c>
      <c r="M7" s="146">
        <v>3.4</v>
      </c>
      <c r="N7" s="146">
        <f t="shared" si="0"/>
        <v>4.7</v>
      </c>
      <c r="O7" s="146">
        <v>4.5999999999999996</v>
      </c>
      <c r="P7" s="146">
        <v>2</v>
      </c>
      <c r="Q7" s="146">
        <v>54.8</v>
      </c>
      <c r="R7" s="146">
        <v>26.7</v>
      </c>
      <c r="S7" s="146">
        <v>18.5</v>
      </c>
    </row>
    <row r="8" spans="1:19" s="141" customFormat="1" ht="24" customHeight="1" x14ac:dyDescent="0.3">
      <c r="A8" s="137">
        <v>4</v>
      </c>
      <c r="B8" s="148" t="s">
        <v>2</v>
      </c>
      <c r="C8" s="139">
        <v>18940629</v>
      </c>
      <c r="D8" s="140">
        <v>4.4000000000000004</v>
      </c>
      <c r="E8" s="146">
        <v>3.1</v>
      </c>
      <c r="F8" s="146">
        <v>1.3</v>
      </c>
      <c r="G8" s="146">
        <v>4.3</v>
      </c>
      <c r="H8" s="146">
        <v>0.7</v>
      </c>
      <c r="I8" s="146">
        <v>3.7</v>
      </c>
      <c r="J8" s="146">
        <v>86.6</v>
      </c>
      <c r="K8" s="146">
        <v>3</v>
      </c>
      <c r="L8" s="146">
        <v>0</v>
      </c>
      <c r="M8" s="146">
        <v>0.2</v>
      </c>
      <c r="N8" s="146">
        <f t="shared" si="0"/>
        <v>0.2</v>
      </c>
      <c r="O8" s="146">
        <v>0.1</v>
      </c>
      <c r="P8" s="146">
        <v>1.4</v>
      </c>
      <c r="Q8" s="146">
        <v>50.1</v>
      </c>
      <c r="R8" s="146">
        <v>37.9</v>
      </c>
      <c r="S8" s="146">
        <v>12</v>
      </c>
    </row>
    <row r="9" spans="1:19" s="141" customFormat="1" ht="24" customHeight="1" x14ac:dyDescent="0.3">
      <c r="A9" s="137">
        <v>5</v>
      </c>
      <c r="B9" s="148" t="s">
        <v>35</v>
      </c>
      <c r="C9" s="139">
        <v>5622850</v>
      </c>
      <c r="D9" s="140">
        <v>20.7</v>
      </c>
      <c r="E9" s="146">
        <v>12.3</v>
      </c>
      <c r="F9" s="146">
        <v>8.4</v>
      </c>
      <c r="G9" s="146">
        <v>11.4</v>
      </c>
      <c r="H9" s="146">
        <v>0.8</v>
      </c>
      <c r="I9" s="146">
        <v>10.6</v>
      </c>
      <c r="J9" s="146">
        <v>58.4</v>
      </c>
      <c r="K9" s="146">
        <v>7.2</v>
      </c>
      <c r="L9" s="146">
        <v>0.7</v>
      </c>
      <c r="M9" s="146">
        <v>0.9</v>
      </c>
      <c r="N9" s="146">
        <f t="shared" si="0"/>
        <v>1.6</v>
      </c>
      <c r="O9" s="146">
        <v>0.2</v>
      </c>
      <c r="P9" s="146">
        <v>0.5</v>
      </c>
      <c r="Q9" s="146">
        <v>19</v>
      </c>
      <c r="R9" s="146">
        <v>54.5</v>
      </c>
      <c r="S9" s="146">
        <v>26.5</v>
      </c>
    </row>
    <row r="10" spans="1:19" s="141" customFormat="1" ht="24" customHeight="1" x14ac:dyDescent="0.3">
      <c r="A10" s="137">
        <v>6</v>
      </c>
      <c r="B10" s="148" t="s">
        <v>407</v>
      </c>
      <c r="C10" s="139">
        <v>3340538</v>
      </c>
      <c r="D10" s="140">
        <v>81.3</v>
      </c>
      <c r="E10" s="146">
        <v>75.2</v>
      </c>
      <c r="F10" s="146">
        <v>6.1</v>
      </c>
      <c r="G10" s="146">
        <v>0.1</v>
      </c>
      <c r="H10" s="146">
        <v>0.1</v>
      </c>
      <c r="I10" s="146">
        <v>0</v>
      </c>
      <c r="J10" s="146">
        <v>5.3</v>
      </c>
      <c r="K10" s="146">
        <v>8.4</v>
      </c>
      <c r="L10" s="146">
        <v>0</v>
      </c>
      <c r="M10" s="146">
        <v>0</v>
      </c>
      <c r="N10" s="146">
        <f t="shared" si="0"/>
        <v>0</v>
      </c>
      <c r="O10" s="146">
        <v>1.2</v>
      </c>
      <c r="P10" s="146">
        <v>3.6</v>
      </c>
      <c r="Q10" s="146">
        <v>78.400000000000006</v>
      </c>
      <c r="R10" s="146">
        <v>15.4</v>
      </c>
      <c r="S10" s="146">
        <v>6.2</v>
      </c>
    </row>
    <row r="11" spans="1:19" s="141" customFormat="1" ht="24" customHeight="1" x14ac:dyDescent="0.3">
      <c r="A11" s="137">
        <v>7</v>
      </c>
      <c r="B11" s="148" t="s">
        <v>14</v>
      </c>
      <c r="C11" s="139">
        <v>322813</v>
      </c>
      <c r="D11" s="140">
        <v>85.4</v>
      </c>
      <c r="E11" s="146">
        <v>82.1</v>
      </c>
      <c r="F11" s="146">
        <v>3.4</v>
      </c>
      <c r="G11" s="146">
        <v>11.1</v>
      </c>
      <c r="H11" s="146">
        <v>4</v>
      </c>
      <c r="I11" s="146">
        <v>7.1</v>
      </c>
      <c r="J11" s="146">
        <v>0.1</v>
      </c>
      <c r="K11" s="146">
        <v>0.3</v>
      </c>
      <c r="L11" s="146">
        <v>1.2</v>
      </c>
      <c r="M11" s="146">
        <v>0.3</v>
      </c>
      <c r="N11" s="146">
        <f t="shared" si="0"/>
        <v>1.5</v>
      </c>
      <c r="O11" s="146">
        <v>0.4</v>
      </c>
      <c r="P11" s="146">
        <v>1.3</v>
      </c>
      <c r="Q11" s="146">
        <v>79.7</v>
      </c>
      <c r="R11" s="146">
        <v>15.5</v>
      </c>
      <c r="S11" s="146">
        <v>4.8</v>
      </c>
    </row>
    <row r="12" spans="1:19" s="141" customFormat="1" ht="24" customHeight="1" x14ac:dyDescent="0.3">
      <c r="A12" s="137">
        <v>8</v>
      </c>
      <c r="B12" s="148" t="s">
        <v>26</v>
      </c>
      <c r="C12" s="139">
        <v>12181718</v>
      </c>
      <c r="D12" s="140">
        <v>69</v>
      </c>
      <c r="E12" s="146">
        <v>39.9</v>
      </c>
      <c r="F12" s="146">
        <v>29.2</v>
      </c>
      <c r="G12" s="146">
        <v>7.1</v>
      </c>
      <c r="H12" s="146">
        <v>2.2999999999999998</v>
      </c>
      <c r="I12" s="146">
        <v>4.8</v>
      </c>
      <c r="J12" s="146">
        <v>11.6</v>
      </c>
      <c r="K12" s="146">
        <v>9.6</v>
      </c>
      <c r="L12" s="146">
        <v>0.1</v>
      </c>
      <c r="M12" s="146">
        <v>0.3</v>
      </c>
      <c r="N12" s="146">
        <f t="shared" si="0"/>
        <v>0.4</v>
      </c>
      <c r="O12" s="146">
        <v>0.2</v>
      </c>
      <c r="P12" s="146">
        <v>2</v>
      </c>
      <c r="Q12" s="146">
        <v>64</v>
      </c>
      <c r="R12" s="146">
        <v>23.5</v>
      </c>
      <c r="S12" s="146">
        <v>12.4</v>
      </c>
    </row>
    <row r="13" spans="1:19" s="141" customFormat="1" ht="24" customHeight="1" x14ac:dyDescent="0.3">
      <c r="A13" s="137">
        <v>9</v>
      </c>
      <c r="B13" s="148" t="s">
        <v>15</v>
      </c>
      <c r="C13" s="139">
        <v>4717954</v>
      </c>
      <c r="D13" s="140">
        <v>68.8</v>
      </c>
      <c r="E13" s="146">
        <v>55.9</v>
      </c>
      <c r="F13" s="146">
        <v>12.9</v>
      </c>
      <c r="G13" s="146">
        <v>3</v>
      </c>
      <c r="H13" s="146">
        <v>0.7</v>
      </c>
      <c r="I13" s="146">
        <v>2.2999999999999998</v>
      </c>
      <c r="J13" s="146">
        <v>12</v>
      </c>
      <c r="K13" s="146">
        <v>12.9</v>
      </c>
      <c r="L13" s="146">
        <v>0</v>
      </c>
      <c r="M13" s="146">
        <v>0.3</v>
      </c>
      <c r="N13" s="146">
        <f t="shared" si="0"/>
        <v>0.3</v>
      </c>
      <c r="O13" s="146">
        <v>0.9</v>
      </c>
      <c r="P13" s="146">
        <v>1.9</v>
      </c>
      <c r="Q13" s="146">
        <v>66.5</v>
      </c>
      <c r="R13" s="146">
        <v>21.4</v>
      </c>
      <c r="S13" s="146">
        <v>12.1</v>
      </c>
    </row>
    <row r="14" spans="1:19" s="141" customFormat="1" ht="24" customHeight="1" x14ac:dyDescent="0.3">
      <c r="A14" s="137">
        <v>10</v>
      </c>
      <c r="B14" s="148" t="s">
        <v>3</v>
      </c>
      <c r="C14" s="139">
        <v>1476581</v>
      </c>
      <c r="D14" s="140">
        <v>89.5</v>
      </c>
      <c r="E14" s="146">
        <v>83.9</v>
      </c>
      <c r="F14" s="146">
        <v>5.6</v>
      </c>
      <c r="G14" s="146">
        <v>2.9</v>
      </c>
      <c r="H14" s="146">
        <v>1.6</v>
      </c>
      <c r="I14" s="146">
        <v>1.3</v>
      </c>
      <c r="J14" s="146">
        <v>3.6</v>
      </c>
      <c r="K14" s="146">
        <v>0.7</v>
      </c>
      <c r="L14" s="146">
        <v>0.7</v>
      </c>
      <c r="M14" s="146">
        <v>0.3</v>
      </c>
      <c r="N14" s="146">
        <f t="shared" si="0"/>
        <v>1</v>
      </c>
      <c r="O14" s="146">
        <v>0.5</v>
      </c>
      <c r="P14" s="146">
        <v>1.9</v>
      </c>
      <c r="Q14" s="146">
        <v>55.5</v>
      </c>
      <c r="R14" s="146">
        <v>35</v>
      </c>
      <c r="S14" s="146">
        <v>9.5</v>
      </c>
    </row>
    <row r="15" spans="1:19" s="141" customFormat="1" ht="24" customHeight="1" x14ac:dyDescent="0.3">
      <c r="A15" s="137">
        <v>11</v>
      </c>
      <c r="B15" s="148" t="s">
        <v>33</v>
      </c>
      <c r="C15" s="139">
        <v>2015088</v>
      </c>
      <c r="D15" s="140">
        <v>63.9</v>
      </c>
      <c r="E15" s="146">
        <v>34.700000000000003</v>
      </c>
      <c r="F15" s="146">
        <v>29.2</v>
      </c>
      <c r="G15" s="146">
        <v>6.5</v>
      </c>
      <c r="H15" s="146">
        <v>1.9</v>
      </c>
      <c r="I15" s="146">
        <v>4.7</v>
      </c>
      <c r="J15" s="146">
        <v>11.4</v>
      </c>
      <c r="K15" s="146">
        <v>1.5</v>
      </c>
      <c r="L15" s="146">
        <v>6.2</v>
      </c>
      <c r="M15" s="146">
        <v>6.7</v>
      </c>
      <c r="N15" s="146">
        <f t="shared" si="0"/>
        <v>12.9</v>
      </c>
      <c r="O15" s="146">
        <v>0.7</v>
      </c>
      <c r="P15" s="146">
        <v>3.1</v>
      </c>
      <c r="Q15" s="146">
        <v>48.2</v>
      </c>
      <c r="R15" s="146">
        <v>28.7</v>
      </c>
      <c r="S15" s="146">
        <v>23.1</v>
      </c>
    </row>
    <row r="16" spans="1:19" s="141" customFormat="1" ht="24" customHeight="1" x14ac:dyDescent="0.3">
      <c r="A16" s="137">
        <v>12</v>
      </c>
      <c r="B16" s="148" t="s">
        <v>4</v>
      </c>
      <c r="C16" s="139">
        <v>6181607</v>
      </c>
      <c r="D16" s="140">
        <v>12.9</v>
      </c>
      <c r="E16" s="146">
        <v>10</v>
      </c>
      <c r="F16" s="146">
        <v>2.9</v>
      </c>
      <c r="G16" s="146">
        <v>36.5</v>
      </c>
      <c r="H16" s="146">
        <v>1.9</v>
      </c>
      <c r="I16" s="146">
        <v>34.6</v>
      </c>
      <c r="J16" s="146">
        <v>43.8</v>
      </c>
      <c r="K16" s="146">
        <v>3.5</v>
      </c>
      <c r="L16" s="146">
        <v>0.8</v>
      </c>
      <c r="M16" s="146">
        <v>1.6</v>
      </c>
      <c r="N16" s="146">
        <f t="shared" si="0"/>
        <v>2.4000000000000004</v>
      </c>
      <c r="O16" s="146">
        <v>0.2</v>
      </c>
      <c r="P16" s="146">
        <v>0.8</v>
      </c>
      <c r="Q16" s="146">
        <v>23.2</v>
      </c>
      <c r="R16" s="146">
        <v>44.9</v>
      </c>
      <c r="S16" s="146">
        <v>31.9</v>
      </c>
    </row>
    <row r="17" spans="1:19" s="141" customFormat="1" ht="24" customHeight="1" x14ac:dyDescent="0.3">
      <c r="A17" s="137">
        <v>13</v>
      </c>
      <c r="B17" s="148" t="s">
        <v>16</v>
      </c>
      <c r="C17" s="139">
        <v>13179911</v>
      </c>
      <c r="D17" s="140">
        <v>66.099999999999994</v>
      </c>
      <c r="E17" s="146">
        <v>41.2</v>
      </c>
      <c r="F17" s="146">
        <v>24.8</v>
      </c>
      <c r="G17" s="146">
        <v>9</v>
      </c>
      <c r="H17" s="146">
        <v>1</v>
      </c>
      <c r="I17" s="146">
        <v>8</v>
      </c>
      <c r="J17" s="146">
        <v>5.5</v>
      </c>
      <c r="K17" s="146">
        <v>16</v>
      </c>
      <c r="L17" s="146">
        <v>0.3</v>
      </c>
      <c r="M17" s="146">
        <v>0.8</v>
      </c>
      <c r="N17" s="146">
        <f t="shared" si="0"/>
        <v>1.1000000000000001</v>
      </c>
      <c r="O17" s="146">
        <v>1</v>
      </c>
      <c r="P17" s="146">
        <v>1.4</v>
      </c>
      <c r="Q17" s="146">
        <v>44.5</v>
      </c>
      <c r="R17" s="146">
        <v>37.299999999999997</v>
      </c>
      <c r="S17" s="146">
        <v>18.2</v>
      </c>
    </row>
    <row r="18" spans="1:19" s="141" customFormat="1" ht="24" customHeight="1" x14ac:dyDescent="0.3">
      <c r="A18" s="137">
        <v>14</v>
      </c>
      <c r="B18" s="148" t="s">
        <v>5</v>
      </c>
      <c r="C18" s="139">
        <v>7716370</v>
      </c>
      <c r="D18" s="140">
        <v>29.3</v>
      </c>
      <c r="E18" s="146">
        <v>23.4</v>
      </c>
      <c r="F18" s="146">
        <v>6</v>
      </c>
      <c r="G18" s="146">
        <v>62</v>
      </c>
      <c r="H18" s="146">
        <v>14.6</v>
      </c>
      <c r="I18" s="146">
        <v>47.4</v>
      </c>
      <c r="J18" s="146">
        <v>0.5</v>
      </c>
      <c r="K18" s="146">
        <v>3.7</v>
      </c>
      <c r="L18" s="146">
        <v>1.4</v>
      </c>
      <c r="M18" s="146">
        <v>0.2</v>
      </c>
      <c r="N18" s="146">
        <f t="shared" si="0"/>
        <v>1.5999999999999999</v>
      </c>
      <c r="O18" s="146">
        <v>0.7</v>
      </c>
      <c r="P18" s="146">
        <v>2.1</v>
      </c>
      <c r="Q18" s="146">
        <v>77.7</v>
      </c>
      <c r="R18" s="146">
        <v>14.1</v>
      </c>
      <c r="S18" s="146">
        <v>8.1999999999999993</v>
      </c>
    </row>
    <row r="19" spans="1:19" s="141" customFormat="1" ht="24" customHeight="1" x14ac:dyDescent="0.3">
      <c r="A19" s="137">
        <v>15</v>
      </c>
      <c r="B19" s="148" t="s">
        <v>6</v>
      </c>
      <c r="C19" s="139">
        <v>14967597</v>
      </c>
      <c r="D19" s="140">
        <v>23.4</v>
      </c>
      <c r="E19" s="146">
        <v>16.399999999999999</v>
      </c>
      <c r="F19" s="146">
        <v>6.9</v>
      </c>
      <c r="G19" s="146">
        <v>20</v>
      </c>
      <c r="H19" s="146">
        <v>1.1000000000000001</v>
      </c>
      <c r="I19" s="146">
        <v>18.899999999999999</v>
      </c>
      <c r="J19" s="146">
        <v>47.1</v>
      </c>
      <c r="K19" s="146">
        <v>7.6</v>
      </c>
      <c r="L19" s="146">
        <v>0.3</v>
      </c>
      <c r="M19" s="146">
        <v>0.7</v>
      </c>
      <c r="N19" s="146">
        <f t="shared" si="0"/>
        <v>1</v>
      </c>
      <c r="O19" s="146">
        <v>0.4</v>
      </c>
      <c r="P19" s="146">
        <v>0.6</v>
      </c>
      <c r="Q19" s="146">
        <v>23.9</v>
      </c>
      <c r="R19" s="146">
        <v>45.6</v>
      </c>
      <c r="S19" s="146">
        <v>30.5</v>
      </c>
    </row>
    <row r="20" spans="1:19" s="141" customFormat="1" ht="24" customHeight="1" x14ac:dyDescent="0.3">
      <c r="A20" s="137">
        <v>16</v>
      </c>
      <c r="B20" s="148" t="s">
        <v>17</v>
      </c>
      <c r="C20" s="139">
        <v>23830580</v>
      </c>
      <c r="D20" s="140">
        <v>67.900000000000006</v>
      </c>
      <c r="E20" s="146">
        <v>56.3</v>
      </c>
      <c r="F20" s="146">
        <v>11.6</v>
      </c>
      <c r="G20" s="146">
        <v>14.4</v>
      </c>
      <c r="H20" s="146">
        <v>2.2000000000000002</v>
      </c>
      <c r="I20" s="146">
        <v>12.2</v>
      </c>
      <c r="J20" s="146">
        <v>9.9</v>
      </c>
      <c r="K20" s="146">
        <v>5.7</v>
      </c>
      <c r="L20" s="146">
        <v>0.4</v>
      </c>
      <c r="M20" s="146">
        <v>0.4</v>
      </c>
      <c r="N20" s="146">
        <f t="shared" si="0"/>
        <v>0.8</v>
      </c>
      <c r="O20" s="146">
        <v>0.4</v>
      </c>
      <c r="P20" s="146">
        <v>1</v>
      </c>
      <c r="Q20" s="146">
        <v>59.4</v>
      </c>
      <c r="R20" s="146">
        <v>27.6</v>
      </c>
      <c r="S20" s="146">
        <v>13.1</v>
      </c>
    </row>
    <row r="21" spans="1:19" s="141" customFormat="1" ht="24" customHeight="1" x14ac:dyDescent="0.3">
      <c r="A21" s="137">
        <v>17</v>
      </c>
      <c r="B21" s="148" t="s">
        <v>18</v>
      </c>
      <c r="C21" s="139">
        <v>554713</v>
      </c>
      <c r="D21" s="140">
        <v>38.799999999999997</v>
      </c>
      <c r="E21" s="146">
        <v>24.7</v>
      </c>
      <c r="F21" s="146">
        <v>14.1</v>
      </c>
      <c r="G21" s="146">
        <v>7.6</v>
      </c>
      <c r="H21" s="146">
        <v>2.7</v>
      </c>
      <c r="I21" s="146">
        <v>4.9000000000000004</v>
      </c>
      <c r="J21" s="146">
        <v>5.9</v>
      </c>
      <c r="K21" s="146">
        <v>0.3</v>
      </c>
      <c r="L21" s="146">
        <v>7.4</v>
      </c>
      <c r="M21" s="146">
        <v>13.9</v>
      </c>
      <c r="N21" s="146">
        <f t="shared" si="0"/>
        <v>21.3</v>
      </c>
      <c r="O21" s="146">
        <v>22.8</v>
      </c>
      <c r="P21" s="146">
        <v>3.1</v>
      </c>
      <c r="Q21" s="146">
        <v>15.5</v>
      </c>
      <c r="R21" s="146">
        <v>47.3</v>
      </c>
      <c r="S21" s="146">
        <v>37.200000000000003</v>
      </c>
    </row>
    <row r="22" spans="1:19" s="141" customFormat="1" ht="24" customHeight="1" x14ac:dyDescent="0.3">
      <c r="A22" s="137">
        <v>18</v>
      </c>
      <c r="B22" s="148" t="s">
        <v>19</v>
      </c>
      <c r="C22" s="139">
        <v>538299</v>
      </c>
      <c r="D22" s="140">
        <v>39.299999999999997</v>
      </c>
      <c r="E22" s="146">
        <v>27.8</v>
      </c>
      <c r="F22" s="146">
        <v>11.5</v>
      </c>
      <c r="G22" s="146">
        <v>25.4</v>
      </c>
      <c r="H22" s="146">
        <v>6.9</v>
      </c>
      <c r="I22" s="146">
        <v>18.5</v>
      </c>
      <c r="J22" s="146">
        <v>2.8</v>
      </c>
      <c r="K22" s="146">
        <v>2.6</v>
      </c>
      <c r="L22" s="146">
        <v>19</v>
      </c>
      <c r="M22" s="146">
        <v>2.6</v>
      </c>
      <c r="N22" s="146">
        <f t="shared" si="0"/>
        <v>21.6</v>
      </c>
      <c r="O22" s="146">
        <v>5.7</v>
      </c>
      <c r="P22" s="146">
        <v>2.6</v>
      </c>
      <c r="Q22" s="146">
        <v>24.1</v>
      </c>
      <c r="R22" s="146">
        <v>43.2</v>
      </c>
      <c r="S22" s="146">
        <v>32.700000000000003</v>
      </c>
    </row>
    <row r="23" spans="1:19" s="141" customFormat="1" ht="24" customHeight="1" x14ac:dyDescent="0.3">
      <c r="A23" s="137">
        <v>19</v>
      </c>
      <c r="B23" s="148" t="s">
        <v>36</v>
      </c>
      <c r="C23" s="139">
        <v>221077</v>
      </c>
      <c r="D23" s="140">
        <v>58.7</v>
      </c>
      <c r="E23" s="146">
        <v>39.4</v>
      </c>
      <c r="F23" s="146">
        <v>19.3</v>
      </c>
      <c r="G23" s="146">
        <v>4.7</v>
      </c>
      <c r="H23" s="146">
        <v>2</v>
      </c>
      <c r="I23" s="146">
        <v>2.7</v>
      </c>
      <c r="J23" s="146">
        <v>0.8</v>
      </c>
      <c r="K23" s="146">
        <v>0.9</v>
      </c>
      <c r="L23" s="146">
        <v>18.399999999999999</v>
      </c>
      <c r="M23" s="146">
        <v>7.7</v>
      </c>
      <c r="N23" s="146">
        <f t="shared" si="0"/>
        <v>26.099999999999998</v>
      </c>
      <c r="O23" s="146">
        <v>1.8</v>
      </c>
      <c r="P23" s="146">
        <v>6.9</v>
      </c>
      <c r="Q23" s="146">
        <v>31.2</v>
      </c>
      <c r="R23" s="146">
        <v>46.7</v>
      </c>
      <c r="S23" s="146">
        <v>22.2</v>
      </c>
    </row>
    <row r="24" spans="1:19" s="141" customFormat="1" ht="24" customHeight="1" x14ac:dyDescent="0.3">
      <c r="A24" s="137">
        <v>20</v>
      </c>
      <c r="B24" s="148" t="s">
        <v>20</v>
      </c>
      <c r="C24" s="139">
        <v>399965</v>
      </c>
      <c r="D24" s="140">
        <v>47.2</v>
      </c>
      <c r="E24" s="146">
        <v>6.1</v>
      </c>
      <c r="F24" s="146">
        <v>41.1</v>
      </c>
      <c r="G24" s="146">
        <v>25.7</v>
      </c>
      <c r="H24" s="146">
        <v>6.6</v>
      </c>
      <c r="I24" s="146">
        <v>19.100000000000001</v>
      </c>
      <c r="J24" s="146">
        <v>2.2000000000000002</v>
      </c>
      <c r="K24" s="146">
        <v>4.5</v>
      </c>
      <c r="L24" s="146">
        <v>5.6</v>
      </c>
      <c r="M24" s="146">
        <v>2</v>
      </c>
      <c r="N24" s="146">
        <f t="shared" si="0"/>
        <v>7.6</v>
      </c>
      <c r="O24" s="146">
        <v>10.3</v>
      </c>
      <c r="P24" s="146">
        <v>2.7</v>
      </c>
      <c r="Q24" s="146">
        <v>29.3</v>
      </c>
      <c r="R24" s="146">
        <v>42.4</v>
      </c>
      <c r="S24" s="146">
        <v>28.3</v>
      </c>
    </row>
    <row r="25" spans="1:19" s="141" customFormat="1" ht="24" customHeight="1" x14ac:dyDescent="0.3">
      <c r="A25" s="137">
        <v>21</v>
      </c>
      <c r="B25" s="148" t="s">
        <v>21</v>
      </c>
      <c r="C25" s="139">
        <v>9661085</v>
      </c>
      <c r="D25" s="140">
        <v>13.8</v>
      </c>
      <c r="E25" s="146">
        <v>10</v>
      </c>
      <c r="F25" s="146">
        <v>3.9</v>
      </c>
      <c r="G25" s="146">
        <v>19.5</v>
      </c>
      <c r="H25" s="146">
        <v>2.2000000000000002</v>
      </c>
      <c r="I25" s="146">
        <v>17.3</v>
      </c>
      <c r="J25" s="146">
        <v>41.5</v>
      </c>
      <c r="K25" s="146">
        <v>20</v>
      </c>
      <c r="L25" s="146">
        <v>1.8</v>
      </c>
      <c r="M25" s="146">
        <v>1.7</v>
      </c>
      <c r="N25" s="146">
        <f t="shared" si="0"/>
        <v>3.5</v>
      </c>
      <c r="O25" s="146">
        <v>0.9</v>
      </c>
      <c r="P25" s="146">
        <v>0.8</v>
      </c>
      <c r="Q25" s="146">
        <v>22.4</v>
      </c>
      <c r="R25" s="146">
        <v>42.2</v>
      </c>
      <c r="S25" s="146">
        <v>35.4</v>
      </c>
    </row>
    <row r="26" spans="1:19" s="141" customFormat="1" ht="24" customHeight="1" x14ac:dyDescent="0.3">
      <c r="A26" s="137">
        <v>22</v>
      </c>
      <c r="B26" s="148" t="s">
        <v>408</v>
      </c>
      <c r="C26" s="139">
        <v>301276</v>
      </c>
      <c r="D26" s="140">
        <v>95.3</v>
      </c>
      <c r="E26" s="146">
        <v>90.8</v>
      </c>
      <c r="F26" s="146">
        <v>4.5</v>
      </c>
      <c r="G26" s="146">
        <v>1.9</v>
      </c>
      <c r="H26" s="146">
        <v>0.1</v>
      </c>
      <c r="I26" s="146">
        <v>1.8</v>
      </c>
      <c r="J26" s="146">
        <v>1.2</v>
      </c>
      <c r="K26" s="146">
        <v>1.4</v>
      </c>
      <c r="L26" s="146">
        <v>0</v>
      </c>
      <c r="M26" s="146">
        <v>0</v>
      </c>
      <c r="N26" s="146">
        <f t="shared" si="0"/>
        <v>0</v>
      </c>
      <c r="O26" s="146">
        <v>0</v>
      </c>
      <c r="P26" s="146">
        <v>0.3</v>
      </c>
      <c r="Q26" s="146">
        <v>77.400000000000006</v>
      </c>
      <c r="R26" s="146">
        <v>21.5</v>
      </c>
      <c r="S26" s="146">
        <v>1.1000000000000001</v>
      </c>
    </row>
    <row r="27" spans="1:19" s="141" customFormat="1" ht="24" customHeight="1" x14ac:dyDescent="0.3">
      <c r="A27" s="137">
        <v>23</v>
      </c>
      <c r="B27" s="148" t="s">
        <v>22</v>
      </c>
      <c r="C27" s="139">
        <v>5409699</v>
      </c>
      <c r="D27" s="140">
        <v>51</v>
      </c>
      <c r="E27" s="146">
        <v>41.1</v>
      </c>
      <c r="F27" s="146">
        <v>9.9</v>
      </c>
      <c r="G27" s="146">
        <v>0.5</v>
      </c>
      <c r="H27" s="146">
        <v>0.2</v>
      </c>
      <c r="I27" s="146">
        <v>0.2</v>
      </c>
      <c r="J27" s="146">
        <v>24.7</v>
      </c>
      <c r="K27" s="146">
        <v>21.9</v>
      </c>
      <c r="L27" s="146">
        <v>0</v>
      </c>
      <c r="M27" s="146">
        <v>0.2</v>
      </c>
      <c r="N27" s="146">
        <f t="shared" si="0"/>
        <v>0.2</v>
      </c>
      <c r="O27" s="146">
        <v>0.1</v>
      </c>
      <c r="P27" s="146">
        <v>1.7</v>
      </c>
      <c r="Q27" s="146">
        <v>85.9</v>
      </c>
      <c r="R27" s="146">
        <v>10</v>
      </c>
      <c r="S27" s="146">
        <v>4.0999999999999996</v>
      </c>
    </row>
    <row r="28" spans="1:19" s="141" customFormat="1" ht="24" customHeight="1" x14ac:dyDescent="0.3">
      <c r="A28" s="137">
        <v>24</v>
      </c>
      <c r="B28" s="148" t="s">
        <v>28</v>
      </c>
      <c r="C28" s="139">
        <v>12581303</v>
      </c>
      <c r="D28" s="140">
        <v>40.6</v>
      </c>
      <c r="E28" s="146">
        <v>32</v>
      </c>
      <c r="F28" s="146">
        <v>8.5</v>
      </c>
      <c r="G28" s="146">
        <v>10.8</v>
      </c>
      <c r="H28" s="146">
        <v>1.2</v>
      </c>
      <c r="I28" s="146">
        <v>9.6</v>
      </c>
      <c r="J28" s="146">
        <v>25.3</v>
      </c>
      <c r="K28" s="146">
        <v>12.2</v>
      </c>
      <c r="L28" s="146">
        <v>0.1</v>
      </c>
      <c r="M28" s="146">
        <v>0.8</v>
      </c>
      <c r="N28" s="146">
        <f t="shared" si="0"/>
        <v>0.9</v>
      </c>
      <c r="O28" s="146">
        <v>5.9</v>
      </c>
      <c r="P28" s="146">
        <v>4.3</v>
      </c>
      <c r="Q28" s="146">
        <v>35</v>
      </c>
      <c r="R28" s="146">
        <v>39</v>
      </c>
      <c r="S28" s="146">
        <v>25.9</v>
      </c>
    </row>
    <row r="29" spans="1:19" s="141" customFormat="1" ht="24" customHeight="1" x14ac:dyDescent="0.3">
      <c r="A29" s="137">
        <v>25</v>
      </c>
      <c r="B29" s="148" t="s">
        <v>7</v>
      </c>
      <c r="C29" s="139">
        <v>128131</v>
      </c>
      <c r="D29" s="140">
        <v>85.3</v>
      </c>
      <c r="E29" s="146">
        <v>29.2</v>
      </c>
      <c r="F29" s="146">
        <v>56.1</v>
      </c>
      <c r="G29" s="146">
        <v>0.6</v>
      </c>
      <c r="H29" s="146">
        <v>0.5</v>
      </c>
      <c r="I29" s="146">
        <v>0.2</v>
      </c>
      <c r="J29" s="146">
        <v>0</v>
      </c>
      <c r="K29" s="146">
        <v>0</v>
      </c>
      <c r="L29" s="146">
        <v>11.1</v>
      </c>
      <c r="M29" s="146">
        <v>0.4</v>
      </c>
      <c r="N29" s="146">
        <f t="shared" si="0"/>
        <v>11.5</v>
      </c>
      <c r="O29" s="146">
        <v>0.6</v>
      </c>
      <c r="P29" s="146">
        <v>2</v>
      </c>
      <c r="Q29" s="146">
        <v>52.6</v>
      </c>
      <c r="R29" s="146">
        <v>29.7</v>
      </c>
      <c r="S29" s="146">
        <v>17.7</v>
      </c>
    </row>
    <row r="30" spans="1:19" s="141" customFormat="1" ht="24" customHeight="1" x14ac:dyDescent="0.3">
      <c r="A30" s="137">
        <v>26</v>
      </c>
      <c r="B30" s="148" t="s">
        <v>23</v>
      </c>
      <c r="C30" s="139">
        <v>18493003</v>
      </c>
      <c r="D30" s="140">
        <v>79.8</v>
      </c>
      <c r="E30" s="146">
        <v>55.8</v>
      </c>
      <c r="F30" s="146">
        <v>24</v>
      </c>
      <c r="G30" s="146">
        <v>5.0999999999999996</v>
      </c>
      <c r="H30" s="146">
        <v>1.2</v>
      </c>
      <c r="I30" s="146">
        <v>3.8</v>
      </c>
      <c r="J30" s="146">
        <v>4.5999999999999996</v>
      </c>
      <c r="K30" s="146">
        <v>8.1999999999999993</v>
      </c>
      <c r="L30" s="146">
        <v>0.2</v>
      </c>
      <c r="M30" s="146">
        <v>0.2</v>
      </c>
      <c r="N30" s="146">
        <f t="shared" si="0"/>
        <v>0.4</v>
      </c>
      <c r="O30" s="146">
        <v>0.5</v>
      </c>
      <c r="P30" s="146">
        <v>1.5</v>
      </c>
      <c r="Q30" s="146">
        <v>34.9</v>
      </c>
      <c r="R30" s="146">
        <v>58.1</v>
      </c>
      <c r="S30" s="146">
        <v>7</v>
      </c>
    </row>
    <row r="31" spans="1:19" s="141" customFormat="1" ht="24" customHeight="1" x14ac:dyDescent="0.3">
      <c r="A31" s="137">
        <v>27</v>
      </c>
      <c r="B31" s="148" t="s">
        <v>24</v>
      </c>
      <c r="C31" s="139">
        <v>842781</v>
      </c>
      <c r="D31" s="140">
        <v>33.200000000000003</v>
      </c>
      <c r="E31" s="146">
        <v>20.3</v>
      </c>
      <c r="F31" s="146">
        <v>12.9</v>
      </c>
      <c r="G31" s="146">
        <v>27.4</v>
      </c>
      <c r="H31" s="146">
        <v>2.9</v>
      </c>
      <c r="I31" s="146">
        <v>24.5</v>
      </c>
      <c r="J31" s="146">
        <v>18.100000000000001</v>
      </c>
      <c r="K31" s="146">
        <v>16.3</v>
      </c>
      <c r="L31" s="146">
        <v>1.9</v>
      </c>
      <c r="M31" s="146">
        <v>1.8</v>
      </c>
      <c r="N31" s="146">
        <f t="shared" si="0"/>
        <v>3.7</v>
      </c>
      <c r="O31" s="146">
        <v>0.5</v>
      </c>
      <c r="P31" s="146">
        <v>0.9</v>
      </c>
      <c r="Q31" s="146">
        <v>37.1</v>
      </c>
      <c r="R31" s="146">
        <v>30.5</v>
      </c>
      <c r="S31" s="146">
        <v>32.4</v>
      </c>
    </row>
    <row r="32" spans="1:19" s="141" customFormat="1" ht="24" customHeight="1" x14ac:dyDescent="0.3">
      <c r="A32" s="137">
        <v>28</v>
      </c>
      <c r="B32" s="148" t="s">
        <v>8</v>
      </c>
      <c r="C32" s="139">
        <v>32924266</v>
      </c>
      <c r="D32" s="140">
        <v>27.3</v>
      </c>
      <c r="E32" s="146">
        <v>20.2</v>
      </c>
      <c r="F32" s="146">
        <v>7.1</v>
      </c>
      <c r="G32" s="146">
        <v>4</v>
      </c>
      <c r="H32" s="146">
        <v>0.6</v>
      </c>
      <c r="I32" s="146">
        <v>3.4</v>
      </c>
      <c r="J32" s="146">
        <v>64.900000000000006</v>
      </c>
      <c r="K32" s="146">
        <v>2.9</v>
      </c>
      <c r="L32" s="146">
        <v>0</v>
      </c>
      <c r="M32" s="146">
        <v>0.1</v>
      </c>
      <c r="N32" s="146">
        <f t="shared" si="0"/>
        <v>0.1</v>
      </c>
      <c r="O32" s="146">
        <v>0.1</v>
      </c>
      <c r="P32" s="146">
        <v>0.7</v>
      </c>
      <c r="Q32" s="146">
        <v>51.9</v>
      </c>
      <c r="R32" s="146">
        <v>36</v>
      </c>
      <c r="S32" s="146">
        <v>12.1</v>
      </c>
    </row>
    <row r="33" spans="1:19" s="141" customFormat="1" ht="24" customHeight="1" x14ac:dyDescent="0.3">
      <c r="A33" s="137">
        <v>29</v>
      </c>
      <c r="B33" s="148" t="s">
        <v>25</v>
      </c>
      <c r="C33" s="139">
        <v>1997068</v>
      </c>
      <c r="D33" s="140">
        <v>68.2</v>
      </c>
      <c r="E33" s="146">
        <v>53.9</v>
      </c>
      <c r="F33" s="146">
        <v>14.3</v>
      </c>
      <c r="G33" s="146">
        <v>1.1000000000000001</v>
      </c>
      <c r="H33" s="146">
        <v>0.7</v>
      </c>
      <c r="I33" s="146">
        <v>0.4</v>
      </c>
      <c r="J33" s="146">
        <v>22</v>
      </c>
      <c r="K33" s="146">
        <v>2</v>
      </c>
      <c r="L33" s="146">
        <v>1.1000000000000001</v>
      </c>
      <c r="M33" s="146">
        <v>0.9</v>
      </c>
      <c r="N33" s="146">
        <f t="shared" si="0"/>
        <v>2</v>
      </c>
      <c r="O33" s="146">
        <v>0.7</v>
      </c>
      <c r="P33" s="146">
        <v>4</v>
      </c>
      <c r="Q33" s="146">
        <v>58.3</v>
      </c>
      <c r="R33" s="146">
        <v>26.6</v>
      </c>
      <c r="S33" s="146">
        <v>15.2</v>
      </c>
    </row>
    <row r="34" spans="1:19" s="141" customFormat="1" ht="24" customHeight="1" x14ac:dyDescent="0.3">
      <c r="A34" s="137">
        <v>30</v>
      </c>
      <c r="B34" s="148" t="s">
        <v>9</v>
      </c>
      <c r="C34" s="139">
        <v>20067299</v>
      </c>
      <c r="D34" s="140">
        <v>25.4</v>
      </c>
      <c r="E34" s="146">
        <v>21</v>
      </c>
      <c r="F34" s="146">
        <v>4.4000000000000004</v>
      </c>
      <c r="G34" s="146">
        <v>6</v>
      </c>
      <c r="H34" s="146">
        <v>0.7</v>
      </c>
      <c r="I34" s="146">
        <v>5.4</v>
      </c>
      <c r="J34" s="146">
        <v>50.1</v>
      </c>
      <c r="K34" s="146">
        <v>16.7</v>
      </c>
      <c r="L34" s="146">
        <v>0.5</v>
      </c>
      <c r="M34" s="146">
        <v>0.3</v>
      </c>
      <c r="N34" s="146">
        <f t="shared" si="0"/>
        <v>0.8</v>
      </c>
      <c r="O34" s="146">
        <v>0.2</v>
      </c>
      <c r="P34" s="146">
        <v>0.8</v>
      </c>
      <c r="Q34" s="146">
        <v>38.6</v>
      </c>
      <c r="R34" s="146">
        <v>34.700000000000003</v>
      </c>
      <c r="S34" s="146">
        <v>26.6</v>
      </c>
    </row>
    <row r="35" spans="1:19" s="141" customFormat="1" ht="33" customHeight="1" x14ac:dyDescent="0.3">
      <c r="A35" s="137">
        <v>31</v>
      </c>
      <c r="B35" s="148" t="s">
        <v>264</v>
      </c>
      <c r="C35" s="139">
        <v>93376</v>
      </c>
      <c r="D35" s="140">
        <v>85</v>
      </c>
      <c r="E35" s="146">
        <v>68.900000000000006</v>
      </c>
      <c r="F35" s="146">
        <v>16.2</v>
      </c>
      <c r="G35" s="146">
        <v>7.3</v>
      </c>
      <c r="H35" s="146">
        <v>0.7</v>
      </c>
      <c r="I35" s="146">
        <v>6.6</v>
      </c>
      <c r="J35" s="146">
        <v>0</v>
      </c>
      <c r="K35" s="146">
        <v>0.5</v>
      </c>
      <c r="L35" s="146">
        <v>1.2</v>
      </c>
      <c r="M35" s="146">
        <v>2.6</v>
      </c>
      <c r="N35" s="146">
        <f>L35+M35</f>
        <v>3.8</v>
      </c>
      <c r="O35" s="146">
        <v>1.5</v>
      </c>
      <c r="P35" s="146">
        <v>1.9</v>
      </c>
      <c r="Q35" s="146">
        <v>60.6</v>
      </c>
      <c r="R35" s="146">
        <v>27</v>
      </c>
      <c r="S35" s="146">
        <v>12.4</v>
      </c>
    </row>
    <row r="36" spans="1:19" s="141" customFormat="1" ht="24" customHeight="1" x14ac:dyDescent="0.3">
      <c r="A36" s="137">
        <v>32</v>
      </c>
      <c r="B36" s="148" t="s">
        <v>409</v>
      </c>
      <c r="C36" s="139">
        <v>235061</v>
      </c>
      <c r="D36" s="140">
        <v>96.7</v>
      </c>
      <c r="E36" s="146">
        <v>93.7</v>
      </c>
      <c r="F36" s="146">
        <v>3</v>
      </c>
      <c r="G36" s="146">
        <v>0.1</v>
      </c>
      <c r="H36" s="146">
        <v>0.1</v>
      </c>
      <c r="I36" s="146">
        <v>0</v>
      </c>
      <c r="J36" s="146">
        <v>1.8</v>
      </c>
      <c r="K36" s="146">
        <v>0.9</v>
      </c>
      <c r="L36" s="146">
        <v>0</v>
      </c>
      <c r="M36" s="146">
        <v>0</v>
      </c>
      <c r="N36" s="146">
        <f>L36+M36</f>
        <v>0</v>
      </c>
      <c r="O36" s="146">
        <v>0.1</v>
      </c>
      <c r="P36" s="146">
        <v>0.5</v>
      </c>
      <c r="Q36" s="146">
        <v>86.2</v>
      </c>
      <c r="R36" s="146">
        <v>11.7</v>
      </c>
      <c r="S36" s="146">
        <v>2.2000000000000002</v>
      </c>
    </row>
    <row r="37" spans="1:19" s="141" customFormat="1" ht="30.75" customHeight="1" x14ac:dyDescent="0.3">
      <c r="A37" s="137">
        <v>33</v>
      </c>
      <c r="B37" s="148" t="s">
        <v>410</v>
      </c>
      <c r="C37" s="139">
        <v>73063</v>
      </c>
      <c r="D37" s="140">
        <v>46.5</v>
      </c>
      <c r="E37" s="146">
        <v>26</v>
      </c>
      <c r="F37" s="146">
        <v>20.5</v>
      </c>
      <c r="G37" s="146">
        <v>7.2</v>
      </c>
      <c r="H37" s="146">
        <v>1.5</v>
      </c>
      <c r="I37" s="146">
        <v>5.7</v>
      </c>
      <c r="J37" s="146">
        <v>24.5</v>
      </c>
      <c r="K37" s="146">
        <v>20.6</v>
      </c>
      <c r="L37" s="146">
        <v>0.6</v>
      </c>
      <c r="M37" s="146">
        <v>0.3</v>
      </c>
      <c r="N37" s="146">
        <f>L37+M37</f>
        <v>0.89999999999999991</v>
      </c>
      <c r="O37" s="146">
        <v>0</v>
      </c>
      <c r="P37" s="146">
        <v>0.4</v>
      </c>
      <c r="Q37" s="146">
        <v>52.6</v>
      </c>
      <c r="R37" s="146">
        <v>36.4</v>
      </c>
      <c r="S37" s="146">
        <v>11</v>
      </c>
    </row>
    <row r="38" spans="1:19" s="141" customFormat="1" ht="24" customHeight="1" x14ac:dyDescent="0.3">
      <c r="A38" s="137">
        <v>34</v>
      </c>
      <c r="B38" s="148" t="s">
        <v>411</v>
      </c>
      <c r="C38" s="139">
        <v>60381</v>
      </c>
      <c r="D38" s="140">
        <v>75.2</v>
      </c>
      <c r="E38" s="146">
        <v>54.6</v>
      </c>
      <c r="F38" s="146">
        <v>20.6</v>
      </c>
      <c r="G38" s="146">
        <v>0.7</v>
      </c>
      <c r="H38" s="146">
        <v>0.5</v>
      </c>
      <c r="I38" s="146">
        <v>0.2</v>
      </c>
      <c r="J38" s="146">
        <v>5.5</v>
      </c>
      <c r="K38" s="146">
        <v>18.100000000000001</v>
      </c>
      <c r="L38" s="146">
        <v>0</v>
      </c>
      <c r="M38" s="146">
        <v>0</v>
      </c>
      <c r="N38" s="146">
        <f>L38+M38</f>
        <v>0</v>
      </c>
      <c r="O38" s="146">
        <v>0</v>
      </c>
      <c r="P38" s="146">
        <v>0.5</v>
      </c>
      <c r="Q38" s="146">
        <v>76.400000000000006</v>
      </c>
      <c r="R38" s="146">
        <v>22.1</v>
      </c>
      <c r="S38" s="146">
        <v>1.5</v>
      </c>
    </row>
    <row r="39" spans="1:19" s="141" customFormat="1" ht="24" customHeight="1" x14ac:dyDescent="0.3">
      <c r="A39" s="137">
        <v>35</v>
      </c>
      <c r="B39" s="148" t="s">
        <v>412</v>
      </c>
      <c r="C39" s="139">
        <v>10703</v>
      </c>
      <c r="D39" s="140">
        <v>20.3</v>
      </c>
      <c r="E39" s="146">
        <v>9.1</v>
      </c>
      <c r="F39" s="146">
        <v>11.1</v>
      </c>
      <c r="G39" s="146">
        <v>71.7</v>
      </c>
      <c r="H39" s="146">
        <v>6.9</v>
      </c>
      <c r="I39" s="146">
        <v>64.900000000000006</v>
      </c>
      <c r="J39" s="146">
        <v>2.5</v>
      </c>
      <c r="K39" s="146">
        <v>0.1</v>
      </c>
      <c r="L39" s="146">
        <v>0</v>
      </c>
      <c r="M39" s="146">
        <v>0</v>
      </c>
      <c r="N39" s="146">
        <f>L39+M39</f>
        <v>0</v>
      </c>
      <c r="O39" s="146">
        <v>0.4</v>
      </c>
      <c r="P39" s="146">
        <v>5.0999999999999996</v>
      </c>
      <c r="Q39" s="146">
        <v>83.7</v>
      </c>
      <c r="R39" s="146">
        <v>14.3</v>
      </c>
      <c r="S39" s="146">
        <v>2</v>
      </c>
    </row>
    <row r="40" spans="1:19" s="145" customFormat="1" ht="18" customHeight="1" x14ac:dyDescent="0.3">
      <c r="A40" s="154"/>
      <c r="B40" s="155" t="s">
        <v>326</v>
      </c>
      <c r="C40" s="143">
        <v>246692667</v>
      </c>
      <c r="D40" s="144">
        <v>43.5</v>
      </c>
      <c r="E40" s="147">
        <v>32</v>
      </c>
      <c r="F40" s="147">
        <v>11.6</v>
      </c>
      <c r="G40" s="147">
        <v>11</v>
      </c>
      <c r="H40" s="147">
        <v>1.6</v>
      </c>
      <c r="I40" s="147">
        <v>9.4</v>
      </c>
      <c r="J40" s="147">
        <v>33.5</v>
      </c>
      <c r="K40" s="147">
        <v>8.5</v>
      </c>
      <c r="L40" s="147">
        <v>0.5</v>
      </c>
      <c r="M40" s="147">
        <v>0.6</v>
      </c>
      <c r="N40" s="147">
        <f t="shared" si="0"/>
        <v>1.1000000000000001</v>
      </c>
      <c r="O40" s="147">
        <v>0.8</v>
      </c>
      <c r="P40" s="147">
        <v>1.5</v>
      </c>
      <c r="Q40" s="147">
        <v>46.6</v>
      </c>
      <c r="R40" s="147">
        <v>35.799999999999997</v>
      </c>
      <c r="S40" s="147">
        <v>17.600000000000001</v>
      </c>
    </row>
    <row r="41" spans="1:19" s="152" customFormat="1" ht="17.25" customHeight="1" x14ac:dyDescent="0.3">
      <c r="A41" s="153" t="s">
        <v>417</v>
      </c>
      <c r="B41" s="157"/>
      <c r="C41" s="150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</row>
    <row r="42" spans="1:19" s="149" customFormat="1" ht="17.25" customHeight="1" x14ac:dyDescent="0.3">
      <c r="A42" s="156" t="s">
        <v>327</v>
      </c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</row>
  </sheetData>
  <mergeCells count="15">
    <mergeCell ref="A1:S1"/>
    <mergeCell ref="A2:A4"/>
    <mergeCell ref="B2:B4"/>
    <mergeCell ref="C2:P2"/>
    <mergeCell ref="Q2:S3"/>
    <mergeCell ref="C3:C4"/>
    <mergeCell ref="D3:F3"/>
    <mergeCell ref="G3:I3"/>
    <mergeCell ref="J3:J4"/>
    <mergeCell ref="K3:K4"/>
    <mergeCell ref="L3:L4"/>
    <mergeCell ref="M3:M4"/>
    <mergeCell ref="N3:N4"/>
    <mergeCell ref="O3:O4"/>
    <mergeCell ref="P3:P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6"/>
  <sheetViews>
    <sheetView view="pageBreakPreview" topLeftCell="A25" zoomScaleSheetLayoutView="100" workbookViewId="0">
      <selection activeCell="C29" sqref="C29"/>
    </sheetView>
  </sheetViews>
  <sheetFormatPr defaultColWidth="9.109375" defaultRowHeight="14.4" x14ac:dyDescent="0.3"/>
  <cols>
    <col min="1" max="1" width="16.44140625" style="159" customWidth="1"/>
    <col min="2" max="2" width="27" style="53" bestFit="1" customWidth="1"/>
    <col min="3" max="3" width="23.33203125" style="53" bestFit="1" customWidth="1"/>
    <col min="4" max="4" width="26.33203125" style="53" bestFit="1" customWidth="1"/>
    <col min="5" max="16384" width="9.109375" style="53"/>
  </cols>
  <sheetData>
    <row r="1" spans="1:4" ht="15" customHeight="1" x14ac:dyDescent="0.3">
      <c r="A1" s="400" t="s">
        <v>297</v>
      </c>
      <c r="B1" s="400"/>
      <c r="C1" s="400"/>
      <c r="D1" s="400"/>
    </row>
    <row r="2" spans="1:4" x14ac:dyDescent="0.3">
      <c r="A2" s="400"/>
      <c r="B2" s="400"/>
      <c r="C2" s="400"/>
      <c r="D2" s="400"/>
    </row>
    <row r="3" spans="1:4" s="160" customFormat="1" ht="15" customHeight="1" x14ac:dyDescent="0.3">
      <c r="A3" s="401" t="s">
        <v>41</v>
      </c>
      <c r="B3" s="402" t="s">
        <v>298</v>
      </c>
      <c r="C3" s="403" t="s">
        <v>299</v>
      </c>
      <c r="D3" s="403"/>
    </row>
    <row r="4" spans="1:4" s="160" customFormat="1" ht="15.6" x14ac:dyDescent="0.3">
      <c r="A4" s="401"/>
      <c r="B4" s="402"/>
      <c r="C4" s="402" t="s">
        <v>300</v>
      </c>
      <c r="D4" s="402" t="s">
        <v>301</v>
      </c>
    </row>
    <row r="5" spans="1:4" s="160" customFormat="1" ht="32.25" customHeight="1" x14ac:dyDescent="0.3">
      <c r="A5" s="401"/>
      <c r="B5" s="402"/>
      <c r="C5" s="402"/>
      <c r="D5" s="402"/>
    </row>
    <row r="6" spans="1:4" s="156" customFormat="1" ht="23.25" customHeight="1" x14ac:dyDescent="0.3">
      <c r="A6" s="163">
        <v>1981</v>
      </c>
      <c r="B6" s="269"/>
      <c r="C6" s="164"/>
      <c r="D6" s="278"/>
    </row>
    <row r="7" spans="1:4" s="156" customFormat="1" ht="23.25" customHeight="1" x14ac:dyDescent="0.3">
      <c r="A7" s="165" t="s">
        <v>10</v>
      </c>
      <c r="B7" s="270">
        <v>118614803</v>
      </c>
      <c r="C7" s="166"/>
      <c r="D7" s="279"/>
    </row>
    <row r="8" spans="1:4" s="156" customFormat="1" ht="23.25" customHeight="1" x14ac:dyDescent="0.3">
      <c r="A8" s="168"/>
      <c r="B8" s="271"/>
      <c r="C8" s="169"/>
      <c r="D8" s="280"/>
    </row>
    <row r="9" spans="1:4" s="156" customFormat="1" ht="23.25" customHeight="1" x14ac:dyDescent="0.3">
      <c r="A9" s="165" t="s">
        <v>302</v>
      </c>
      <c r="B9" s="270">
        <v>28541877</v>
      </c>
      <c r="C9" s="170">
        <v>16596103</v>
      </c>
      <c r="D9" s="281">
        <v>11945774</v>
      </c>
    </row>
    <row r="10" spans="1:4" s="156" customFormat="1" ht="23.25" customHeight="1" x14ac:dyDescent="0.3">
      <c r="A10" s="168"/>
      <c r="B10" s="271"/>
      <c r="C10" s="169" t="str">
        <f>"("&amp;ROUND(C9*100/B9,2)&amp;")"</f>
        <v>(58.15)</v>
      </c>
      <c r="D10" s="280" t="str">
        <f>"("&amp;ROUND(D9*100/B9,2)&amp;")"</f>
        <v>(41.85)</v>
      </c>
    </row>
    <row r="11" spans="1:4" s="156" customFormat="1" ht="23.25" customHeight="1" x14ac:dyDescent="0.3">
      <c r="A11" s="165" t="s">
        <v>303</v>
      </c>
      <c r="B11" s="270">
        <v>90072926</v>
      </c>
      <c r="C11" s="166"/>
      <c r="D11" s="279"/>
    </row>
    <row r="12" spans="1:4" s="156" customFormat="1" ht="23.25" customHeight="1" x14ac:dyDescent="0.3">
      <c r="A12" s="171"/>
      <c r="B12" s="272"/>
      <c r="C12" s="172"/>
      <c r="D12" s="282"/>
    </row>
    <row r="13" spans="1:4" s="156" customFormat="1" ht="23.25" customHeight="1" x14ac:dyDescent="0.3">
      <c r="A13" s="163">
        <v>1991</v>
      </c>
      <c r="B13" s="273"/>
      <c r="C13" s="173"/>
      <c r="D13" s="283"/>
    </row>
    <row r="14" spans="1:4" s="156" customFormat="1" ht="23.25" customHeight="1" x14ac:dyDescent="0.3">
      <c r="A14" s="165" t="s">
        <v>10</v>
      </c>
      <c r="B14" s="281">
        <f>B16+B18</f>
        <v>151111383</v>
      </c>
      <c r="C14" s="281">
        <f>C16+C18</f>
        <v>35819780</v>
      </c>
      <c r="D14" s="281">
        <f>D16+D18</f>
        <v>115291603</v>
      </c>
    </row>
    <row r="15" spans="1:4" s="156" customFormat="1" ht="23.25" customHeight="1" x14ac:dyDescent="0.3">
      <c r="A15" s="168"/>
      <c r="B15" s="271"/>
      <c r="C15" s="169" t="str">
        <f>"("&amp;ROUND(C14*100/B14,2)&amp;")"</f>
        <v>(23.7)</v>
      </c>
      <c r="D15" s="280" t="str">
        <f>"("&amp;ROUND(D14*100/B14,2)&amp;")"</f>
        <v>(76.3)</v>
      </c>
    </row>
    <row r="16" spans="1:4" s="156" customFormat="1" ht="23.25" customHeight="1" x14ac:dyDescent="0.3">
      <c r="A16" s="165" t="s">
        <v>302</v>
      </c>
      <c r="B16" s="270">
        <v>39523184</v>
      </c>
      <c r="C16" s="170">
        <v>25236449</v>
      </c>
      <c r="D16" s="281">
        <v>14286735</v>
      </c>
    </row>
    <row r="17" spans="1:4" s="156" customFormat="1" ht="23.25" customHeight="1" x14ac:dyDescent="0.3">
      <c r="A17" s="168"/>
      <c r="B17" s="271"/>
      <c r="C17" s="169" t="str">
        <f>"("&amp;ROUND(C16*100/B16,2)&amp;")"</f>
        <v>(63.85)</v>
      </c>
      <c r="D17" s="280" t="str">
        <f>"("&amp;ROUND(D16*100/B16,2)&amp;")"</f>
        <v>(36.15)</v>
      </c>
    </row>
    <row r="18" spans="1:4" s="156" customFormat="1" ht="23.25" customHeight="1" x14ac:dyDescent="0.3">
      <c r="A18" s="165" t="s">
        <v>303</v>
      </c>
      <c r="B18" s="270">
        <v>111588199</v>
      </c>
      <c r="C18" s="170">
        <v>10583331</v>
      </c>
      <c r="D18" s="281">
        <v>101004868</v>
      </c>
    </row>
    <row r="19" spans="1:4" s="156" customFormat="1" ht="23.25" customHeight="1" x14ac:dyDescent="0.3">
      <c r="A19" s="171"/>
      <c r="B19" s="272"/>
      <c r="C19" s="174" t="str">
        <f>"("&amp;ROUND(C18*100/B18,2)&amp;")"</f>
        <v>(9.48)</v>
      </c>
      <c r="D19" s="282" t="str">
        <f>"("&amp;ROUND(D18*100/B18,2)&amp;")"</f>
        <v>(90.52)</v>
      </c>
    </row>
    <row r="20" spans="1:4" s="156" customFormat="1" ht="23.25" customHeight="1" x14ac:dyDescent="0.3">
      <c r="A20" s="163">
        <v>2001</v>
      </c>
      <c r="B20" s="274"/>
      <c r="C20" s="175"/>
      <c r="D20" s="284"/>
    </row>
    <row r="21" spans="1:4" s="156" customFormat="1" ht="23.25" customHeight="1" x14ac:dyDescent="0.3">
      <c r="A21" s="165" t="s">
        <v>10</v>
      </c>
      <c r="B21" s="281">
        <f>B23+B25</f>
        <v>191963935</v>
      </c>
      <c r="C21" s="281">
        <f>C23+C25</f>
        <v>69885799</v>
      </c>
      <c r="D21" s="281">
        <f>D23+D25</f>
        <v>122078136</v>
      </c>
    </row>
    <row r="22" spans="1:4" s="156" customFormat="1" ht="23.25" customHeight="1" x14ac:dyDescent="0.3">
      <c r="A22" s="168"/>
      <c r="B22" s="275"/>
      <c r="C22" s="176" t="str">
        <f>"("&amp;ROUND(C21*100/B21,2)&amp;")"</f>
        <v>(36.41)</v>
      </c>
      <c r="D22" s="285" t="str">
        <f>"("&amp;ROUND(D21*100/B21,2)&amp;")"</f>
        <v>(63.59)</v>
      </c>
    </row>
    <row r="23" spans="1:4" s="156" customFormat="1" ht="23.25" customHeight="1" x14ac:dyDescent="0.3">
      <c r="A23" s="165" t="s">
        <v>302</v>
      </c>
      <c r="B23" s="270">
        <v>53692376</v>
      </c>
      <c r="C23" s="170">
        <v>39581440</v>
      </c>
      <c r="D23" s="281">
        <v>14110936</v>
      </c>
    </row>
    <row r="24" spans="1:4" s="156" customFormat="1" ht="23.25" customHeight="1" x14ac:dyDescent="0.3">
      <c r="A24" s="168"/>
      <c r="B24" s="275"/>
      <c r="C24" s="169" t="str">
        <f>"("&amp;ROUND(C23*100/B23,2)&amp;")"</f>
        <v>(73.72)</v>
      </c>
      <c r="D24" s="280" t="str">
        <f>"("&amp;ROUND(D23*100/B23,2)&amp;")"</f>
        <v>(26.28)</v>
      </c>
    </row>
    <row r="25" spans="1:4" s="156" customFormat="1" ht="23.25" customHeight="1" x14ac:dyDescent="0.3">
      <c r="A25" s="165" t="s">
        <v>303</v>
      </c>
      <c r="B25" s="270">
        <v>138271559</v>
      </c>
      <c r="C25" s="170">
        <v>30304359</v>
      </c>
      <c r="D25" s="281">
        <v>107967200</v>
      </c>
    </row>
    <row r="26" spans="1:4" s="156" customFormat="1" ht="23.25" customHeight="1" x14ac:dyDescent="0.3">
      <c r="A26" s="171"/>
      <c r="B26" s="276"/>
      <c r="C26" s="172" t="str">
        <f>"("&amp;ROUND(C25*100/B25,2)&amp;")"</f>
        <v>(21.92)</v>
      </c>
      <c r="D26" s="282" t="str">
        <f>"("&amp;ROUND(C25*100/B25,2)&amp;")"</f>
        <v>(21.92)</v>
      </c>
    </row>
    <row r="27" spans="1:4" s="156" customFormat="1" ht="23.25" customHeight="1" x14ac:dyDescent="0.3">
      <c r="A27" s="163">
        <v>2011</v>
      </c>
      <c r="B27" s="274"/>
      <c r="C27" s="175"/>
      <c r="D27" s="284"/>
    </row>
    <row r="28" spans="1:4" s="156" customFormat="1" ht="23.25" customHeight="1" x14ac:dyDescent="0.3">
      <c r="A28" s="165" t="s">
        <v>10</v>
      </c>
      <c r="B28" s="281">
        <f>B30+B32</f>
        <v>246740228</v>
      </c>
      <c r="C28" s="281">
        <f>C30+C32</f>
        <v>115737458</v>
      </c>
      <c r="D28" s="281">
        <f>D30+D32</f>
        <v>131002770</v>
      </c>
    </row>
    <row r="29" spans="1:4" s="156" customFormat="1" ht="23.25" customHeight="1" x14ac:dyDescent="0.3">
      <c r="A29" s="168"/>
      <c r="B29" s="275"/>
      <c r="C29" s="169" t="str">
        <f>"("&amp;ROUND(C28*100/B28,2)&amp;")"</f>
        <v>(46.91)</v>
      </c>
      <c r="D29" s="280" t="str">
        <f>"("&amp;ROUND(D28*100/B28,2)&amp;")"</f>
        <v>(53.09)</v>
      </c>
    </row>
    <row r="30" spans="1:4" s="156" customFormat="1" ht="23.25" customHeight="1" x14ac:dyDescent="0.3">
      <c r="A30" s="165" t="s">
        <v>302</v>
      </c>
      <c r="B30" s="277">
        <v>78865937</v>
      </c>
      <c r="C30" s="170">
        <v>64162119</v>
      </c>
      <c r="D30" s="281">
        <f>B30-C30</f>
        <v>14703818</v>
      </c>
    </row>
    <row r="31" spans="1:4" s="156" customFormat="1" ht="23.25" customHeight="1" x14ac:dyDescent="0.3">
      <c r="A31" s="168"/>
      <c r="B31" s="271"/>
      <c r="C31" s="169" t="str">
        <f>"("&amp;ROUND(C30*100/B30,2)&amp;")"</f>
        <v>(81.36)</v>
      </c>
      <c r="D31" s="280" t="str">
        <f>"("&amp;ROUND(D30*100/B30,2)&amp;")"</f>
        <v>(18.64)</v>
      </c>
    </row>
    <row r="32" spans="1:4" s="156" customFormat="1" ht="23.25" customHeight="1" x14ac:dyDescent="0.3">
      <c r="A32" s="165" t="s">
        <v>303</v>
      </c>
      <c r="B32" s="277">
        <v>167874291</v>
      </c>
      <c r="C32" s="170">
        <v>51575339</v>
      </c>
      <c r="D32" s="281">
        <f>B32-C32</f>
        <v>116298952</v>
      </c>
    </row>
    <row r="33" spans="1:4" s="156" customFormat="1" ht="23.25" customHeight="1" x14ac:dyDescent="0.3">
      <c r="A33" s="177"/>
      <c r="B33" s="276"/>
      <c r="C33" s="172" t="str">
        <f>"("&amp;ROUND(C32*100/B32,2)&amp;")"</f>
        <v>(30.72)</v>
      </c>
      <c r="D33" s="282" t="str">
        <f>"("&amp;ROUND(D32*100/B32,2)&amp;")"</f>
        <v>(69.28)</v>
      </c>
    </row>
    <row r="34" spans="1:4" s="54" customFormat="1" x14ac:dyDescent="0.3">
      <c r="A34" s="399" t="s">
        <v>304</v>
      </c>
      <c r="B34" s="399"/>
      <c r="C34" s="399"/>
      <c r="D34" s="399"/>
    </row>
    <row r="35" spans="1:4" s="54" customFormat="1" ht="15" customHeight="1" x14ac:dyDescent="0.3">
      <c r="A35" s="161" t="s">
        <v>305</v>
      </c>
      <c r="B35" s="162"/>
    </row>
    <row r="36" spans="1:4" s="54" customFormat="1" x14ac:dyDescent="0.3">
      <c r="A36" s="158" t="s">
        <v>306</v>
      </c>
    </row>
  </sheetData>
  <mergeCells count="7">
    <mergeCell ref="A34:D34"/>
    <mergeCell ref="A1:D2"/>
    <mergeCell ref="A3:A5"/>
    <mergeCell ref="B3:B5"/>
    <mergeCell ref="C3:D3"/>
    <mergeCell ref="C4:C5"/>
    <mergeCell ref="D4:D5"/>
  </mergeCells>
  <printOptions horizontalCentered="1"/>
  <pageMargins left="0.7" right="0.70866141732283472" top="0.74803149606299213" bottom="0.74803149606299213" header="0.31496062992125984" footer="0.31496062992125984"/>
  <pageSetup paperSize="9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5"/>
  <sheetViews>
    <sheetView view="pageBreakPreview" zoomScaleSheetLayoutView="100" workbookViewId="0">
      <selection activeCell="B9" sqref="B9"/>
    </sheetView>
  </sheetViews>
  <sheetFormatPr defaultColWidth="9.109375" defaultRowHeight="14.4" x14ac:dyDescent="0.3"/>
  <cols>
    <col min="1" max="1" width="9.109375" style="199"/>
    <col min="2" max="2" width="27.88671875" style="199" customWidth="1"/>
    <col min="3" max="3" width="16.33203125" style="199" customWidth="1"/>
    <col min="4" max="4" width="16.44140625" style="199" customWidth="1"/>
    <col min="5" max="5" width="13.44140625" style="199" customWidth="1"/>
    <col min="6" max="16384" width="9.109375" style="199"/>
  </cols>
  <sheetData>
    <row r="1" spans="1:5" ht="29.25" customHeight="1" x14ac:dyDescent="0.3">
      <c r="A1" s="404" t="s">
        <v>404</v>
      </c>
      <c r="B1" s="404"/>
      <c r="C1" s="404"/>
      <c r="D1" s="404"/>
      <c r="E1" s="404"/>
    </row>
    <row r="2" spans="1:5" s="5" customFormat="1" ht="62.25" customHeight="1" x14ac:dyDescent="0.3">
      <c r="A2" s="200" t="s">
        <v>285</v>
      </c>
      <c r="B2" s="200" t="s">
        <v>286</v>
      </c>
      <c r="C2" s="200" t="s">
        <v>287</v>
      </c>
      <c r="D2" s="200" t="s">
        <v>288</v>
      </c>
      <c r="E2" s="200" t="s">
        <v>289</v>
      </c>
    </row>
    <row r="3" spans="1:5" s="204" customFormat="1" ht="20.25" customHeight="1" x14ac:dyDescent="0.3">
      <c r="A3" s="201">
        <v>1</v>
      </c>
      <c r="B3" s="202" t="s">
        <v>40</v>
      </c>
      <c r="C3" s="203">
        <v>1</v>
      </c>
      <c r="D3" s="343">
        <v>107200</v>
      </c>
      <c r="E3" s="203">
        <v>15</v>
      </c>
    </row>
    <row r="4" spans="1:5" s="204" customFormat="1" ht="20.25" customHeight="1" x14ac:dyDescent="0.3">
      <c r="A4" s="201">
        <v>2</v>
      </c>
      <c r="B4" s="203" t="s">
        <v>11</v>
      </c>
      <c r="C4" s="203">
        <v>99</v>
      </c>
      <c r="D4" s="343">
        <v>23591660</v>
      </c>
      <c r="E4" s="203">
        <v>2477.0300000000002</v>
      </c>
    </row>
    <row r="5" spans="1:5" s="204" customFormat="1" ht="20.25" customHeight="1" x14ac:dyDescent="0.3">
      <c r="A5" s="201">
        <v>3</v>
      </c>
      <c r="B5" s="203" t="s">
        <v>1</v>
      </c>
      <c r="C5" s="203">
        <v>13</v>
      </c>
      <c r="D5" s="343">
        <v>1991110</v>
      </c>
      <c r="E5" s="203">
        <v>503.28</v>
      </c>
    </row>
    <row r="6" spans="1:5" s="204" customFormat="1" ht="20.25" customHeight="1" x14ac:dyDescent="0.3">
      <c r="A6" s="201">
        <v>4</v>
      </c>
      <c r="B6" s="203" t="s">
        <v>2</v>
      </c>
      <c r="C6" s="203">
        <v>37</v>
      </c>
      <c r="D6" s="343">
        <v>6897354</v>
      </c>
      <c r="E6" s="203">
        <v>1396.43</v>
      </c>
    </row>
    <row r="7" spans="1:5" s="204" customFormat="1" ht="20.25" customHeight="1" x14ac:dyDescent="0.3">
      <c r="A7" s="201">
        <v>5</v>
      </c>
      <c r="B7" s="203" t="s">
        <v>30</v>
      </c>
      <c r="C7" s="203">
        <v>1</v>
      </c>
      <c r="D7" s="343">
        <v>994820</v>
      </c>
      <c r="E7" s="203">
        <v>537.20000000000005</v>
      </c>
    </row>
    <row r="8" spans="1:5" s="204" customFormat="1" ht="20.25" customHeight="1" x14ac:dyDescent="0.3">
      <c r="A8" s="201">
        <v>6</v>
      </c>
      <c r="B8" s="349" t="s">
        <v>35</v>
      </c>
      <c r="C8" s="203">
        <v>14</v>
      </c>
      <c r="D8" s="343">
        <v>3081180</v>
      </c>
      <c r="E8" s="203">
        <v>489.12</v>
      </c>
    </row>
    <row r="9" spans="1:5" s="204" customFormat="1" ht="20.25" customHeight="1" x14ac:dyDescent="0.3">
      <c r="A9" s="201">
        <v>7</v>
      </c>
      <c r="B9" s="203" t="s">
        <v>14</v>
      </c>
      <c r="C9" s="203">
        <v>3</v>
      </c>
      <c r="D9" s="343">
        <v>295180</v>
      </c>
      <c r="E9" s="203">
        <v>29.53</v>
      </c>
    </row>
    <row r="10" spans="1:5" s="204" customFormat="1" ht="20.25" customHeight="1" x14ac:dyDescent="0.3">
      <c r="A10" s="201">
        <v>8</v>
      </c>
      <c r="B10" s="203" t="s">
        <v>13</v>
      </c>
      <c r="C10" s="203">
        <v>1</v>
      </c>
      <c r="D10" s="343">
        <v>14858800</v>
      </c>
      <c r="E10" s="203">
        <v>4346</v>
      </c>
    </row>
    <row r="11" spans="1:5" s="204" customFormat="1" ht="20.25" customHeight="1" x14ac:dyDescent="0.3">
      <c r="A11" s="201">
        <v>9</v>
      </c>
      <c r="B11" s="203" t="s">
        <v>26</v>
      </c>
      <c r="C11" s="203">
        <v>59</v>
      </c>
      <c r="D11" s="343">
        <v>16858830</v>
      </c>
      <c r="E11" s="203">
        <v>2385.64</v>
      </c>
    </row>
    <row r="12" spans="1:5" s="204" customFormat="1" ht="20.25" customHeight="1" x14ac:dyDescent="0.3">
      <c r="A12" s="201">
        <v>10</v>
      </c>
      <c r="B12" s="203" t="s">
        <v>15</v>
      </c>
      <c r="C12" s="203">
        <v>27</v>
      </c>
      <c r="D12" s="343">
        <v>6038150</v>
      </c>
      <c r="E12" s="203">
        <v>833.07</v>
      </c>
    </row>
    <row r="13" spans="1:5" s="204" customFormat="1" ht="20.25" customHeight="1" x14ac:dyDescent="0.3">
      <c r="A13" s="201">
        <v>11</v>
      </c>
      <c r="B13" s="203" t="s">
        <v>3</v>
      </c>
      <c r="C13" s="203">
        <v>1</v>
      </c>
      <c r="D13" s="343">
        <v>163490</v>
      </c>
      <c r="E13" s="203">
        <v>36.18</v>
      </c>
    </row>
    <row r="14" spans="1:5" s="204" customFormat="1" ht="20.25" customHeight="1" x14ac:dyDescent="0.3">
      <c r="A14" s="201">
        <v>12</v>
      </c>
      <c r="B14" s="203" t="s">
        <v>33</v>
      </c>
      <c r="C14" s="203">
        <v>6</v>
      </c>
      <c r="D14" s="343">
        <v>2155050</v>
      </c>
      <c r="E14" s="203">
        <v>302.26</v>
      </c>
    </row>
    <row r="15" spans="1:5" s="204" customFormat="1" ht="20.25" customHeight="1" x14ac:dyDescent="0.3">
      <c r="A15" s="201">
        <v>13</v>
      </c>
      <c r="B15" s="203" t="s">
        <v>4</v>
      </c>
      <c r="C15" s="203">
        <v>24</v>
      </c>
      <c r="D15" s="343">
        <v>5790471</v>
      </c>
      <c r="E15" s="203">
        <v>1135.8599999999999</v>
      </c>
    </row>
    <row r="16" spans="1:5" s="204" customFormat="1" ht="20.25" customHeight="1" x14ac:dyDescent="0.3">
      <c r="A16" s="201">
        <v>14</v>
      </c>
      <c r="B16" s="203" t="s">
        <v>16</v>
      </c>
      <c r="C16" s="203">
        <v>59</v>
      </c>
      <c r="D16" s="343">
        <v>16902631</v>
      </c>
      <c r="E16" s="203">
        <v>2529.7800000000002</v>
      </c>
    </row>
    <row r="17" spans="1:5" s="204" customFormat="1" ht="20.25" customHeight="1" x14ac:dyDescent="0.3">
      <c r="A17" s="201">
        <v>15</v>
      </c>
      <c r="B17" s="203" t="s">
        <v>5</v>
      </c>
      <c r="C17" s="203">
        <v>34</v>
      </c>
      <c r="D17" s="343">
        <v>5465176</v>
      </c>
      <c r="E17" s="203">
        <v>883.03</v>
      </c>
    </row>
    <row r="18" spans="1:5" s="204" customFormat="1" ht="20.25" customHeight="1" x14ac:dyDescent="0.3">
      <c r="A18" s="201">
        <v>16</v>
      </c>
      <c r="B18" s="203" t="s">
        <v>6</v>
      </c>
      <c r="C18" s="203">
        <v>48</v>
      </c>
      <c r="D18" s="343">
        <v>12540050</v>
      </c>
      <c r="E18" s="203">
        <v>1724.55</v>
      </c>
    </row>
    <row r="19" spans="1:5" s="204" customFormat="1" ht="20.25" customHeight="1" x14ac:dyDescent="0.3">
      <c r="A19" s="201">
        <v>17</v>
      </c>
      <c r="B19" s="203" t="s">
        <v>17</v>
      </c>
      <c r="C19" s="203">
        <v>84</v>
      </c>
      <c r="D19" s="343">
        <v>42758250</v>
      </c>
      <c r="E19" s="203">
        <v>12750.05</v>
      </c>
    </row>
    <row r="20" spans="1:5" s="204" customFormat="1" ht="20.25" customHeight="1" x14ac:dyDescent="0.3">
      <c r="A20" s="201">
        <v>18</v>
      </c>
      <c r="B20" s="203" t="s">
        <v>18</v>
      </c>
      <c r="C20" s="203">
        <v>1</v>
      </c>
      <c r="D20" s="343">
        <v>249870</v>
      </c>
      <c r="E20" s="203">
        <v>43.43</v>
      </c>
    </row>
    <row r="21" spans="1:5" s="204" customFormat="1" ht="20.25" customHeight="1" x14ac:dyDescent="0.3">
      <c r="A21" s="201">
        <v>19</v>
      </c>
      <c r="B21" s="203" t="s">
        <v>19</v>
      </c>
      <c r="C21" s="203">
        <v>2</v>
      </c>
      <c r="D21" s="343">
        <v>267780</v>
      </c>
      <c r="E21" s="203">
        <v>40.119999999999997</v>
      </c>
    </row>
    <row r="22" spans="1:5" s="204" customFormat="1" ht="20.25" customHeight="1" x14ac:dyDescent="0.3">
      <c r="A22" s="201">
        <v>20</v>
      </c>
      <c r="B22" s="203" t="s">
        <v>36</v>
      </c>
      <c r="C22" s="203">
        <v>1</v>
      </c>
      <c r="D22" s="343">
        <v>282550</v>
      </c>
      <c r="E22" s="203">
        <v>39.56</v>
      </c>
    </row>
    <row r="23" spans="1:5" s="204" customFormat="1" ht="20.25" customHeight="1" x14ac:dyDescent="0.3">
      <c r="A23" s="201">
        <v>21</v>
      </c>
      <c r="B23" s="203" t="s">
        <v>20</v>
      </c>
      <c r="C23" s="203">
        <v>2</v>
      </c>
      <c r="D23" s="343">
        <v>298330</v>
      </c>
      <c r="E23" s="203">
        <v>41.76</v>
      </c>
    </row>
    <row r="24" spans="1:5" s="204" customFormat="1" ht="20.25" customHeight="1" x14ac:dyDescent="0.3">
      <c r="A24" s="201">
        <v>22</v>
      </c>
      <c r="B24" s="203" t="s">
        <v>21</v>
      </c>
      <c r="C24" s="203">
        <v>24</v>
      </c>
      <c r="D24" s="343">
        <v>4240440</v>
      </c>
      <c r="E24" s="203">
        <v>923.97</v>
      </c>
    </row>
    <row r="25" spans="1:5" s="204" customFormat="1" ht="20.25" customHeight="1" x14ac:dyDescent="0.3">
      <c r="A25" s="201">
        <v>23</v>
      </c>
      <c r="B25" s="203" t="s">
        <v>32</v>
      </c>
      <c r="C25" s="203">
        <v>3</v>
      </c>
      <c r="D25" s="343">
        <v>583820</v>
      </c>
      <c r="E25" s="203">
        <v>80.56</v>
      </c>
    </row>
    <row r="26" spans="1:5" s="204" customFormat="1" ht="20.25" customHeight="1" x14ac:dyDescent="0.3">
      <c r="A26" s="201">
        <v>24</v>
      </c>
      <c r="B26" s="203" t="s">
        <v>22</v>
      </c>
      <c r="C26" s="203">
        <v>33</v>
      </c>
      <c r="D26" s="343">
        <v>7439530</v>
      </c>
      <c r="E26" s="203">
        <v>2033.94</v>
      </c>
    </row>
    <row r="27" spans="1:5" s="204" customFormat="1" ht="20.25" customHeight="1" x14ac:dyDescent="0.3">
      <c r="A27" s="201">
        <v>25</v>
      </c>
      <c r="B27" s="203" t="s">
        <v>28</v>
      </c>
      <c r="C27" s="203">
        <v>45</v>
      </c>
      <c r="D27" s="343">
        <v>11210750</v>
      </c>
      <c r="E27" s="203">
        <v>1912.72</v>
      </c>
    </row>
    <row r="28" spans="1:5" s="204" customFormat="1" ht="20.25" customHeight="1" x14ac:dyDescent="0.3">
      <c r="A28" s="201">
        <v>26</v>
      </c>
      <c r="B28" s="203" t="s">
        <v>23</v>
      </c>
      <c r="C28" s="203">
        <v>84</v>
      </c>
      <c r="D28" s="343">
        <v>20107890</v>
      </c>
      <c r="E28" s="203">
        <v>1577.4</v>
      </c>
    </row>
    <row r="29" spans="1:5" s="204" customFormat="1" ht="20.25" customHeight="1" x14ac:dyDescent="0.3">
      <c r="A29" s="201">
        <v>27</v>
      </c>
      <c r="B29" s="203" t="s">
        <v>24</v>
      </c>
      <c r="C29" s="203">
        <v>1</v>
      </c>
      <c r="D29" s="343">
        <v>214327</v>
      </c>
      <c r="E29" s="203">
        <v>30</v>
      </c>
    </row>
    <row r="30" spans="1:5" s="204" customFormat="1" ht="20.25" customHeight="1" x14ac:dyDescent="0.3">
      <c r="A30" s="201">
        <v>28</v>
      </c>
      <c r="B30" s="203" t="s">
        <v>8</v>
      </c>
      <c r="C30" s="203">
        <v>107</v>
      </c>
      <c r="D30" s="343">
        <v>29144800</v>
      </c>
      <c r="E30" s="203">
        <v>4814.7700000000004</v>
      </c>
    </row>
    <row r="31" spans="1:5" s="204" customFormat="1" ht="20.25" customHeight="1" x14ac:dyDescent="0.3">
      <c r="A31" s="201">
        <v>29</v>
      </c>
      <c r="B31" s="203" t="s">
        <v>25</v>
      </c>
      <c r="C31" s="203">
        <v>7</v>
      </c>
      <c r="D31" s="343">
        <v>1318840</v>
      </c>
      <c r="E31" s="203">
        <v>232.55</v>
      </c>
    </row>
    <row r="32" spans="1:5" s="204" customFormat="1" ht="20.25" customHeight="1" x14ac:dyDescent="0.3">
      <c r="A32" s="201">
        <v>30</v>
      </c>
      <c r="B32" s="203" t="s">
        <v>9</v>
      </c>
      <c r="C32" s="203">
        <v>87</v>
      </c>
      <c r="D32" s="343">
        <v>21822911</v>
      </c>
      <c r="E32" s="203">
        <v>3949.09</v>
      </c>
    </row>
    <row r="33" spans="1:5" s="204" customFormat="1" ht="20.25" customHeight="1" x14ac:dyDescent="0.3">
      <c r="A33" s="203"/>
      <c r="B33" s="205" t="s">
        <v>10</v>
      </c>
      <c r="C33" s="205">
        <f>SUM(C3:C32)</f>
        <v>908</v>
      </c>
      <c r="D33" s="344">
        <f>SUM(D3:D32)</f>
        <v>257671240</v>
      </c>
      <c r="E33" s="205">
        <f>SUM(E3:E32)</f>
        <v>48093.880000000005</v>
      </c>
    </row>
    <row r="34" spans="1:5" ht="37.5" customHeight="1" x14ac:dyDescent="0.3">
      <c r="A34" s="405" t="s">
        <v>290</v>
      </c>
      <c r="B34" s="405"/>
      <c r="C34" s="405"/>
      <c r="D34" s="405"/>
      <c r="E34" s="405"/>
    </row>
    <row r="35" spans="1:5" x14ac:dyDescent="0.3">
      <c r="A35" t="s">
        <v>415</v>
      </c>
      <c r="B35" s="330" t="s">
        <v>414</v>
      </c>
    </row>
  </sheetData>
  <mergeCells count="2">
    <mergeCell ref="A1:E1"/>
    <mergeCell ref="A34:E3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37"/>
  <sheetViews>
    <sheetView tabSelected="1" view="pageBreakPreview" zoomScale="90" zoomScaleSheetLayoutView="90" workbookViewId="0">
      <selection activeCell="F2" sqref="F2"/>
    </sheetView>
  </sheetViews>
  <sheetFormatPr defaultColWidth="9.109375" defaultRowHeight="14.4" x14ac:dyDescent="0.3"/>
  <cols>
    <col min="1" max="1" width="19.44140625" style="74" customWidth="1"/>
    <col min="2" max="2" width="12" style="74" customWidth="1"/>
    <col min="3" max="3" width="13.44140625" style="74" customWidth="1"/>
    <col min="4" max="4" width="10" style="74" customWidth="1"/>
    <col min="5" max="5" width="24.5546875" style="74" customWidth="1"/>
    <col min="6" max="6" width="19.5546875" style="74" customWidth="1"/>
    <col min="7" max="7" width="23.44140625" style="74" customWidth="1"/>
    <col min="8" max="8" width="16.88671875" style="74" customWidth="1"/>
    <col min="9" max="16384" width="9.109375" style="74"/>
  </cols>
  <sheetData>
    <row r="1" spans="1:8" s="85" customFormat="1" ht="42.75" customHeight="1" x14ac:dyDescent="0.3">
      <c r="A1" s="351" t="s">
        <v>419</v>
      </c>
      <c r="B1" s="179" t="s">
        <v>291</v>
      </c>
      <c r="C1" s="179" t="s">
        <v>292</v>
      </c>
      <c r="D1" s="179" t="s">
        <v>293</v>
      </c>
      <c r="E1" s="179" t="s">
        <v>294</v>
      </c>
      <c r="F1" s="179" t="s">
        <v>295</v>
      </c>
      <c r="G1" s="179" t="s">
        <v>296</v>
      </c>
      <c r="H1" s="350" t="s">
        <v>420</v>
      </c>
    </row>
    <row r="2" spans="1:8" s="85" customFormat="1" ht="20.25" customHeight="1" x14ac:dyDescent="0.3">
      <c r="A2" s="180" t="s">
        <v>421</v>
      </c>
      <c r="B2" s="181">
        <v>1</v>
      </c>
      <c r="C2" s="180">
        <v>1</v>
      </c>
      <c r="D2" s="182">
        <v>0</v>
      </c>
      <c r="E2" s="183">
        <v>0</v>
      </c>
      <c r="F2" s="184">
        <v>14172</v>
      </c>
      <c r="G2" s="180">
        <v>14172</v>
      </c>
      <c r="H2" s="185">
        <v>9.8767841213202505</v>
      </c>
    </row>
    <row r="3" spans="1:8" s="85" customFormat="1" ht="20.25" customHeight="1" x14ac:dyDescent="0.3">
      <c r="A3" s="186" t="s">
        <v>11</v>
      </c>
      <c r="B3" s="181">
        <v>125</v>
      </c>
      <c r="C3" s="186">
        <v>125</v>
      </c>
      <c r="D3" s="182">
        <v>8338154</v>
      </c>
      <c r="E3" s="183">
        <v>877172</v>
      </c>
      <c r="F3" s="184">
        <v>971608</v>
      </c>
      <c r="G3" s="186">
        <v>10186934</v>
      </c>
      <c r="H3" s="187">
        <v>36.099461091477998</v>
      </c>
    </row>
    <row r="4" spans="1:8" s="85" customFormat="1" ht="20.25" customHeight="1" x14ac:dyDescent="0.3">
      <c r="A4" s="186" t="s">
        <v>12</v>
      </c>
      <c r="B4" s="181">
        <v>26</v>
      </c>
      <c r="C4" s="186">
        <v>5</v>
      </c>
      <c r="D4" s="182">
        <v>0</v>
      </c>
      <c r="E4" s="183">
        <v>0</v>
      </c>
      <c r="F4" s="184">
        <v>15562</v>
      </c>
      <c r="G4" s="186">
        <v>15562</v>
      </c>
      <c r="H4" s="187">
        <v>4.9034404746525304</v>
      </c>
    </row>
    <row r="5" spans="1:8" s="85" customFormat="1" ht="20.25" customHeight="1" x14ac:dyDescent="0.3">
      <c r="A5" s="186" t="s">
        <v>1</v>
      </c>
      <c r="B5" s="181">
        <v>88</v>
      </c>
      <c r="C5" s="186">
        <v>31</v>
      </c>
      <c r="D5" s="182">
        <v>9163</v>
      </c>
      <c r="E5" s="183">
        <v>70979</v>
      </c>
      <c r="F5" s="184">
        <v>117124</v>
      </c>
      <c r="G5" s="186">
        <v>197266</v>
      </c>
      <c r="H5" s="187">
        <v>4.4848042828737302</v>
      </c>
    </row>
    <row r="6" spans="1:8" s="85" customFormat="1" ht="20.25" customHeight="1" x14ac:dyDescent="0.3">
      <c r="A6" s="186" t="s">
        <v>2</v>
      </c>
      <c r="B6" s="181">
        <v>139</v>
      </c>
      <c r="C6" s="186">
        <v>88</v>
      </c>
      <c r="D6" s="182">
        <v>0</v>
      </c>
      <c r="E6" s="183">
        <v>0</v>
      </c>
      <c r="F6" s="184">
        <v>1237682</v>
      </c>
      <c r="G6" s="186">
        <v>1237682</v>
      </c>
      <c r="H6" s="187">
        <v>10.526282665374801</v>
      </c>
    </row>
    <row r="7" spans="1:8" s="85" customFormat="1" ht="20.25" customHeight="1" x14ac:dyDescent="0.3">
      <c r="A7" s="186" t="s">
        <v>30</v>
      </c>
      <c r="B7" s="181">
        <v>1</v>
      </c>
      <c r="C7" s="186">
        <v>1</v>
      </c>
      <c r="D7" s="182">
        <v>95135</v>
      </c>
      <c r="E7" s="183">
        <v>0</v>
      </c>
      <c r="F7" s="184">
        <v>0</v>
      </c>
      <c r="G7" s="186">
        <v>95135</v>
      </c>
      <c r="H7" s="187">
        <v>9.2682708223124397</v>
      </c>
    </row>
    <row r="8" spans="1:8" s="85" customFormat="1" ht="20.25" customHeight="1" x14ac:dyDescent="0.3">
      <c r="A8" s="186" t="s">
        <v>35</v>
      </c>
      <c r="B8" s="181">
        <v>168</v>
      </c>
      <c r="C8" s="186">
        <v>94</v>
      </c>
      <c r="D8" s="182">
        <v>713654</v>
      </c>
      <c r="E8" s="183">
        <v>764851</v>
      </c>
      <c r="F8" s="184">
        <v>420426</v>
      </c>
      <c r="G8" s="186">
        <v>1898931</v>
      </c>
      <c r="H8" s="187">
        <v>31.9834124863131</v>
      </c>
    </row>
    <row r="9" spans="1:8" s="85" customFormat="1" ht="20.25" customHeight="1" x14ac:dyDescent="0.3">
      <c r="A9" s="186" t="s">
        <v>422</v>
      </c>
      <c r="B9" s="181">
        <v>1</v>
      </c>
      <c r="C9" s="186">
        <v>0</v>
      </c>
      <c r="D9" s="182">
        <v>0</v>
      </c>
      <c r="E9" s="183">
        <v>0</v>
      </c>
      <c r="F9" s="184">
        <v>0</v>
      </c>
      <c r="G9" s="186">
        <v>0</v>
      </c>
      <c r="H9" s="187">
        <v>0</v>
      </c>
    </row>
    <row r="10" spans="1:8" s="85" customFormat="1" ht="20.25" customHeight="1" x14ac:dyDescent="0.3">
      <c r="A10" s="186" t="s">
        <v>13</v>
      </c>
      <c r="B10" s="181">
        <v>3</v>
      </c>
      <c r="C10" s="186">
        <v>22</v>
      </c>
      <c r="D10" s="182">
        <v>738915</v>
      </c>
      <c r="E10" s="183">
        <v>0</v>
      </c>
      <c r="F10" s="184">
        <v>1046475</v>
      </c>
      <c r="G10" s="186">
        <v>1785390</v>
      </c>
      <c r="H10" s="187">
        <v>10.907208847705601</v>
      </c>
    </row>
    <row r="11" spans="1:8" s="85" customFormat="1" ht="20.25" customHeight="1" x14ac:dyDescent="0.3">
      <c r="A11" s="186" t="s">
        <v>14</v>
      </c>
      <c r="B11" s="181">
        <v>14</v>
      </c>
      <c r="C11" s="186">
        <v>3</v>
      </c>
      <c r="D11" s="182">
        <v>6107</v>
      </c>
      <c r="E11" s="183">
        <v>0</v>
      </c>
      <c r="F11" s="184">
        <v>20140</v>
      </c>
      <c r="G11" s="186">
        <v>26247</v>
      </c>
      <c r="H11" s="187">
        <v>2.8944193627359098</v>
      </c>
    </row>
    <row r="12" spans="1:8" s="85" customFormat="1" ht="20.25" customHeight="1" x14ac:dyDescent="0.3">
      <c r="A12" s="186" t="s">
        <v>26</v>
      </c>
      <c r="B12" s="181">
        <v>195</v>
      </c>
      <c r="C12" s="186">
        <v>103</v>
      </c>
      <c r="D12" s="182">
        <v>0</v>
      </c>
      <c r="E12" s="183">
        <v>0</v>
      </c>
      <c r="F12" s="184">
        <v>1680095</v>
      </c>
      <c r="G12" s="186">
        <v>1680095</v>
      </c>
      <c r="H12" s="187">
        <v>6.5258869043071304</v>
      </c>
    </row>
    <row r="13" spans="1:8" s="85" customFormat="1" ht="20.25" customHeight="1" x14ac:dyDescent="0.3">
      <c r="A13" s="186" t="s">
        <v>15</v>
      </c>
      <c r="B13" s="181">
        <v>80</v>
      </c>
      <c r="C13" s="186">
        <v>75</v>
      </c>
      <c r="D13" s="182">
        <v>14912</v>
      </c>
      <c r="E13" s="183">
        <v>0</v>
      </c>
      <c r="F13" s="184">
        <v>1647393</v>
      </c>
      <c r="G13" s="186">
        <v>1662305</v>
      </c>
      <c r="H13" s="187">
        <v>18.799882788065201</v>
      </c>
    </row>
    <row r="14" spans="1:8" s="85" customFormat="1" ht="20.25" customHeight="1" x14ac:dyDescent="0.3">
      <c r="A14" s="186" t="s">
        <v>3</v>
      </c>
      <c r="B14" s="181">
        <v>56</v>
      </c>
      <c r="C14" s="186">
        <v>22</v>
      </c>
      <c r="D14" s="182">
        <v>60201</v>
      </c>
      <c r="E14" s="183">
        <v>0</v>
      </c>
      <c r="F14" s="184">
        <v>1111</v>
      </c>
      <c r="G14" s="186">
        <v>61312</v>
      </c>
      <c r="H14" s="187">
        <v>8.9044836119857305</v>
      </c>
    </row>
    <row r="15" spans="1:8" s="85" customFormat="1" ht="20.25" customHeight="1" x14ac:dyDescent="0.3">
      <c r="A15" s="186" t="s">
        <v>423</v>
      </c>
      <c r="B15" s="181">
        <v>86</v>
      </c>
      <c r="C15" s="186">
        <v>40</v>
      </c>
      <c r="D15" s="182">
        <v>162909</v>
      </c>
      <c r="E15" s="183">
        <v>136649</v>
      </c>
      <c r="F15" s="184">
        <v>362504</v>
      </c>
      <c r="G15" s="186">
        <v>662062</v>
      </c>
      <c r="H15" s="187">
        <v>19.2838722117462</v>
      </c>
    </row>
    <row r="16" spans="1:8" s="85" customFormat="1" ht="20.25" customHeight="1" x14ac:dyDescent="0.3">
      <c r="A16" s="186" t="s">
        <v>4</v>
      </c>
      <c r="B16" s="181">
        <v>40</v>
      </c>
      <c r="C16" s="186">
        <v>31</v>
      </c>
      <c r="D16" s="182">
        <v>64399</v>
      </c>
      <c r="E16" s="183">
        <v>59432</v>
      </c>
      <c r="F16" s="184">
        <v>249168</v>
      </c>
      <c r="G16" s="186">
        <v>372999</v>
      </c>
      <c r="H16" s="187">
        <v>4.70182947036459</v>
      </c>
    </row>
    <row r="17" spans="1:8" s="85" customFormat="1" ht="20.25" customHeight="1" x14ac:dyDescent="0.3">
      <c r="A17" s="186" t="s">
        <v>16</v>
      </c>
      <c r="B17" s="181">
        <v>220</v>
      </c>
      <c r="C17" s="186">
        <v>206</v>
      </c>
      <c r="D17" s="182">
        <v>2271990</v>
      </c>
      <c r="E17" s="183">
        <v>445899</v>
      </c>
      <c r="F17" s="184">
        <v>573545</v>
      </c>
      <c r="G17" s="186">
        <v>3291434</v>
      </c>
      <c r="H17" s="187">
        <v>13.9314284853247</v>
      </c>
    </row>
    <row r="18" spans="1:8" s="85" customFormat="1" ht="20.25" customHeight="1" x14ac:dyDescent="0.3">
      <c r="A18" s="186" t="s">
        <v>5</v>
      </c>
      <c r="B18" s="181">
        <v>59</v>
      </c>
      <c r="C18" s="186">
        <v>19</v>
      </c>
      <c r="D18" s="182">
        <v>186835</v>
      </c>
      <c r="E18" s="183">
        <v>8215</v>
      </c>
      <c r="F18" s="184">
        <v>6998</v>
      </c>
      <c r="G18" s="186">
        <v>202048</v>
      </c>
      <c r="H18" s="187">
        <v>1.26795693936702</v>
      </c>
    </row>
    <row r="19" spans="1:8" s="85" customFormat="1" ht="20.25" customHeight="1" x14ac:dyDescent="0.3">
      <c r="A19" s="186" t="s">
        <v>31</v>
      </c>
      <c r="B19" s="181">
        <v>0</v>
      </c>
      <c r="C19" s="186">
        <v>0</v>
      </c>
      <c r="D19" s="182">
        <v>0</v>
      </c>
      <c r="E19" s="183">
        <v>0</v>
      </c>
      <c r="F19" s="184">
        <v>0</v>
      </c>
      <c r="G19" s="186">
        <v>0</v>
      </c>
      <c r="H19" s="187">
        <v>0</v>
      </c>
    </row>
    <row r="20" spans="1:8" s="85" customFormat="1" ht="20.25" customHeight="1" x14ac:dyDescent="0.3">
      <c r="A20" s="186" t="s">
        <v>6</v>
      </c>
      <c r="B20" s="181">
        <v>364</v>
      </c>
      <c r="C20" s="186">
        <v>303</v>
      </c>
      <c r="D20" s="182">
        <v>1900942</v>
      </c>
      <c r="E20" s="183">
        <v>2530637</v>
      </c>
      <c r="F20" s="184">
        <v>1257414</v>
      </c>
      <c r="G20" s="186">
        <v>5688993</v>
      </c>
      <c r="H20" s="187">
        <v>28.346595227910299</v>
      </c>
    </row>
    <row r="21" spans="1:8" s="85" customFormat="1" ht="20.25" customHeight="1" x14ac:dyDescent="0.3">
      <c r="A21" s="186" t="s">
        <v>17</v>
      </c>
      <c r="B21" s="181">
        <v>256</v>
      </c>
      <c r="C21" s="186">
        <v>189</v>
      </c>
      <c r="D21" s="182">
        <v>3709309</v>
      </c>
      <c r="E21" s="183">
        <v>3485783</v>
      </c>
      <c r="F21" s="184">
        <v>4653331</v>
      </c>
      <c r="G21" s="186">
        <v>11848423</v>
      </c>
      <c r="H21" s="187">
        <v>23.315287129376099</v>
      </c>
    </row>
    <row r="22" spans="1:8" s="85" customFormat="1" ht="20.25" customHeight="1" x14ac:dyDescent="0.3">
      <c r="A22" s="186" t="s">
        <v>18</v>
      </c>
      <c r="B22" s="181">
        <v>28</v>
      </c>
      <c r="C22" s="186">
        <v>0</v>
      </c>
      <c r="D22" s="182">
        <v>0</v>
      </c>
      <c r="E22" s="183">
        <v>0</v>
      </c>
      <c r="F22" s="184">
        <v>0</v>
      </c>
      <c r="G22" s="186">
        <v>0</v>
      </c>
      <c r="H22" s="187">
        <v>0</v>
      </c>
    </row>
    <row r="23" spans="1:8" s="85" customFormat="1" ht="20.25" customHeight="1" x14ac:dyDescent="0.3">
      <c r="A23" s="186" t="s">
        <v>19</v>
      </c>
      <c r="B23" s="181">
        <v>10</v>
      </c>
      <c r="C23" s="186">
        <v>6</v>
      </c>
      <c r="D23" s="182">
        <v>34699</v>
      </c>
      <c r="E23" s="183">
        <v>8006</v>
      </c>
      <c r="F23" s="184">
        <v>14713</v>
      </c>
      <c r="G23" s="186">
        <v>57418</v>
      </c>
      <c r="H23" s="187">
        <v>9.6427911663447805</v>
      </c>
    </row>
    <row r="24" spans="1:8" s="85" customFormat="1" ht="20.25" customHeight="1" x14ac:dyDescent="0.3">
      <c r="A24" s="186" t="s">
        <v>36</v>
      </c>
      <c r="B24" s="181">
        <v>23</v>
      </c>
      <c r="C24" s="186">
        <v>1</v>
      </c>
      <c r="D24" s="182">
        <v>0</v>
      </c>
      <c r="E24" s="183">
        <v>78561</v>
      </c>
      <c r="F24" s="184">
        <v>0</v>
      </c>
      <c r="G24" s="186">
        <v>78561</v>
      </c>
      <c r="H24" s="187">
        <v>13.739941340151899</v>
      </c>
    </row>
    <row r="25" spans="1:8" s="85" customFormat="1" ht="20.25" customHeight="1" x14ac:dyDescent="0.3">
      <c r="A25" s="186" t="s">
        <v>20</v>
      </c>
      <c r="B25" s="181">
        <v>19</v>
      </c>
      <c r="C25" s="186">
        <v>11</v>
      </c>
      <c r="D25" s="182">
        <v>0</v>
      </c>
      <c r="E25" s="183">
        <v>48249</v>
      </c>
      <c r="F25" s="184">
        <v>34075</v>
      </c>
      <c r="G25" s="186">
        <v>82324</v>
      </c>
      <c r="H25" s="187">
        <v>14.4183716718684</v>
      </c>
    </row>
    <row r="26" spans="1:8" s="85" customFormat="1" ht="20.25" customHeight="1" x14ac:dyDescent="0.3">
      <c r="A26" s="186" t="s">
        <v>21</v>
      </c>
      <c r="B26" s="181">
        <v>107</v>
      </c>
      <c r="C26" s="186">
        <v>76</v>
      </c>
      <c r="D26" s="182">
        <v>0</v>
      </c>
      <c r="E26" s="183">
        <v>812737</v>
      </c>
      <c r="F26" s="184">
        <v>747566</v>
      </c>
      <c r="G26" s="186">
        <v>1560303</v>
      </c>
      <c r="H26" s="187">
        <v>22.278407163344401</v>
      </c>
    </row>
    <row r="27" spans="1:8" s="85" customFormat="1" ht="20.25" customHeight="1" x14ac:dyDescent="0.3">
      <c r="A27" s="186" t="s">
        <v>32</v>
      </c>
      <c r="B27" s="181">
        <v>6</v>
      </c>
      <c r="C27" s="186">
        <v>6</v>
      </c>
      <c r="D27" s="182">
        <v>70092</v>
      </c>
      <c r="E27" s="183">
        <v>73928</v>
      </c>
      <c r="F27" s="184">
        <v>553</v>
      </c>
      <c r="G27" s="186">
        <v>144573</v>
      </c>
      <c r="H27" s="187">
        <v>16.9536782632251</v>
      </c>
    </row>
    <row r="28" spans="1:8" s="85" customFormat="1" ht="20.25" customHeight="1" x14ac:dyDescent="0.3">
      <c r="A28" s="186" t="s">
        <v>22</v>
      </c>
      <c r="B28" s="181">
        <v>143</v>
      </c>
      <c r="C28" s="186">
        <v>73</v>
      </c>
      <c r="D28" s="182">
        <v>787696</v>
      </c>
      <c r="E28" s="182">
        <v>193305</v>
      </c>
      <c r="F28" s="184">
        <v>479517</v>
      </c>
      <c r="G28" s="186">
        <v>1460518</v>
      </c>
      <c r="H28" s="187">
        <v>14.044595585060501</v>
      </c>
    </row>
    <row r="29" spans="1:8" s="85" customFormat="1" ht="20.25" customHeight="1" x14ac:dyDescent="0.3">
      <c r="A29" s="186" t="s">
        <v>28</v>
      </c>
      <c r="B29" s="188">
        <v>185</v>
      </c>
      <c r="C29" s="186">
        <v>107</v>
      </c>
      <c r="D29" s="188">
        <v>0</v>
      </c>
      <c r="E29" s="189">
        <v>0</v>
      </c>
      <c r="F29" s="184">
        <v>2068000</v>
      </c>
      <c r="G29" s="186">
        <v>2068000</v>
      </c>
      <c r="H29" s="187">
        <v>12.130394704155901</v>
      </c>
    </row>
    <row r="30" spans="1:8" s="85" customFormat="1" ht="20.25" customHeight="1" x14ac:dyDescent="0.3">
      <c r="A30" s="186" t="s">
        <v>7</v>
      </c>
      <c r="B30" s="188">
        <v>8</v>
      </c>
      <c r="C30" s="186">
        <v>7</v>
      </c>
      <c r="D30" s="188">
        <v>31378</v>
      </c>
      <c r="E30" s="189">
        <v>0</v>
      </c>
      <c r="F30" s="184">
        <v>0</v>
      </c>
      <c r="G30" s="186">
        <v>31378</v>
      </c>
      <c r="H30" s="187">
        <v>20.431311776426298</v>
      </c>
    </row>
    <row r="31" spans="1:8" s="85" customFormat="1" ht="20.25" customHeight="1" x14ac:dyDescent="0.3">
      <c r="A31" s="186" t="s">
        <v>23</v>
      </c>
      <c r="B31" s="182">
        <v>721</v>
      </c>
      <c r="C31" s="186">
        <v>507</v>
      </c>
      <c r="D31" s="182">
        <v>2541345</v>
      </c>
      <c r="E31" s="183">
        <v>1978441</v>
      </c>
      <c r="F31" s="184">
        <v>1278673</v>
      </c>
      <c r="G31" s="186">
        <v>5798459</v>
      </c>
      <c r="H31" s="187">
        <v>16.6061973615477</v>
      </c>
    </row>
    <row r="32" spans="1:8" s="85" customFormat="1" ht="20.25" customHeight="1" x14ac:dyDescent="0.3">
      <c r="A32" s="186" t="s">
        <v>24</v>
      </c>
      <c r="B32" s="181">
        <v>16</v>
      </c>
      <c r="C32" s="186">
        <v>15</v>
      </c>
      <c r="D32" s="182">
        <v>0</v>
      </c>
      <c r="E32" s="183">
        <v>124036</v>
      </c>
      <c r="F32" s="184">
        <v>15744</v>
      </c>
      <c r="G32" s="186">
        <v>139780</v>
      </c>
      <c r="H32" s="187">
        <v>14.538412174074001</v>
      </c>
    </row>
    <row r="33" spans="1:8" s="85" customFormat="1" ht="20.25" customHeight="1" x14ac:dyDescent="0.3">
      <c r="A33" s="186" t="s">
        <v>8</v>
      </c>
      <c r="B33" s="181">
        <v>648</v>
      </c>
      <c r="C33" s="186">
        <v>293</v>
      </c>
      <c r="D33" s="182">
        <v>562548</v>
      </c>
      <c r="E33" s="183">
        <v>4678326</v>
      </c>
      <c r="F33" s="184">
        <v>999091</v>
      </c>
      <c r="G33" s="186">
        <v>6239965</v>
      </c>
      <c r="H33" s="187">
        <v>14.023949128918</v>
      </c>
    </row>
    <row r="34" spans="1:8" s="85" customFormat="1" ht="20.25" customHeight="1" x14ac:dyDescent="0.3">
      <c r="A34" s="186" t="s">
        <v>25</v>
      </c>
      <c r="B34" s="181">
        <v>74</v>
      </c>
      <c r="C34" s="186">
        <v>31</v>
      </c>
      <c r="D34" s="182">
        <v>185832</v>
      </c>
      <c r="E34" s="183">
        <v>52278</v>
      </c>
      <c r="F34" s="184">
        <v>249631</v>
      </c>
      <c r="G34" s="186">
        <v>487741</v>
      </c>
      <c r="H34" s="187">
        <v>15.9949798939967</v>
      </c>
    </row>
    <row r="35" spans="1:8" s="85" customFormat="1" ht="20.25" customHeight="1" x14ac:dyDescent="0.3">
      <c r="A35" s="190" t="s">
        <v>9</v>
      </c>
      <c r="B35" s="191">
        <v>129</v>
      </c>
      <c r="C35" s="190">
        <v>122</v>
      </c>
      <c r="D35" s="192">
        <v>48918</v>
      </c>
      <c r="E35" s="193">
        <v>3703852</v>
      </c>
      <c r="F35" s="194">
        <v>2665824</v>
      </c>
      <c r="G35" s="190">
        <v>6418594</v>
      </c>
      <c r="H35" s="195">
        <v>22.062329628272799</v>
      </c>
    </row>
    <row r="36" spans="1:8" s="109" customFormat="1" x14ac:dyDescent="0.3">
      <c r="A36" s="197"/>
      <c r="B36" s="197"/>
      <c r="C36" s="197"/>
      <c r="H36" s="197"/>
    </row>
    <row r="37" spans="1:8" s="109" customFormat="1" x14ac:dyDescent="0.3">
      <c r="A37" s="198"/>
      <c r="B37" s="198"/>
      <c r="C37" s="198"/>
      <c r="D37" s="198"/>
      <c r="E37" s="198"/>
      <c r="F37" s="198"/>
      <c r="G37" s="198"/>
      <c r="H37" s="198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63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view="pageBreakPreview" zoomScaleSheetLayoutView="100" workbookViewId="0">
      <selection activeCell="A3" sqref="A3:A4"/>
    </sheetView>
  </sheetViews>
  <sheetFormatPr defaultColWidth="9.109375" defaultRowHeight="13.8" x14ac:dyDescent="0.3"/>
  <cols>
    <col min="1" max="1" width="6.109375" style="35" customWidth="1"/>
    <col min="2" max="2" width="18.109375" style="35" customWidth="1"/>
    <col min="3" max="3" width="13.109375" style="35" customWidth="1"/>
    <col min="4" max="4" width="17.5546875" style="35" customWidth="1"/>
    <col min="5" max="5" width="15.88671875" style="35" customWidth="1"/>
    <col min="6" max="6" width="10.33203125" style="35" customWidth="1"/>
    <col min="7" max="7" width="13.5546875" style="35" customWidth="1"/>
    <col min="8" max="16384" width="9.109375" style="35"/>
  </cols>
  <sheetData>
    <row r="1" spans="1:7" ht="20.25" customHeight="1" x14ac:dyDescent="0.3">
      <c r="A1" s="406" t="s">
        <v>418</v>
      </c>
      <c r="B1" s="406"/>
      <c r="C1" s="406"/>
      <c r="D1" s="406"/>
      <c r="E1" s="406"/>
      <c r="F1" s="406"/>
      <c r="G1" s="406"/>
    </row>
    <row r="2" spans="1:7" ht="15" customHeight="1" x14ac:dyDescent="0.3">
      <c r="A2" s="407"/>
      <c r="B2" s="407"/>
      <c r="C2" s="407"/>
      <c r="D2" s="407"/>
      <c r="E2" s="407"/>
      <c r="F2" s="407"/>
      <c r="G2" s="407"/>
    </row>
    <row r="3" spans="1:7" s="207" customFormat="1" ht="46.5" customHeight="1" x14ac:dyDescent="0.3">
      <c r="A3" s="408" t="s">
        <v>279</v>
      </c>
      <c r="B3" s="408" t="s">
        <v>266</v>
      </c>
      <c r="C3" s="410" t="s">
        <v>255</v>
      </c>
      <c r="D3" s="410" t="s">
        <v>282</v>
      </c>
      <c r="E3" s="410" t="s">
        <v>283</v>
      </c>
      <c r="F3" s="410" t="s">
        <v>284</v>
      </c>
      <c r="G3" s="410"/>
    </row>
    <row r="4" spans="1:7" s="207" customFormat="1" ht="31.5" customHeight="1" x14ac:dyDescent="0.3">
      <c r="A4" s="409"/>
      <c r="B4" s="409"/>
      <c r="C4" s="411"/>
      <c r="D4" s="411"/>
      <c r="E4" s="411"/>
      <c r="F4" s="208" t="s">
        <v>280</v>
      </c>
      <c r="G4" s="209" t="s">
        <v>281</v>
      </c>
    </row>
    <row r="5" spans="1:7" s="141" customFormat="1" ht="23.25" customHeight="1" x14ac:dyDescent="0.3">
      <c r="A5" s="137">
        <v>1</v>
      </c>
      <c r="B5" s="138" t="s">
        <v>11</v>
      </c>
      <c r="C5" s="214">
        <v>2421268</v>
      </c>
      <c r="D5" s="215">
        <v>1993862</v>
      </c>
      <c r="E5" s="215">
        <v>427406</v>
      </c>
      <c r="F5" s="215">
        <v>69498</v>
      </c>
      <c r="G5" s="215">
        <v>357908</v>
      </c>
    </row>
    <row r="6" spans="1:7" s="141" customFormat="1" ht="23.25" customHeight="1" x14ac:dyDescent="0.3">
      <c r="A6" s="137">
        <v>2</v>
      </c>
      <c r="B6" s="212" t="s">
        <v>12</v>
      </c>
      <c r="C6" s="214">
        <v>4005</v>
      </c>
      <c r="D6" s="215">
        <v>3351</v>
      </c>
      <c r="E6" s="215">
        <v>654</v>
      </c>
      <c r="F6" s="215">
        <v>113</v>
      </c>
      <c r="G6" s="215">
        <v>541</v>
      </c>
    </row>
    <row r="7" spans="1:7" s="141" customFormat="1" ht="23.25" customHeight="1" x14ac:dyDescent="0.3">
      <c r="A7" s="137">
        <v>3</v>
      </c>
      <c r="B7" s="138" t="s">
        <v>1</v>
      </c>
      <c r="C7" s="214">
        <v>48122</v>
      </c>
      <c r="D7" s="215">
        <v>41593</v>
      </c>
      <c r="E7" s="215">
        <v>6529</v>
      </c>
      <c r="F7" s="215">
        <v>1468</v>
      </c>
      <c r="G7" s="215">
        <v>5061</v>
      </c>
    </row>
    <row r="8" spans="1:7" s="141" customFormat="1" ht="23.25" customHeight="1" x14ac:dyDescent="0.3">
      <c r="A8" s="137">
        <v>4</v>
      </c>
      <c r="B8" s="138" t="s">
        <v>2</v>
      </c>
      <c r="C8" s="214">
        <v>194065</v>
      </c>
      <c r="D8" s="215">
        <v>104494</v>
      </c>
      <c r="E8" s="215">
        <v>89571</v>
      </c>
      <c r="F8" s="215">
        <v>7118</v>
      </c>
      <c r="G8" s="215">
        <v>82453</v>
      </c>
    </row>
    <row r="9" spans="1:7" s="141" customFormat="1" ht="23.25" customHeight="1" x14ac:dyDescent="0.3">
      <c r="A9" s="137">
        <v>5</v>
      </c>
      <c r="B9" s="138" t="s">
        <v>35</v>
      </c>
      <c r="C9" s="214">
        <v>395297</v>
      </c>
      <c r="D9" s="215">
        <v>192393</v>
      </c>
      <c r="E9" s="215">
        <v>202904</v>
      </c>
      <c r="F9" s="215">
        <v>38278</v>
      </c>
      <c r="G9" s="215">
        <v>164626</v>
      </c>
    </row>
    <row r="10" spans="1:7" s="141" customFormat="1" ht="23.25" customHeight="1" x14ac:dyDescent="0.3">
      <c r="A10" s="137">
        <v>6</v>
      </c>
      <c r="B10" s="138" t="s">
        <v>13</v>
      </c>
      <c r="C10" s="214">
        <v>383609</v>
      </c>
      <c r="D10" s="215">
        <v>192171</v>
      </c>
      <c r="E10" s="215">
        <v>191438</v>
      </c>
      <c r="F10" s="215">
        <v>143589</v>
      </c>
      <c r="G10" s="215">
        <v>47849</v>
      </c>
    </row>
    <row r="11" spans="1:7" s="141" customFormat="1" ht="23.25" customHeight="1" x14ac:dyDescent="0.3">
      <c r="A11" s="137">
        <v>7</v>
      </c>
      <c r="B11" s="138" t="s">
        <v>14</v>
      </c>
      <c r="C11" s="214">
        <v>4846</v>
      </c>
      <c r="D11" s="215">
        <v>2953</v>
      </c>
      <c r="E11" s="215">
        <v>1893</v>
      </c>
      <c r="F11" s="215">
        <v>1537</v>
      </c>
      <c r="G11" s="215">
        <v>356</v>
      </c>
    </row>
    <row r="12" spans="1:7" s="141" customFormat="1" ht="23.25" customHeight="1" x14ac:dyDescent="0.3">
      <c r="A12" s="137">
        <v>8</v>
      </c>
      <c r="B12" s="138" t="s">
        <v>26</v>
      </c>
      <c r="C12" s="214">
        <v>360291</v>
      </c>
      <c r="D12" s="215">
        <v>232075</v>
      </c>
      <c r="E12" s="215">
        <v>128216</v>
      </c>
      <c r="F12" s="215">
        <v>51636</v>
      </c>
      <c r="G12" s="215">
        <v>76580</v>
      </c>
    </row>
    <row r="13" spans="1:7" s="141" customFormat="1" ht="23.25" customHeight="1" x14ac:dyDescent="0.3">
      <c r="A13" s="137">
        <v>9</v>
      </c>
      <c r="B13" s="138" t="s">
        <v>15</v>
      </c>
      <c r="C13" s="214">
        <v>325997</v>
      </c>
      <c r="D13" s="215">
        <v>260675</v>
      </c>
      <c r="E13" s="215">
        <v>65322</v>
      </c>
      <c r="F13" s="215">
        <v>8878</v>
      </c>
      <c r="G13" s="215">
        <v>56444</v>
      </c>
    </row>
    <row r="14" spans="1:7" s="141" customFormat="1" ht="23.25" customHeight="1" x14ac:dyDescent="0.3">
      <c r="A14" s="137">
        <v>10</v>
      </c>
      <c r="B14" s="138" t="s">
        <v>3</v>
      </c>
      <c r="C14" s="214">
        <v>14240</v>
      </c>
      <c r="D14" s="215">
        <v>12169</v>
      </c>
      <c r="E14" s="215">
        <v>2071</v>
      </c>
      <c r="F14" s="215">
        <v>727</v>
      </c>
      <c r="G14" s="215">
        <v>1344</v>
      </c>
    </row>
    <row r="15" spans="1:7" s="141" customFormat="1" ht="23.25" customHeight="1" x14ac:dyDescent="0.3">
      <c r="A15" s="137">
        <v>11</v>
      </c>
      <c r="B15" s="138" t="s">
        <v>33</v>
      </c>
      <c r="C15" s="214">
        <v>96990</v>
      </c>
      <c r="D15" s="215">
        <v>85539</v>
      </c>
      <c r="E15" s="215">
        <v>11451</v>
      </c>
      <c r="F15" s="215">
        <v>2630</v>
      </c>
      <c r="G15" s="215">
        <v>8821</v>
      </c>
    </row>
    <row r="16" spans="1:7" s="141" customFormat="1" ht="23.25" customHeight="1" x14ac:dyDescent="0.3">
      <c r="A16" s="137">
        <v>12</v>
      </c>
      <c r="B16" s="138" t="s">
        <v>4</v>
      </c>
      <c r="C16" s="214">
        <v>79200</v>
      </c>
      <c r="D16" s="215">
        <v>41731</v>
      </c>
      <c r="E16" s="215">
        <v>37469</v>
      </c>
      <c r="F16" s="215">
        <v>4297</v>
      </c>
      <c r="G16" s="215">
        <v>33172</v>
      </c>
    </row>
    <row r="17" spans="1:7" s="141" customFormat="1" ht="23.25" customHeight="1" x14ac:dyDescent="0.3">
      <c r="A17" s="137">
        <v>13</v>
      </c>
      <c r="B17" s="138" t="s">
        <v>16</v>
      </c>
      <c r="C17" s="214">
        <v>728277</v>
      </c>
      <c r="D17" s="215">
        <v>461029</v>
      </c>
      <c r="E17" s="215">
        <v>267248</v>
      </c>
      <c r="F17" s="215">
        <v>85387</v>
      </c>
      <c r="G17" s="215">
        <v>181861</v>
      </c>
    </row>
    <row r="18" spans="1:7" s="141" customFormat="1" ht="23.25" customHeight="1" x14ac:dyDescent="0.3">
      <c r="A18" s="137">
        <v>14</v>
      </c>
      <c r="B18" s="138" t="s">
        <v>5</v>
      </c>
      <c r="C18" s="214">
        <v>54849</v>
      </c>
      <c r="D18" s="215">
        <v>51123</v>
      </c>
      <c r="E18" s="215">
        <v>3726</v>
      </c>
      <c r="F18" s="215">
        <v>1895</v>
      </c>
      <c r="G18" s="215">
        <v>1831</v>
      </c>
    </row>
    <row r="19" spans="1:7" s="141" customFormat="1" ht="23.25" customHeight="1" x14ac:dyDescent="0.3">
      <c r="A19" s="137">
        <v>15</v>
      </c>
      <c r="B19" s="138" t="s">
        <v>6</v>
      </c>
      <c r="C19" s="214">
        <v>1086692</v>
      </c>
      <c r="D19" s="215">
        <v>683061</v>
      </c>
      <c r="E19" s="215">
        <v>403631</v>
      </c>
      <c r="F19" s="215">
        <v>59725</v>
      </c>
      <c r="G19" s="215">
        <v>343906</v>
      </c>
    </row>
    <row r="20" spans="1:7" s="141" customFormat="1" ht="23.25" customHeight="1" x14ac:dyDescent="0.3">
      <c r="A20" s="137">
        <v>16</v>
      </c>
      <c r="B20" s="138" t="s">
        <v>17</v>
      </c>
      <c r="C20" s="214">
        <v>2449530</v>
      </c>
      <c r="D20" s="215">
        <v>1019634</v>
      </c>
      <c r="E20" s="215">
        <v>1429896</v>
      </c>
      <c r="F20" s="215">
        <v>1191026</v>
      </c>
      <c r="G20" s="215">
        <v>238870</v>
      </c>
    </row>
    <row r="21" spans="1:7" s="141" customFormat="1" ht="23.25" customHeight="1" x14ac:dyDescent="0.3">
      <c r="A21" s="137">
        <v>17</v>
      </c>
      <c r="B21" s="138" t="s">
        <v>19</v>
      </c>
      <c r="C21" s="214">
        <v>10936</v>
      </c>
      <c r="D21" s="215">
        <v>10141</v>
      </c>
      <c r="E21" s="215">
        <v>795</v>
      </c>
      <c r="F21" s="215">
        <v>392</v>
      </c>
      <c r="G21" s="215">
        <v>403</v>
      </c>
    </row>
    <row r="22" spans="1:7" s="141" customFormat="1" ht="23.25" customHeight="1" x14ac:dyDescent="0.3">
      <c r="A22" s="137">
        <v>18</v>
      </c>
      <c r="B22" s="210" t="s">
        <v>36</v>
      </c>
      <c r="C22" s="214">
        <v>16240</v>
      </c>
      <c r="D22" s="215">
        <v>16120</v>
      </c>
      <c r="E22" s="215">
        <v>120</v>
      </c>
      <c r="F22" s="215">
        <v>41</v>
      </c>
      <c r="G22" s="215">
        <v>79</v>
      </c>
    </row>
    <row r="23" spans="1:7" s="141" customFormat="1" ht="23.25" customHeight="1" x14ac:dyDescent="0.3">
      <c r="A23" s="137">
        <v>19</v>
      </c>
      <c r="B23" s="210" t="s">
        <v>20</v>
      </c>
      <c r="C23" s="214">
        <v>15268</v>
      </c>
      <c r="D23" s="215">
        <v>14240</v>
      </c>
      <c r="E23" s="215">
        <v>1028</v>
      </c>
      <c r="F23" s="215">
        <v>830</v>
      </c>
      <c r="G23" s="215">
        <v>198</v>
      </c>
    </row>
    <row r="24" spans="1:7" s="141" customFormat="1" ht="23.25" customHeight="1" x14ac:dyDescent="0.3">
      <c r="A24" s="137">
        <v>20</v>
      </c>
      <c r="B24" s="138" t="s">
        <v>21</v>
      </c>
      <c r="C24" s="214">
        <v>350306</v>
      </c>
      <c r="D24" s="215">
        <v>168666</v>
      </c>
      <c r="E24" s="215">
        <v>181640</v>
      </c>
      <c r="F24" s="215">
        <v>12315</v>
      </c>
      <c r="G24" s="215">
        <v>169325</v>
      </c>
    </row>
    <row r="25" spans="1:7" s="141" customFormat="1" ht="23.25" customHeight="1" x14ac:dyDescent="0.3">
      <c r="A25" s="137">
        <v>21</v>
      </c>
      <c r="B25" s="138" t="s">
        <v>22</v>
      </c>
      <c r="C25" s="214">
        <v>296482</v>
      </c>
      <c r="D25" s="215">
        <v>262906</v>
      </c>
      <c r="E25" s="215">
        <v>33576</v>
      </c>
      <c r="F25" s="215">
        <v>2488</v>
      </c>
      <c r="G25" s="215">
        <v>31088</v>
      </c>
    </row>
    <row r="26" spans="1:7" s="141" customFormat="1" ht="23.25" customHeight="1" x14ac:dyDescent="0.3">
      <c r="A26" s="137">
        <v>22</v>
      </c>
      <c r="B26" s="138" t="s">
        <v>32</v>
      </c>
      <c r="C26" s="214">
        <v>35070</v>
      </c>
      <c r="D26" s="215">
        <v>22014</v>
      </c>
      <c r="E26" s="215">
        <v>13056</v>
      </c>
      <c r="F26" s="215">
        <v>4322</v>
      </c>
      <c r="G26" s="215">
        <v>8734</v>
      </c>
    </row>
    <row r="27" spans="1:7" s="141" customFormat="1" ht="23.25" customHeight="1" x14ac:dyDescent="0.3">
      <c r="A27" s="137">
        <v>23</v>
      </c>
      <c r="B27" s="138" t="s">
        <v>28</v>
      </c>
      <c r="C27" s="214">
        <v>383134</v>
      </c>
      <c r="D27" s="215">
        <v>274306</v>
      </c>
      <c r="E27" s="215">
        <v>108828</v>
      </c>
      <c r="F27" s="215">
        <v>8219</v>
      </c>
      <c r="G27" s="215">
        <v>100609</v>
      </c>
    </row>
    <row r="28" spans="1:7" s="141" customFormat="1" ht="23.25" customHeight="1" x14ac:dyDescent="0.3">
      <c r="A28" s="137">
        <v>24</v>
      </c>
      <c r="B28" s="210" t="s">
        <v>7</v>
      </c>
      <c r="C28" s="214">
        <v>8612</v>
      </c>
      <c r="D28" s="215">
        <v>7840</v>
      </c>
      <c r="E28" s="215">
        <v>772</v>
      </c>
      <c r="F28" s="215">
        <v>544</v>
      </c>
      <c r="G28" s="215">
        <v>228</v>
      </c>
    </row>
    <row r="29" spans="1:7" s="141" customFormat="1" ht="23.25" customHeight="1" x14ac:dyDescent="0.3">
      <c r="A29" s="137">
        <v>25</v>
      </c>
      <c r="B29" s="138" t="s">
        <v>23</v>
      </c>
      <c r="C29" s="214">
        <v>1451690</v>
      </c>
      <c r="D29" s="215">
        <v>885619</v>
      </c>
      <c r="E29" s="215">
        <v>566071</v>
      </c>
      <c r="F29" s="215">
        <v>231050</v>
      </c>
      <c r="G29" s="215">
        <v>335021</v>
      </c>
    </row>
    <row r="30" spans="1:7" s="141" customFormat="1" ht="23.25" customHeight="1" x14ac:dyDescent="0.3">
      <c r="A30" s="137">
        <v>26</v>
      </c>
      <c r="B30" s="138" t="s">
        <v>24</v>
      </c>
      <c r="C30" s="214">
        <v>33830</v>
      </c>
      <c r="D30" s="215">
        <v>32259</v>
      </c>
      <c r="E30" s="215">
        <v>1571</v>
      </c>
      <c r="F30" s="215">
        <v>891</v>
      </c>
      <c r="G30" s="215">
        <v>680</v>
      </c>
    </row>
    <row r="31" spans="1:7" s="141" customFormat="1" ht="23.25" customHeight="1" x14ac:dyDescent="0.3">
      <c r="A31" s="137">
        <v>27</v>
      </c>
      <c r="B31" s="138" t="s">
        <v>8</v>
      </c>
      <c r="C31" s="214">
        <v>992728</v>
      </c>
      <c r="D31" s="215">
        <v>769145</v>
      </c>
      <c r="E31" s="215">
        <v>223583</v>
      </c>
      <c r="F31" s="215">
        <v>37311</v>
      </c>
      <c r="G31" s="215">
        <v>186272</v>
      </c>
    </row>
    <row r="32" spans="1:7" s="141" customFormat="1" ht="23.25" customHeight="1" x14ac:dyDescent="0.3">
      <c r="A32" s="137">
        <v>28</v>
      </c>
      <c r="B32" s="138" t="s">
        <v>25</v>
      </c>
      <c r="C32" s="214">
        <v>89398</v>
      </c>
      <c r="D32" s="215">
        <v>81977</v>
      </c>
      <c r="E32" s="215">
        <v>7421</v>
      </c>
      <c r="F32" s="215">
        <v>2000</v>
      </c>
      <c r="G32" s="215">
        <v>5421</v>
      </c>
    </row>
    <row r="33" spans="1:7" s="141" customFormat="1" ht="23.25" customHeight="1" x14ac:dyDescent="0.3">
      <c r="A33" s="137">
        <v>29</v>
      </c>
      <c r="B33" s="138" t="s">
        <v>9</v>
      </c>
      <c r="C33" s="214">
        <v>1393319</v>
      </c>
      <c r="D33" s="215">
        <v>1149877</v>
      </c>
      <c r="E33" s="215">
        <v>243442</v>
      </c>
      <c r="F33" s="215">
        <v>88733</v>
      </c>
      <c r="G33" s="215">
        <v>154709</v>
      </c>
    </row>
    <row r="34" spans="1:7" s="141" customFormat="1" ht="30.75" customHeight="1" x14ac:dyDescent="0.3">
      <c r="A34" s="137">
        <v>30</v>
      </c>
      <c r="B34" s="142" t="s">
        <v>264</v>
      </c>
      <c r="C34" s="214">
        <v>3053</v>
      </c>
      <c r="D34" s="215">
        <v>2017</v>
      </c>
      <c r="E34" s="215">
        <v>1036</v>
      </c>
      <c r="F34" s="215">
        <v>610</v>
      </c>
      <c r="G34" s="215">
        <v>426</v>
      </c>
    </row>
    <row r="35" spans="1:7" s="141" customFormat="1" ht="23.25" customHeight="1" x14ac:dyDescent="0.3">
      <c r="A35" s="137">
        <v>31</v>
      </c>
      <c r="B35" s="138" t="s">
        <v>30</v>
      </c>
      <c r="C35" s="214">
        <v>22080</v>
      </c>
      <c r="D35" s="215">
        <v>869</v>
      </c>
      <c r="E35" s="215">
        <v>21211</v>
      </c>
      <c r="F35" s="215">
        <v>16921</v>
      </c>
      <c r="G35" s="215">
        <v>4290</v>
      </c>
    </row>
    <row r="36" spans="1:7" s="141" customFormat="1" ht="23.25" customHeight="1" x14ac:dyDescent="0.3">
      <c r="A36" s="137"/>
      <c r="B36" s="213" t="s">
        <v>261</v>
      </c>
      <c r="C36" s="216">
        <f>SUM(C5:C35)</f>
        <v>13749424</v>
      </c>
      <c r="D36" s="216">
        <f>SUM(D5:D35)</f>
        <v>9075849</v>
      </c>
      <c r="E36" s="216">
        <f>SUM(E5:E35)</f>
        <v>4673575</v>
      </c>
      <c r="F36" s="216">
        <f>SUM(F5:F35)</f>
        <v>2074469</v>
      </c>
      <c r="G36" s="216">
        <f>SUM(G5:G35)</f>
        <v>2599106</v>
      </c>
    </row>
    <row r="37" spans="1:7" s="47" customFormat="1" ht="12" x14ac:dyDescent="0.25">
      <c r="A37" s="46" t="s">
        <v>277</v>
      </c>
      <c r="C37" s="46"/>
      <c r="D37" s="48"/>
      <c r="E37" s="46"/>
      <c r="F37" s="46"/>
      <c r="G37" s="49"/>
    </row>
    <row r="38" spans="1:7" s="47" customFormat="1" ht="12" x14ac:dyDescent="0.25">
      <c r="A38" s="50" t="s">
        <v>263</v>
      </c>
      <c r="C38" s="50"/>
      <c r="D38" s="51"/>
      <c r="E38" s="50"/>
      <c r="F38" s="50"/>
      <c r="G38" s="52"/>
    </row>
  </sheetData>
  <mergeCells count="7">
    <mergeCell ref="A1:G2"/>
    <mergeCell ref="B3:B4"/>
    <mergeCell ref="C3:C4"/>
    <mergeCell ref="D3:D4"/>
    <mergeCell ref="E3:E4"/>
    <mergeCell ref="F3:G3"/>
    <mergeCell ref="A3:A4"/>
  </mergeCells>
  <printOptions horizontalCentered="1"/>
  <pageMargins left="0.70866141732283472" right="0.70866141732283472" top="0.57999999999999996" bottom="0.74803149606299213" header="0.31496062992125984" footer="0.31496062992125984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5.01</vt:lpstr>
      <vt:lpstr>5.02</vt:lpstr>
      <vt:lpstr>5.03</vt:lpstr>
      <vt:lpstr>5.04</vt:lpstr>
      <vt:lpstr>5.05</vt:lpstr>
      <vt:lpstr>5.06</vt:lpstr>
      <vt:lpstr>5.08</vt:lpstr>
      <vt:lpstr>5.07</vt:lpstr>
      <vt:lpstr>5.09</vt:lpstr>
      <vt:lpstr>5.10</vt:lpstr>
      <vt:lpstr>5.11</vt:lpstr>
      <vt:lpstr>5.12</vt:lpstr>
      <vt:lpstr>5.13 (a)</vt:lpstr>
      <vt:lpstr>5.13 (b)</vt:lpstr>
      <vt:lpstr>5.14</vt:lpstr>
      <vt:lpstr>'5.01'!Print_Area</vt:lpstr>
      <vt:lpstr>'5.05'!Print_Area</vt:lpstr>
      <vt:lpstr>'5.12'!Print_Area</vt:lpstr>
      <vt:lpstr>'5.13 (a)'!Print_Area</vt:lpstr>
      <vt:lpstr>'5.13 (b)'!Print_Area</vt:lpstr>
      <vt:lpstr>'5.05'!Print_Titles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s.j laxmi</dc:creator>
  <cp:lastModifiedBy>Dinesh Yedakula</cp:lastModifiedBy>
  <cp:lastPrinted>2018-04-03T07:18:37Z</cp:lastPrinted>
  <dcterms:created xsi:type="dcterms:W3CDTF">2018-03-06T05:28:14Z</dcterms:created>
  <dcterms:modified xsi:type="dcterms:W3CDTF">2021-01-03T13:33:50Z</dcterms:modified>
</cp:coreProperties>
</file>