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OPTIMUM RACING\BATTERY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0" i="1" l="1"/>
  <c r="B27" i="1" l="1"/>
  <c r="B29" i="1" l="1"/>
  <c r="G42" i="1" l="1"/>
  <c r="B39" i="1"/>
  <c r="B30" i="1"/>
  <c r="B31" i="1" s="1"/>
  <c r="B38" i="1" s="1"/>
  <c r="B43" i="1" l="1"/>
  <c r="B44" i="1" s="1"/>
  <c r="G43" i="1"/>
  <c r="G44" i="1" s="1"/>
  <c r="B42" i="1" s="1"/>
</calcChain>
</file>

<file path=xl/sharedStrings.xml><?xml version="1.0" encoding="utf-8"?>
<sst xmlns="http://schemas.openxmlformats.org/spreadsheetml/2006/main" count="63" uniqueCount="56">
  <si>
    <t>Motor</t>
  </si>
  <si>
    <t>type</t>
  </si>
  <si>
    <t>EMRAX 228 MV</t>
  </si>
  <si>
    <t>coolant</t>
  </si>
  <si>
    <t>water</t>
  </si>
  <si>
    <t>-</t>
  </si>
  <si>
    <t>min flow rate (l/min)</t>
  </si>
  <si>
    <t>max flow rate (l/min)</t>
  </si>
  <si>
    <t>max inlet coolant temp ( C )</t>
  </si>
  <si>
    <t>max inlet pressure (bar)</t>
  </si>
  <si>
    <t>max pressure drop (bar)</t>
  </si>
  <si>
    <t>Inverter</t>
  </si>
  <si>
    <t>BAMOCAR PG D3</t>
  </si>
  <si>
    <t>flow rate (l/min)</t>
  </si>
  <si>
    <t xml:space="preserve">max flow rate  (l/min) </t>
  </si>
  <si>
    <t>max power loss in 700/400 (kW)</t>
  </si>
  <si>
    <t>pressure loss(bar)</t>
  </si>
  <si>
    <t xml:space="preserve">ambient temp </t>
  </si>
  <si>
    <t>DESIGN PARAMETERS</t>
  </si>
  <si>
    <t>radiator water oulet temperature ( C )</t>
  </si>
  <si>
    <t>single radiator at side pod</t>
  </si>
  <si>
    <t>Method 01</t>
  </si>
  <si>
    <t>Method 02</t>
  </si>
  <si>
    <t>Calculations</t>
  </si>
  <si>
    <t>flow rate (kg/s)</t>
  </si>
  <si>
    <t>Constants</t>
  </si>
  <si>
    <t>T3</t>
  </si>
  <si>
    <t>T1 , T2</t>
  </si>
  <si>
    <t>average power draw (kW)</t>
  </si>
  <si>
    <t>min efficiency</t>
  </si>
  <si>
    <t xml:space="preserve">max efficiency </t>
  </si>
  <si>
    <t>specific heat of water (kJ/kgK)</t>
  </si>
  <si>
    <t>heat loss at motor (kW)</t>
  </si>
  <si>
    <t>heat loss at inverter (kW)</t>
  </si>
  <si>
    <t>T4</t>
  </si>
  <si>
    <t>total heat loss</t>
  </si>
  <si>
    <t>downflow</t>
  </si>
  <si>
    <t>height (mm)</t>
  </si>
  <si>
    <t>Radiator data (method 1)</t>
  </si>
  <si>
    <t>width(mm)</t>
  </si>
  <si>
    <t>Radiator selection FOS</t>
  </si>
  <si>
    <t>targeted Qout (kW)</t>
  </si>
  <si>
    <t>using 2 small radiators at both side podes and loop through both</t>
  </si>
  <si>
    <t>Chettipalayam at january</t>
  </si>
  <si>
    <t>cut off temp</t>
  </si>
  <si>
    <t>cut off temp ( C )</t>
  </si>
  <si>
    <t>operating temp</t>
  </si>
  <si>
    <t>cooling load FOS</t>
  </si>
  <si>
    <t>specific heat capacity of air (kJ/kgK)</t>
  </si>
  <si>
    <t>density of air (kg/m3)</t>
  </si>
  <si>
    <t>Tair,in</t>
  </si>
  <si>
    <t>Tair,out</t>
  </si>
  <si>
    <t>Tw,in</t>
  </si>
  <si>
    <t>Tw,out</t>
  </si>
  <si>
    <t>air mass flowrate (kg/s)</t>
  </si>
  <si>
    <t>air volume flowrate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</si>
</sst>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2" fontId="0" fillId="0" borderId="0" xfId="0" applyNumberFormat="1"/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925D37E-E663-4B6A-9755-AE7AA6FC5F01}" type="doc">
      <dgm:prSet loTypeId="urn:microsoft.com/office/officeart/2005/8/layout/cycle5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GB"/>
        </a:p>
      </dgm:t>
    </dgm:pt>
    <dgm:pt modelId="{98CA4EC9-CF4C-428F-8DA6-EF1728D9B909}">
      <dgm:prSet phldrT="[Text]"/>
      <dgm:spPr/>
      <dgm:t>
        <a:bodyPr/>
        <a:lstStyle/>
        <a:p>
          <a:r>
            <a:rPr lang="en-GB"/>
            <a:t>Pump</a:t>
          </a:r>
        </a:p>
      </dgm:t>
    </dgm:pt>
    <dgm:pt modelId="{C992EEFA-745F-46D6-BA2A-3520FD3A833A}" type="parTrans" cxnId="{92EDC85F-A0F1-45F9-91F0-AFF5AC3C1E09}">
      <dgm:prSet/>
      <dgm:spPr/>
      <dgm:t>
        <a:bodyPr/>
        <a:lstStyle/>
        <a:p>
          <a:endParaRPr lang="en-GB"/>
        </a:p>
      </dgm:t>
    </dgm:pt>
    <dgm:pt modelId="{70E84603-63D7-408C-907A-C0811836A3BE}" type="sibTrans" cxnId="{92EDC85F-A0F1-45F9-91F0-AFF5AC3C1E09}">
      <dgm:prSet/>
      <dgm:spPr/>
      <dgm:t>
        <a:bodyPr/>
        <a:lstStyle/>
        <a:p>
          <a:endParaRPr lang="en-GB"/>
        </a:p>
      </dgm:t>
    </dgm:pt>
    <dgm:pt modelId="{BC0760D3-C39C-4641-B7E7-F9604C0D1140}">
      <dgm:prSet phldrT="[Text]"/>
      <dgm:spPr/>
      <dgm:t>
        <a:bodyPr/>
        <a:lstStyle/>
        <a:p>
          <a:r>
            <a:rPr lang="en-GB"/>
            <a:t>Motor</a:t>
          </a:r>
        </a:p>
      </dgm:t>
    </dgm:pt>
    <dgm:pt modelId="{2378AF7A-CE27-441A-8516-D6CCD61BBD4A}" type="parTrans" cxnId="{7C1E5375-2152-491D-A766-B3DA4441795B}">
      <dgm:prSet/>
      <dgm:spPr/>
      <dgm:t>
        <a:bodyPr/>
        <a:lstStyle/>
        <a:p>
          <a:endParaRPr lang="en-GB"/>
        </a:p>
      </dgm:t>
    </dgm:pt>
    <dgm:pt modelId="{DB0DBC7C-5223-4F4A-8A10-3B3DF5209C99}" type="sibTrans" cxnId="{7C1E5375-2152-491D-A766-B3DA4441795B}">
      <dgm:prSet/>
      <dgm:spPr/>
      <dgm:t>
        <a:bodyPr/>
        <a:lstStyle/>
        <a:p>
          <a:endParaRPr lang="en-GB"/>
        </a:p>
      </dgm:t>
    </dgm:pt>
    <dgm:pt modelId="{1E765528-4FFB-43A0-8B10-18B3BD663292}">
      <dgm:prSet phldrT="[Text]"/>
      <dgm:spPr/>
      <dgm:t>
        <a:bodyPr/>
        <a:lstStyle/>
        <a:p>
          <a:r>
            <a:rPr lang="en-GB"/>
            <a:t>Inverter</a:t>
          </a:r>
        </a:p>
      </dgm:t>
    </dgm:pt>
    <dgm:pt modelId="{C015E557-94A8-4E76-B526-D5D8B9A9EC23}" type="parTrans" cxnId="{0483591A-D351-477B-9FB7-8D2568E9332E}">
      <dgm:prSet/>
      <dgm:spPr/>
      <dgm:t>
        <a:bodyPr/>
        <a:lstStyle/>
        <a:p>
          <a:endParaRPr lang="en-GB"/>
        </a:p>
      </dgm:t>
    </dgm:pt>
    <dgm:pt modelId="{5F77C157-179F-4FF6-BD76-8E3AD2DF0639}" type="sibTrans" cxnId="{0483591A-D351-477B-9FB7-8D2568E9332E}">
      <dgm:prSet/>
      <dgm:spPr/>
      <dgm:t>
        <a:bodyPr/>
        <a:lstStyle/>
        <a:p>
          <a:endParaRPr lang="en-GB"/>
        </a:p>
      </dgm:t>
    </dgm:pt>
    <dgm:pt modelId="{95F6E2ED-543D-4F16-B546-F3B8D9620166}">
      <dgm:prSet phldrT="[Text]"/>
      <dgm:spPr/>
      <dgm:t>
        <a:bodyPr/>
        <a:lstStyle/>
        <a:p>
          <a:r>
            <a:rPr lang="en-GB"/>
            <a:t>Radiator</a:t>
          </a:r>
        </a:p>
      </dgm:t>
    </dgm:pt>
    <dgm:pt modelId="{A74DADEF-85B9-442B-97D8-89C28D25ED68}" type="parTrans" cxnId="{C29E21A0-F083-46E4-AF8C-22B7C9CF8A3B}">
      <dgm:prSet/>
      <dgm:spPr/>
      <dgm:t>
        <a:bodyPr/>
        <a:lstStyle/>
        <a:p>
          <a:endParaRPr lang="en-GB"/>
        </a:p>
      </dgm:t>
    </dgm:pt>
    <dgm:pt modelId="{C8F5B3C1-D80C-4F26-9F62-FDD7C27A02A6}" type="sibTrans" cxnId="{C29E21A0-F083-46E4-AF8C-22B7C9CF8A3B}">
      <dgm:prSet/>
      <dgm:spPr/>
      <dgm:t>
        <a:bodyPr/>
        <a:lstStyle/>
        <a:p>
          <a:endParaRPr lang="en-GB"/>
        </a:p>
      </dgm:t>
    </dgm:pt>
    <dgm:pt modelId="{314DB877-85E7-4655-845C-8F1EBDCE105D}" type="pres">
      <dgm:prSet presAssocID="{3925D37E-E663-4B6A-9755-AE7AA6FC5F01}" presName="cycle" presStyleCnt="0">
        <dgm:presLayoutVars>
          <dgm:dir/>
          <dgm:resizeHandles val="exact"/>
        </dgm:presLayoutVars>
      </dgm:prSet>
      <dgm:spPr/>
      <dgm:t>
        <a:bodyPr/>
        <a:lstStyle/>
        <a:p>
          <a:endParaRPr lang="en-GB"/>
        </a:p>
      </dgm:t>
    </dgm:pt>
    <dgm:pt modelId="{69937757-82D9-43A4-A73B-7C5FA549AF20}" type="pres">
      <dgm:prSet presAssocID="{98CA4EC9-CF4C-428F-8DA6-EF1728D9B909}" presName="node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E849AD6C-7431-41E6-B9BF-368C2985F1F7}" type="pres">
      <dgm:prSet presAssocID="{98CA4EC9-CF4C-428F-8DA6-EF1728D9B909}" presName="spNode" presStyleCnt="0"/>
      <dgm:spPr/>
    </dgm:pt>
    <dgm:pt modelId="{18553770-BA8F-4775-8266-468836EB357E}" type="pres">
      <dgm:prSet presAssocID="{70E84603-63D7-408C-907A-C0811836A3BE}" presName="sibTrans" presStyleLbl="sibTrans1D1" presStyleIdx="0" presStyleCnt="4"/>
      <dgm:spPr/>
      <dgm:t>
        <a:bodyPr/>
        <a:lstStyle/>
        <a:p>
          <a:endParaRPr lang="en-GB"/>
        </a:p>
      </dgm:t>
    </dgm:pt>
    <dgm:pt modelId="{6A77A00F-CA4A-497B-B4BE-8C6B0D0AF5F5}" type="pres">
      <dgm:prSet presAssocID="{BC0760D3-C39C-4641-B7E7-F9604C0D1140}" presName="node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2399327B-CD65-4086-8971-BC0C76A1B30F}" type="pres">
      <dgm:prSet presAssocID="{BC0760D3-C39C-4641-B7E7-F9604C0D1140}" presName="spNode" presStyleCnt="0"/>
      <dgm:spPr/>
    </dgm:pt>
    <dgm:pt modelId="{1FCCC457-7DEA-4D6C-9C5F-673011DE4540}" type="pres">
      <dgm:prSet presAssocID="{DB0DBC7C-5223-4F4A-8A10-3B3DF5209C99}" presName="sibTrans" presStyleLbl="sibTrans1D1" presStyleIdx="1" presStyleCnt="4"/>
      <dgm:spPr/>
      <dgm:t>
        <a:bodyPr/>
        <a:lstStyle/>
        <a:p>
          <a:endParaRPr lang="en-GB"/>
        </a:p>
      </dgm:t>
    </dgm:pt>
    <dgm:pt modelId="{DF04F28A-F170-4666-93E6-C6EEBC23EEB7}" type="pres">
      <dgm:prSet presAssocID="{1E765528-4FFB-43A0-8B10-18B3BD663292}" presName="node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363C3153-15E5-440A-8659-A8ACF0CB62D4}" type="pres">
      <dgm:prSet presAssocID="{1E765528-4FFB-43A0-8B10-18B3BD663292}" presName="spNode" presStyleCnt="0"/>
      <dgm:spPr/>
    </dgm:pt>
    <dgm:pt modelId="{21DAB79A-8616-4983-9D14-41E56FE35E49}" type="pres">
      <dgm:prSet presAssocID="{5F77C157-179F-4FF6-BD76-8E3AD2DF0639}" presName="sibTrans" presStyleLbl="sibTrans1D1" presStyleIdx="2" presStyleCnt="4"/>
      <dgm:spPr/>
      <dgm:t>
        <a:bodyPr/>
        <a:lstStyle/>
        <a:p>
          <a:endParaRPr lang="en-GB"/>
        </a:p>
      </dgm:t>
    </dgm:pt>
    <dgm:pt modelId="{C162AEE5-A78D-41DC-9B4C-4349671DC54F}" type="pres">
      <dgm:prSet presAssocID="{95F6E2ED-543D-4F16-B546-F3B8D9620166}" presName="node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E16C000D-D9E8-4711-9CAD-64E28E538670}" type="pres">
      <dgm:prSet presAssocID="{95F6E2ED-543D-4F16-B546-F3B8D9620166}" presName="spNode" presStyleCnt="0"/>
      <dgm:spPr/>
    </dgm:pt>
    <dgm:pt modelId="{284640CD-9999-4A6D-A831-D4C325FFC423}" type="pres">
      <dgm:prSet presAssocID="{C8F5B3C1-D80C-4F26-9F62-FDD7C27A02A6}" presName="sibTrans" presStyleLbl="sibTrans1D1" presStyleIdx="3" presStyleCnt="4"/>
      <dgm:spPr/>
      <dgm:t>
        <a:bodyPr/>
        <a:lstStyle/>
        <a:p>
          <a:endParaRPr lang="en-GB"/>
        </a:p>
      </dgm:t>
    </dgm:pt>
  </dgm:ptLst>
  <dgm:cxnLst>
    <dgm:cxn modelId="{DEFC7695-B70D-47EE-98D8-CF39B1560EDC}" type="presOf" srcId="{98CA4EC9-CF4C-428F-8DA6-EF1728D9B909}" destId="{69937757-82D9-43A4-A73B-7C5FA549AF20}" srcOrd="0" destOrd="0" presId="urn:microsoft.com/office/officeart/2005/8/layout/cycle5"/>
    <dgm:cxn modelId="{900ABBD0-560E-492F-8E3C-3258DE8AF75A}" type="presOf" srcId="{95F6E2ED-543D-4F16-B546-F3B8D9620166}" destId="{C162AEE5-A78D-41DC-9B4C-4349671DC54F}" srcOrd="0" destOrd="0" presId="urn:microsoft.com/office/officeart/2005/8/layout/cycle5"/>
    <dgm:cxn modelId="{3C046983-2196-45D8-9633-9CE742C5AE47}" type="presOf" srcId="{DB0DBC7C-5223-4F4A-8A10-3B3DF5209C99}" destId="{1FCCC457-7DEA-4D6C-9C5F-673011DE4540}" srcOrd="0" destOrd="0" presId="urn:microsoft.com/office/officeart/2005/8/layout/cycle5"/>
    <dgm:cxn modelId="{560BEBE5-CA4B-4516-9FBC-ADC18B583D8D}" type="presOf" srcId="{BC0760D3-C39C-4641-B7E7-F9604C0D1140}" destId="{6A77A00F-CA4A-497B-B4BE-8C6B0D0AF5F5}" srcOrd="0" destOrd="0" presId="urn:microsoft.com/office/officeart/2005/8/layout/cycle5"/>
    <dgm:cxn modelId="{4E4A3770-D890-4919-BD1B-ABC0702A22FE}" type="presOf" srcId="{3925D37E-E663-4B6A-9755-AE7AA6FC5F01}" destId="{314DB877-85E7-4655-845C-8F1EBDCE105D}" srcOrd="0" destOrd="0" presId="urn:microsoft.com/office/officeart/2005/8/layout/cycle5"/>
    <dgm:cxn modelId="{7C1E5375-2152-491D-A766-B3DA4441795B}" srcId="{3925D37E-E663-4B6A-9755-AE7AA6FC5F01}" destId="{BC0760D3-C39C-4641-B7E7-F9604C0D1140}" srcOrd="1" destOrd="0" parTransId="{2378AF7A-CE27-441A-8516-D6CCD61BBD4A}" sibTransId="{DB0DBC7C-5223-4F4A-8A10-3B3DF5209C99}"/>
    <dgm:cxn modelId="{2916076B-2975-4E5B-917F-756C4F701BD5}" type="presOf" srcId="{70E84603-63D7-408C-907A-C0811836A3BE}" destId="{18553770-BA8F-4775-8266-468836EB357E}" srcOrd="0" destOrd="0" presId="urn:microsoft.com/office/officeart/2005/8/layout/cycle5"/>
    <dgm:cxn modelId="{8FCE27FB-B702-424A-BB32-EE2189209E7A}" type="presOf" srcId="{1E765528-4FFB-43A0-8B10-18B3BD663292}" destId="{DF04F28A-F170-4666-93E6-C6EEBC23EEB7}" srcOrd="0" destOrd="0" presId="urn:microsoft.com/office/officeart/2005/8/layout/cycle5"/>
    <dgm:cxn modelId="{92EDC85F-A0F1-45F9-91F0-AFF5AC3C1E09}" srcId="{3925D37E-E663-4B6A-9755-AE7AA6FC5F01}" destId="{98CA4EC9-CF4C-428F-8DA6-EF1728D9B909}" srcOrd="0" destOrd="0" parTransId="{C992EEFA-745F-46D6-BA2A-3520FD3A833A}" sibTransId="{70E84603-63D7-408C-907A-C0811836A3BE}"/>
    <dgm:cxn modelId="{C29E21A0-F083-46E4-AF8C-22B7C9CF8A3B}" srcId="{3925D37E-E663-4B6A-9755-AE7AA6FC5F01}" destId="{95F6E2ED-543D-4F16-B546-F3B8D9620166}" srcOrd="3" destOrd="0" parTransId="{A74DADEF-85B9-442B-97D8-89C28D25ED68}" sibTransId="{C8F5B3C1-D80C-4F26-9F62-FDD7C27A02A6}"/>
    <dgm:cxn modelId="{0483591A-D351-477B-9FB7-8D2568E9332E}" srcId="{3925D37E-E663-4B6A-9755-AE7AA6FC5F01}" destId="{1E765528-4FFB-43A0-8B10-18B3BD663292}" srcOrd="2" destOrd="0" parTransId="{C015E557-94A8-4E76-B526-D5D8B9A9EC23}" sibTransId="{5F77C157-179F-4FF6-BD76-8E3AD2DF0639}"/>
    <dgm:cxn modelId="{AFB2B2B4-CDC6-47BC-A53F-440AC0FE36D5}" type="presOf" srcId="{C8F5B3C1-D80C-4F26-9F62-FDD7C27A02A6}" destId="{284640CD-9999-4A6D-A831-D4C325FFC423}" srcOrd="0" destOrd="0" presId="urn:microsoft.com/office/officeart/2005/8/layout/cycle5"/>
    <dgm:cxn modelId="{88FA4C6D-BACE-4C15-ABCA-86441EFCB26F}" type="presOf" srcId="{5F77C157-179F-4FF6-BD76-8E3AD2DF0639}" destId="{21DAB79A-8616-4983-9D14-41E56FE35E49}" srcOrd="0" destOrd="0" presId="urn:microsoft.com/office/officeart/2005/8/layout/cycle5"/>
    <dgm:cxn modelId="{3C28B41C-09B5-4D80-A45A-FD0BC8C44B1C}" type="presParOf" srcId="{314DB877-85E7-4655-845C-8F1EBDCE105D}" destId="{69937757-82D9-43A4-A73B-7C5FA549AF20}" srcOrd="0" destOrd="0" presId="urn:microsoft.com/office/officeart/2005/8/layout/cycle5"/>
    <dgm:cxn modelId="{EF36D77C-69DB-40E1-8495-97DCEA8088F5}" type="presParOf" srcId="{314DB877-85E7-4655-845C-8F1EBDCE105D}" destId="{E849AD6C-7431-41E6-B9BF-368C2985F1F7}" srcOrd="1" destOrd="0" presId="urn:microsoft.com/office/officeart/2005/8/layout/cycle5"/>
    <dgm:cxn modelId="{84BC9A02-3A50-49D6-BD67-3AE5C6A604A3}" type="presParOf" srcId="{314DB877-85E7-4655-845C-8F1EBDCE105D}" destId="{18553770-BA8F-4775-8266-468836EB357E}" srcOrd="2" destOrd="0" presId="urn:microsoft.com/office/officeart/2005/8/layout/cycle5"/>
    <dgm:cxn modelId="{DBA6E732-A302-45D0-97BF-E6C10FC254AD}" type="presParOf" srcId="{314DB877-85E7-4655-845C-8F1EBDCE105D}" destId="{6A77A00F-CA4A-497B-B4BE-8C6B0D0AF5F5}" srcOrd="3" destOrd="0" presId="urn:microsoft.com/office/officeart/2005/8/layout/cycle5"/>
    <dgm:cxn modelId="{6A9BBF6D-BE31-4192-AFD8-1D8BEC27EF4B}" type="presParOf" srcId="{314DB877-85E7-4655-845C-8F1EBDCE105D}" destId="{2399327B-CD65-4086-8971-BC0C76A1B30F}" srcOrd="4" destOrd="0" presId="urn:microsoft.com/office/officeart/2005/8/layout/cycle5"/>
    <dgm:cxn modelId="{C6FABA00-0A3A-4AFD-92E3-A2EE8C962C1D}" type="presParOf" srcId="{314DB877-85E7-4655-845C-8F1EBDCE105D}" destId="{1FCCC457-7DEA-4D6C-9C5F-673011DE4540}" srcOrd="5" destOrd="0" presId="urn:microsoft.com/office/officeart/2005/8/layout/cycle5"/>
    <dgm:cxn modelId="{7CCA425C-22EF-4836-ACB6-2F033E1598F4}" type="presParOf" srcId="{314DB877-85E7-4655-845C-8F1EBDCE105D}" destId="{DF04F28A-F170-4666-93E6-C6EEBC23EEB7}" srcOrd="6" destOrd="0" presId="urn:microsoft.com/office/officeart/2005/8/layout/cycle5"/>
    <dgm:cxn modelId="{2A2B4D43-AEC5-4945-981E-C05A8CBF2741}" type="presParOf" srcId="{314DB877-85E7-4655-845C-8F1EBDCE105D}" destId="{363C3153-15E5-440A-8659-A8ACF0CB62D4}" srcOrd="7" destOrd="0" presId="urn:microsoft.com/office/officeart/2005/8/layout/cycle5"/>
    <dgm:cxn modelId="{ED056B46-CFF5-4C0B-B65E-3C613FC021BE}" type="presParOf" srcId="{314DB877-85E7-4655-845C-8F1EBDCE105D}" destId="{21DAB79A-8616-4983-9D14-41E56FE35E49}" srcOrd="8" destOrd="0" presId="urn:microsoft.com/office/officeart/2005/8/layout/cycle5"/>
    <dgm:cxn modelId="{06DFB5BA-A153-4AE0-8EE5-12A06AC86A76}" type="presParOf" srcId="{314DB877-85E7-4655-845C-8F1EBDCE105D}" destId="{C162AEE5-A78D-41DC-9B4C-4349671DC54F}" srcOrd="9" destOrd="0" presId="urn:microsoft.com/office/officeart/2005/8/layout/cycle5"/>
    <dgm:cxn modelId="{3F38E945-8426-4BAE-AFA2-2050BC345A89}" type="presParOf" srcId="{314DB877-85E7-4655-845C-8F1EBDCE105D}" destId="{E16C000D-D9E8-4711-9CAD-64E28E538670}" srcOrd="10" destOrd="0" presId="urn:microsoft.com/office/officeart/2005/8/layout/cycle5"/>
    <dgm:cxn modelId="{8A65BD77-EE3C-4F86-9FDF-7044E1111DD5}" type="presParOf" srcId="{314DB877-85E7-4655-845C-8F1EBDCE105D}" destId="{284640CD-9999-4A6D-A831-D4C325FFC423}" srcOrd="11" destOrd="0" presId="urn:microsoft.com/office/officeart/2005/8/layout/cycle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9937757-82D9-43A4-A73B-7C5FA549AF20}">
      <dsp:nvSpPr>
        <dsp:cNvPr id="0" name=""/>
        <dsp:cNvSpPr/>
      </dsp:nvSpPr>
      <dsp:spPr>
        <a:xfrm>
          <a:off x="1795983" y="407"/>
          <a:ext cx="980033" cy="637021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700" kern="1200"/>
            <a:t>Pump</a:t>
          </a:r>
        </a:p>
      </dsp:txBody>
      <dsp:txXfrm>
        <a:off x="1827080" y="31504"/>
        <a:ext cx="917839" cy="574827"/>
      </dsp:txXfrm>
    </dsp:sp>
    <dsp:sp modelId="{18553770-BA8F-4775-8266-468836EB357E}">
      <dsp:nvSpPr>
        <dsp:cNvPr id="0" name=""/>
        <dsp:cNvSpPr/>
      </dsp:nvSpPr>
      <dsp:spPr>
        <a:xfrm>
          <a:off x="1233318" y="318917"/>
          <a:ext cx="2105364" cy="2105364"/>
        </a:xfrm>
        <a:custGeom>
          <a:avLst/>
          <a:gdLst/>
          <a:ahLst/>
          <a:cxnLst/>
          <a:rect l="0" t="0" r="0" b="0"/>
          <a:pathLst>
            <a:path>
              <a:moveTo>
                <a:pt x="1678060" y="205898"/>
              </a:moveTo>
              <a:arcTo wR="1052682" hR="1052682" stAng="18386828" swAng="1634150"/>
            </a:path>
          </a:pathLst>
        </a:custGeom>
        <a:noFill/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A77A00F-CA4A-497B-B4BE-8C6B0D0AF5F5}">
      <dsp:nvSpPr>
        <dsp:cNvPr id="0" name=""/>
        <dsp:cNvSpPr/>
      </dsp:nvSpPr>
      <dsp:spPr>
        <a:xfrm>
          <a:off x="2848665" y="1053089"/>
          <a:ext cx="980033" cy="637021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700" kern="1200"/>
            <a:t>Motor</a:t>
          </a:r>
        </a:p>
      </dsp:txBody>
      <dsp:txXfrm>
        <a:off x="2879762" y="1084186"/>
        <a:ext cx="917839" cy="574827"/>
      </dsp:txXfrm>
    </dsp:sp>
    <dsp:sp modelId="{1FCCC457-7DEA-4D6C-9C5F-673011DE4540}">
      <dsp:nvSpPr>
        <dsp:cNvPr id="0" name=""/>
        <dsp:cNvSpPr/>
      </dsp:nvSpPr>
      <dsp:spPr>
        <a:xfrm>
          <a:off x="1233318" y="318917"/>
          <a:ext cx="2105364" cy="2105364"/>
        </a:xfrm>
        <a:custGeom>
          <a:avLst/>
          <a:gdLst/>
          <a:ahLst/>
          <a:cxnLst/>
          <a:rect l="0" t="0" r="0" b="0"/>
          <a:pathLst>
            <a:path>
              <a:moveTo>
                <a:pt x="1996258" y="1519375"/>
              </a:moveTo>
              <a:arcTo wR="1052682" hR="1052682" stAng="1579022" swAng="1634150"/>
            </a:path>
          </a:pathLst>
        </a:custGeom>
        <a:noFill/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04F28A-F170-4666-93E6-C6EEBC23EEB7}">
      <dsp:nvSpPr>
        <dsp:cNvPr id="0" name=""/>
        <dsp:cNvSpPr/>
      </dsp:nvSpPr>
      <dsp:spPr>
        <a:xfrm>
          <a:off x="1795983" y="2105771"/>
          <a:ext cx="980033" cy="637021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700" kern="1200"/>
            <a:t>Inverter</a:t>
          </a:r>
        </a:p>
      </dsp:txBody>
      <dsp:txXfrm>
        <a:off x="1827080" y="2136868"/>
        <a:ext cx="917839" cy="574827"/>
      </dsp:txXfrm>
    </dsp:sp>
    <dsp:sp modelId="{21DAB79A-8616-4983-9D14-41E56FE35E49}">
      <dsp:nvSpPr>
        <dsp:cNvPr id="0" name=""/>
        <dsp:cNvSpPr/>
      </dsp:nvSpPr>
      <dsp:spPr>
        <a:xfrm>
          <a:off x="1233318" y="318917"/>
          <a:ext cx="2105364" cy="2105364"/>
        </a:xfrm>
        <a:custGeom>
          <a:avLst/>
          <a:gdLst/>
          <a:ahLst/>
          <a:cxnLst/>
          <a:rect l="0" t="0" r="0" b="0"/>
          <a:pathLst>
            <a:path>
              <a:moveTo>
                <a:pt x="427303" y="1899465"/>
              </a:moveTo>
              <a:arcTo wR="1052682" hR="1052682" stAng="7586828" swAng="1634150"/>
            </a:path>
          </a:pathLst>
        </a:custGeom>
        <a:noFill/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62AEE5-A78D-41DC-9B4C-4349671DC54F}">
      <dsp:nvSpPr>
        <dsp:cNvPr id="0" name=""/>
        <dsp:cNvSpPr/>
      </dsp:nvSpPr>
      <dsp:spPr>
        <a:xfrm>
          <a:off x="743301" y="1053089"/>
          <a:ext cx="980033" cy="637021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4770" tIns="64770" rIns="64770" bIns="64770" numCol="1" spcCol="1270" anchor="ctr" anchorCtr="0">
          <a:noAutofit/>
        </a:bodyPr>
        <a:lstStyle/>
        <a:p>
          <a:pPr lvl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1700" kern="1200"/>
            <a:t>Radiator</a:t>
          </a:r>
        </a:p>
      </dsp:txBody>
      <dsp:txXfrm>
        <a:off x="774398" y="1084186"/>
        <a:ext cx="917839" cy="574827"/>
      </dsp:txXfrm>
    </dsp:sp>
    <dsp:sp modelId="{284640CD-9999-4A6D-A831-D4C325FFC423}">
      <dsp:nvSpPr>
        <dsp:cNvPr id="0" name=""/>
        <dsp:cNvSpPr/>
      </dsp:nvSpPr>
      <dsp:spPr>
        <a:xfrm>
          <a:off x="1233318" y="318917"/>
          <a:ext cx="2105364" cy="2105364"/>
        </a:xfrm>
        <a:custGeom>
          <a:avLst/>
          <a:gdLst/>
          <a:ahLst/>
          <a:cxnLst/>
          <a:rect l="0" t="0" r="0" b="0"/>
          <a:pathLst>
            <a:path>
              <a:moveTo>
                <a:pt x="109105" y="585988"/>
              </a:moveTo>
              <a:arcTo wR="1052682" hR="1052682" stAng="12379022" swAng="1634150"/>
            </a:path>
          </a:pathLst>
        </a:custGeom>
        <a:noFill/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5">
  <dgm:title val=""/>
  <dgm:desc val=""/>
  <dgm:catLst>
    <dgm:cat type="cycle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cycle">
    <dgm:varLst>
      <dgm:dir/>
      <dgm:resizeHandles val="exact"/>
    </dgm:varLst>
    <dgm:choose name="Name0">
      <dgm:if name="Name1" func="var" arg="dir" op="equ" val="norm">
        <dgm:choose name="Name2">
          <dgm:if name="Name3" axis="ch" ptType="node" func="cnt" op="gt" val="2">
            <dgm:alg type="cycle">
              <dgm:param type="stAng" val="0"/>
              <dgm:param type="spanAng" val="360"/>
            </dgm:alg>
          </dgm:if>
          <dgm:else name="Name4">
            <dgm:alg type="cycle">
              <dgm:param type="stAng" val="-90"/>
              <dgm:param type="spanAng" val="360"/>
            </dgm:alg>
          </dgm:else>
        </dgm:choose>
      </dgm:if>
      <dgm:else name="Name5">
        <dgm:choose name="Name6">
          <dgm:if name="Name7" axis="ch" ptType="node" func="cnt" op="gt" val="2">
            <dgm:alg type="cycle">
              <dgm:param type="stAng" val="0"/>
              <dgm:param type="spanAng" val="-360"/>
            </dgm:alg>
          </dgm:if>
          <dgm:else name="Name8">
            <dgm:alg type="cycle">
              <dgm:param type="stAng" val="90"/>
              <dgm:param type="spanAng" val="-360"/>
            </dgm:alg>
          </dgm:else>
        </dgm:choose>
      </dgm:else>
    </dgm:choose>
    <dgm:shape xmlns:r="http://schemas.openxmlformats.org/officeDocument/2006/relationships" r:blip="">
      <dgm:adjLst/>
    </dgm:shape>
    <dgm:presOf/>
    <dgm:choose name="Name9">
      <dgm:if name="Name10" func="var" arg="dir" op="equ" val="norm">
        <dgm:constrLst>
          <dgm:constr type="w" for="ch" forName="node" refType="w"/>
          <dgm:constr type="w" for="ch" ptType="sibTrans" refType="w" refFor="ch" refForName="node" op="equ" fact="0.3"/>
          <dgm:constr type="diam" for="ch" ptType="sibTrans" refType="diam" op="equ"/>
          <dgm:constr type="sibSp" refType="w" refFor="ch" refForName="node" op="equ" fact="0.15"/>
          <dgm:constr type="w" for="ch" forName="spNode" refType="sibSp" fact="1.6"/>
          <dgm:constr type="primFontSz" for="ch" forName="node" op="equ" val="65"/>
        </dgm:constrLst>
      </dgm:if>
      <dgm:else name="Name11">
        <dgm:constrLst>
          <dgm:constr type="w" for="ch" forName="node" refType="w"/>
          <dgm:constr type="w" for="ch" ptType="sibTrans" refType="w" refFor="ch" refForName="node" op="equ" fact="0.3"/>
          <dgm:constr type="diam" for="ch" ptType="sibTrans" refType="diam" fact="-1"/>
          <dgm:constr type="diam" for="ch" refType="diam" op="equ" fact="-1"/>
          <dgm:constr type="sibSp" refType="w" refFor="ch" refForName="node" op="equ" fact="0.15"/>
          <dgm:constr type="w" for="ch" forName="spNode" refType="sibSp" fact="1.6"/>
          <dgm:constr type="primFontSz" for="ch" forName="node" op="equ" val="65"/>
        </dgm:constrLst>
      </dgm:else>
    </dgm:choose>
    <dgm:ruleLst/>
    <dgm:forEach name="Name12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/>
        </dgm:shape>
        <dgm:presOf axis="desOrSelf" ptType="node"/>
        <dgm:constrLst>
          <dgm:constr type="h" refType="w" fact="0.65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5" fact="NaN" max="NaN"/>
        </dgm:ruleLst>
      </dgm:layoutNode>
      <dgm:choose name="Name13">
        <dgm:if name="Name14" axis="par ch" ptType="doc node" func="cnt" op="gt" val="1">
          <dgm:layoutNode name="spNode">
            <dgm:alg type="sp"/>
            <dgm:shape xmlns:r="http://schemas.openxmlformats.org/officeDocument/2006/relationships" r:blip="">
              <dgm:adjLst/>
            </dgm:shape>
            <dgm:presOf/>
            <dgm:constrLst>
              <dgm:constr type="h" refType="w"/>
            </dgm:constrLst>
            <dgm:ruleLst/>
          </dgm:layoutNode>
          <dgm:forEach name="Name15" axis="followSib" ptType="sibTrans" hideLastTrans="0" cnt="1">
            <dgm:layoutNode name="sibTrans">
              <dgm:alg type="conn">
                <dgm:param type="dim" val="1D"/>
                <dgm:param type="connRout" val="curve"/>
                <dgm:param type="begPts" val="radial"/>
                <dgm:param type="endPts" val="radial"/>
              </dgm:alg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h" refType="w" fact="0.65"/>
                <dgm:constr type="connDist"/>
                <dgm:constr type="begPad" refType="connDist" fact="0.2"/>
                <dgm:constr type="endPad" refType="connDist" fact="0.2"/>
              </dgm:constrLst>
              <dgm:ruleLst/>
            </dgm:layoutNode>
          </dgm:forEach>
        </dgm:if>
        <dgm:else name="Name16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259977</xdr:colOff>
      <xdr:row>20</xdr:row>
      <xdr:rowOff>103095</xdr:rowOff>
    </xdr:from>
    <xdr:to>
      <xdr:col>7</xdr:col>
      <xdr:colOff>600636</xdr:colOff>
      <xdr:row>35</xdr:row>
      <xdr:rowOff>156883</xdr:rowOff>
    </xdr:to>
    <xdr:graphicFrame macro="">
      <xdr:nvGraphicFramePr>
        <xdr:cNvPr id="25" name="Diagram 2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5</xdr:col>
      <xdr:colOff>528918</xdr:colOff>
      <xdr:row>23</xdr:row>
      <xdr:rowOff>107575</xdr:rowOff>
    </xdr:from>
    <xdr:to>
      <xdr:col>5</xdr:col>
      <xdr:colOff>833718</xdr:colOff>
      <xdr:row>25</xdr:row>
      <xdr:rowOff>53788</xdr:rowOff>
    </xdr:to>
    <xdr:sp macro="" textlink="">
      <xdr:nvSpPr>
        <xdr:cNvPr id="17" name="TextBox 16"/>
        <xdr:cNvSpPr txBox="1"/>
      </xdr:nvSpPr>
      <xdr:spPr>
        <a:xfrm>
          <a:off x="5701553" y="4419599"/>
          <a:ext cx="304800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1</a:t>
          </a:r>
        </a:p>
      </xdr:txBody>
    </xdr:sp>
    <xdr:clientData/>
  </xdr:twoCellAnchor>
  <xdr:twoCellAnchor>
    <xdr:from>
      <xdr:col>6</xdr:col>
      <xdr:colOff>636494</xdr:colOff>
      <xdr:row>22</xdr:row>
      <xdr:rowOff>107577</xdr:rowOff>
    </xdr:from>
    <xdr:to>
      <xdr:col>6</xdr:col>
      <xdr:colOff>941294</xdr:colOff>
      <xdr:row>24</xdr:row>
      <xdr:rowOff>53787</xdr:rowOff>
    </xdr:to>
    <xdr:sp macro="" textlink="">
      <xdr:nvSpPr>
        <xdr:cNvPr id="18" name="TextBox 17"/>
        <xdr:cNvSpPr txBox="1"/>
      </xdr:nvSpPr>
      <xdr:spPr>
        <a:xfrm>
          <a:off x="7969623" y="4240306"/>
          <a:ext cx="304800" cy="3047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2</a:t>
          </a:r>
        </a:p>
      </xdr:txBody>
    </xdr:sp>
    <xdr:clientData/>
  </xdr:twoCellAnchor>
  <xdr:twoCellAnchor>
    <xdr:from>
      <xdr:col>6</xdr:col>
      <xdr:colOff>708212</xdr:colOff>
      <xdr:row>32</xdr:row>
      <xdr:rowOff>0</xdr:rowOff>
    </xdr:from>
    <xdr:to>
      <xdr:col>6</xdr:col>
      <xdr:colOff>1013012</xdr:colOff>
      <xdr:row>33</xdr:row>
      <xdr:rowOff>125506</xdr:rowOff>
    </xdr:to>
    <xdr:sp macro="" textlink="">
      <xdr:nvSpPr>
        <xdr:cNvPr id="19" name="TextBox 18"/>
        <xdr:cNvSpPr txBox="1"/>
      </xdr:nvSpPr>
      <xdr:spPr>
        <a:xfrm>
          <a:off x="8041341" y="5925671"/>
          <a:ext cx="3048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3</a:t>
          </a:r>
        </a:p>
      </xdr:txBody>
    </xdr:sp>
    <xdr:clientData/>
  </xdr:twoCellAnchor>
  <xdr:twoCellAnchor>
    <xdr:from>
      <xdr:col>5</xdr:col>
      <xdr:colOff>762000</xdr:colOff>
      <xdr:row>32</xdr:row>
      <xdr:rowOff>98612</xdr:rowOff>
    </xdr:from>
    <xdr:to>
      <xdr:col>5</xdr:col>
      <xdr:colOff>1066800</xdr:colOff>
      <xdr:row>34</xdr:row>
      <xdr:rowOff>44824</xdr:rowOff>
    </xdr:to>
    <xdr:sp macro="" textlink="">
      <xdr:nvSpPr>
        <xdr:cNvPr id="20" name="TextBox 19"/>
        <xdr:cNvSpPr txBox="1"/>
      </xdr:nvSpPr>
      <xdr:spPr>
        <a:xfrm>
          <a:off x="5934635" y="6024283"/>
          <a:ext cx="3048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/>
            <a:t>4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zoomScale="85" zoomScaleNormal="85" workbookViewId="0">
      <selection activeCell="K5" sqref="K5"/>
    </sheetView>
  </sheetViews>
  <sheetFormatPr defaultRowHeight="14.4" x14ac:dyDescent="0.3"/>
  <cols>
    <col min="1" max="1" width="32.77734375" customWidth="1"/>
    <col min="2" max="2" width="21.109375" customWidth="1"/>
    <col min="4" max="4" width="15.109375" customWidth="1"/>
    <col min="6" max="6" width="31.44140625" customWidth="1"/>
    <col min="7" max="7" width="21.33203125" customWidth="1"/>
    <col min="10" max="10" width="35.21875" customWidth="1"/>
    <col min="16" max="16" width="14.88671875" customWidth="1"/>
  </cols>
  <sheetData>
    <row r="1" spans="1:11" x14ac:dyDescent="0.3">
      <c r="A1" s="1" t="s">
        <v>0</v>
      </c>
      <c r="F1" s="1" t="s">
        <v>11</v>
      </c>
      <c r="J1" s="1" t="s">
        <v>25</v>
      </c>
    </row>
    <row r="2" spans="1:11" x14ac:dyDescent="0.3">
      <c r="J2" t="s">
        <v>31</v>
      </c>
      <c r="K2">
        <v>4.2</v>
      </c>
    </row>
    <row r="3" spans="1:11" x14ac:dyDescent="0.3">
      <c r="A3" t="s">
        <v>1</v>
      </c>
      <c r="B3" t="s">
        <v>2</v>
      </c>
      <c r="F3" t="s">
        <v>1</v>
      </c>
      <c r="G3" t="s">
        <v>12</v>
      </c>
      <c r="J3" t="s">
        <v>40</v>
      </c>
      <c r="K3">
        <v>1</v>
      </c>
    </row>
    <row r="4" spans="1:11" x14ac:dyDescent="0.3">
      <c r="A4" t="s">
        <v>3</v>
      </c>
      <c r="B4" t="s">
        <v>4</v>
      </c>
      <c r="F4" t="s">
        <v>3</v>
      </c>
      <c r="G4" t="s">
        <v>4</v>
      </c>
      <c r="J4" t="s">
        <v>47</v>
      </c>
      <c r="K4">
        <v>0.75</v>
      </c>
    </row>
    <row r="5" spans="1:11" x14ac:dyDescent="0.3">
      <c r="A5" t="s">
        <v>6</v>
      </c>
      <c r="B5">
        <v>6</v>
      </c>
      <c r="F5" t="s">
        <v>6</v>
      </c>
      <c r="G5">
        <v>6</v>
      </c>
      <c r="J5" t="s">
        <v>48</v>
      </c>
      <c r="K5">
        <v>1.006</v>
      </c>
    </row>
    <row r="6" spans="1:11" x14ac:dyDescent="0.3">
      <c r="A6" t="s">
        <v>7</v>
      </c>
      <c r="B6" t="s">
        <v>5</v>
      </c>
      <c r="F6" t="s">
        <v>14</v>
      </c>
      <c r="G6">
        <v>12</v>
      </c>
      <c r="J6" t="s">
        <v>49</v>
      </c>
      <c r="K6">
        <v>1.2929999999999999</v>
      </c>
    </row>
    <row r="7" spans="1:11" x14ac:dyDescent="0.3">
      <c r="A7" t="s">
        <v>8</v>
      </c>
      <c r="B7">
        <v>50</v>
      </c>
      <c r="F7" t="s">
        <v>8</v>
      </c>
      <c r="G7">
        <v>65</v>
      </c>
    </row>
    <row r="8" spans="1:11" x14ac:dyDescent="0.3">
      <c r="A8" t="s">
        <v>9</v>
      </c>
      <c r="B8">
        <v>2</v>
      </c>
      <c r="F8" t="s">
        <v>15</v>
      </c>
      <c r="G8">
        <v>4</v>
      </c>
    </row>
    <row r="9" spans="1:11" x14ac:dyDescent="0.3">
      <c r="A9" t="s">
        <v>10</v>
      </c>
      <c r="B9">
        <v>0.3</v>
      </c>
      <c r="F9" t="s">
        <v>9</v>
      </c>
      <c r="G9">
        <v>6</v>
      </c>
    </row>
    <row r="10" spans="1:11" x14ac:dyDescent="0.3">
      <c r="A10" t="s">
        <v>29</v>
      </c>
      <c r="B10">
        <v>92</v>
      </c>
      <c r="F10" t="s">
        <v>16</v>
      </c>
      <c r="G10">
        <v>0.5</v>
      </c>
    </row>
    <row r="11" spans="1:11" x14ac:dyDescent="0.3">
      <c r="A11" t="s">
        <v>30</v>
      </c>
      <c r="B11">
        <v>98</v>
      </c>
      <c r="F11" t="s">
        <v>46</v>
      </c>
      <c r="G11">
        <v>65</v>
      </c>
    </row>
    <row r="12" spans="1:11" x14ac:dyDescent="0.3">
      <c r="A12" t="s">
        <v>45</v>
      </c>
      <c r="B12">
        <v>90</v>
      </c>
      <c r="F12" t="s">
        <v>44</v>
      </c>
      <c r="G12">
        <v>80</v>
      </c>
    </row>
    <row r="15" spans="1:11" x14ac:dyDescent="0.3">
      <c r="A15" t="s">
        <v>43</v>
      </c>
    </row>
    <row r="16" spans="1:11" x14ac:dyDescent="0.3">
      <c r="A16" t="s">
        <v>17</v>
      </c>
      <c r="B16">
        <v>31</v>
      </c>
    </row>
    <row r="19" spans="1:16" x14ac:dyDescent="0.3">
      <c r="F19" s="1" t="s">
        <v>21</v>
      </c>
      <c r="P19" s="1" t="s">
        <v>22</v>
      </c>
    </row>
    <row r="20" spans="1:16" x14ac:dyDescent="0.3">
      <c r="F20" t="s">
        <v>20</v>
      </c>
      <c r="J20" s="5"/>
      <c r="P20" t="s">
        <v>42</v>
      </c>
    </row>
    <row r="21" spans="1:16" x14ac:dyDescent="0.3">
      <c r="F21" s="5"/>
      <c r="G21" s="5"/>
      <c r="H21" s="5"/>
      <c r="I21" s="5"/>
      <c r="J21" s="5"/>
      <c r="K21" s="5"/>
    </row>
    <row r="22" spans="1:16" x14ac:dyDescent="0.3">
      <c r="F22" s="5"/>
      <c r="G22" s="5"/>
      <c r="H22" s="5"/>
      <c r="I22" s="5"/>
      <c r="J22" s="5"/>
      <c r="K22" s="5"/>
    </row>
    <row r="23" spans="1:16" x14ac:dyDescent="0.3">
      <c r="A23" s="1" t="s">
        <v>18</v>
      </c>
      <c r="F23" s="5"/>
      <c r="G23" s="5"/>
      <c r="H23" s="5"/>
      <c r="I23" s="5"/>
      <c r="J23" s="5"/>
      <c r="K23" s="5"/>
    </row>
    <row r="24" spans="1:16" x14ac:dyDescent="0.3">
      <c r="C24" s="6"/>
      <c r="D24" s="2"/>
      <c r="F24" s="5"/>
      <c r="G24" s="5"/>
      <c r="H24" s="5"/>
      <c r="I24" s="5"/>
      <c r="J24" s="5"/>
      <c r="K24" s="5"/>
    </row>
    <row r="25" spans="1:16" x14ac:dyDescent="0.3">
      <c r="A25" t="s">
        <v>19</v>
      </c>
      <c r="B25" s="4">
        <v>45</v>
      </c>
      <c r="F25" s="5"/>
      <c r="G25" s="5"/>
      <c r="H25" s="5"/>
      <c r="I25" s="5"/>
      <c r="J25" s="5"/>
      <c r="K25" s="5"/>
    </row>
    <row r="26" spans="1:16" x14ac:dyDescent="0.3">
      <c r="A26" t="s">
        <v>13</v>
      </c>
      <c r="B26" s="4">
        <v>12</v>
      </c>
      <c r="F26" s="5"/>
      <c r="G26" s="5"/>
      <c r="H26" s="5"/>
      <c r="I26" s="5"/>
      <c r="J26" s="5"/>
      <c r="K26" s="5"/>
    </row>
    <row r="27" spans="1:16" x14ac:dyDescent="0.3">
      <c r="A27" t="s">
        <v>24</v>
      </c>
      <c r="B27" s="4">
        <f>B26/60</f>
        <v>0.2</v>
      </c>
      <c r="F27" s="5"/>
      <c r="G27" s="5"/>
      <c r="H27" s="5"/>
      <c r="I27" s="5"/>
      <c r="J27" s="5"/>
      <c r="K27" s="5"/>
    </row>
    <row r="28" spans="1:16" x14ac:dyDescent="0.3">
      <c r="A28" t="s">
        <v>28</v>
      </c>
      <c r="B28" s="4">
        <v>40</v>
      </c>
      <c r="F28" s="5"/>
      <c r="G28" s="5"/>
      <c r="H28" s="5"/>
      <c r="I28" s="5"/>
      <c r="J28" s="5"/>
      <c r="K28" s="5"/>
    </row>
    <row r="29" spans="1:16" x14ac:dyDescent="0.3">
      <c r="A29" t="s">
        <v>32</v>
      </c>
      <c r="B29" s="4">
        <f>B28*(1-B10/100)*K4</f>
        <v>2.3999999999999986</v>
      </c>
      <c r="F29" s="5"/>
      <c r="G29" s="5"/>
      <c r="H29" s="5"/>
      <c r="I29" s="5"/>
      <c r="J29" s="5"/>
      <c r="K29" s="5"/>
    </row>
    <row r="30" spans="1:16" x14ac:dyDescent="0.3">
      <c r="A30" t="s">
        <v>33</v>
      </c>
      <c r="B30" s="4">
        <f>4*K4</f>
        <v>3</v>
      </c>
      <c r="F30" s="5"/>
      <c r="G30" s="5"/>
      <c r="H30" s="5"/>
      <c r="I30" s="5"/>
      <c r="J30" s="5"/>
      <c r="K30" s="5"/>
    </row>
    <row r="31" spans="1:16" x14ac:dyDescent="0.3">
      <c r="A31" t="s">
        <v>35</v>
      </c>
      <c r="B31" s="4">
        <f>B29+B30</f>
        <v>5.3999999999999986</v>
      </c>
      <c r="F31" s="5"/>
      <c r="G31" s="5"/>
      <c r="H31" s="5"/>
      <c r="I31" s="5"/>
      <c r="J31" s="5"/>
      <c r="K31" s="5"/>
    </row>
    <row r="32" spans="1:16" x14ac:dyDescent="0.3">
      <c r="F32" s="5"/>
      <c r="G32" s="5"/>
      <c r="H32" s="5"/>
      <c r="I32" s="5"/>
      <c r="J32" s="5"/>
      <c r="K32" s="5"/>
    </row>
    <row r="33" spans="1:11" x14ac:dyDescent="0.3">
      <c r="F33" s="5"/>
      <c r="G33" s="5"/>
      <c r="H33" s="5"/>
      <c r="I33" s="5"/>
      <c r="J33" s="5"/>
      <c r="K33" s="5"/>
    </row>
    <row r="34" spans="1:11" x14ac:dyDescent="0.3">
      <c r="A34" s="1" t="s">
        <v>38</v>
      </c>
      <c r="F34" s="5"/>
      <c r="G34" s="5"/>
      <c r="H34" s="5"/>
      <c r="I34" s="5"/>
      <c r="J34" s="5"/>
      <c r="K34" s="5"/>
    </row>
    <row r="35" spans="1:11" x14ac:dyDescent="0.3">
      <c r="A35" t="s">
        <v>1</v>
      </c>
      <c r="B35" t="s">
        <v>36</v>
      </c>
      <c r="F35" s="5"/>
      <c r="G35" s="5"/>
      <c r="H35" s="5"/>
      <c r="I35" s="5"/>
      <c r="J35" s="5"/>
      <c r="K35" s="5"/>
    </row>
    <row r="36" spans="1:11" x14ac:dyDescent="0.3">
      <c r="A36" t="s">
        <v>37</v>
      </c>
      <c r="B36">
        <v>300</v>
      </c>
      <c r="F36" s="5"/>
      <c r="G36" s="5"/>
      <c r="H36" s="5"/>
      <c r="I36" s="5"/>
      <c r="J36" s="5"/>
      <c r="K36" s="5"/>
    </row>
    <row r="37" spans="1:11" x14ac:dyDescent="0.3">
      <c r="A37" t="s">
        <v>39</v>
      </c>
      <c r="B37">
        <v>200</v>
      </c>
      <c r="F37" s="5"/>
      <c r="G37" s="5"/>
      <c r="H37" s="5"/>
      <c r="I37" s="5"/>
      <c r="K37" s="5"/>
    </row>
    <row r="38" spans="1:11" x14ac:dyDescent="0.3">
      <c r="A38" t="s">
        <v>41</v>
      </c>
      <c r="B38" s="4">
        <f>B31*K3</f>
        <v>5.3999999999999986</v>
      </c>
    </row>
    <row r="39" spans="1:11" x14ac:dyDescent="0.3">
      <c r="A39" t="s">
        <v>50</v>
      </c>
      <c r="B39">
        <f>B16</f>
        <v>31</v>
      </c>
    </row>
    <row r="40" spans="1:11" x14ac:dyDescent="0.3">
      <c r="A40" t="s">
        <v>51</v>
      </c>
      <c r="B40">
        <v>43</v>
      </c>
      <c r="F40" s="3" t="s">
        <v>23</v>
      </c>
    </row>
    <row r="41" spans="1:11" x14ac:dyDescent="0.3">
      <c r="A41" t="s">
        <v>52</v>
      </c>
      <c r="B41">
        <v>45</v>
      </c>
    </row>
    <row r="42" spans="1:11" x14ac:dyDescent="0.3">
      <c r="A42" t="s">
        <v>53</v>
      </c>
      <c r="B42">
        <f>G44</f>
        <v>51.428571428571423</v>
      </c>
      <c r="F42" t="s">
        <v>27</v>
      </c>
      <c r="G42" s="4">
        <f>B25</f>
        <v>45</v>
      </c>
    </row>
    <row r="43" spans="1:11" x14ac:dyDescent="0.3">
      <c r="A43" t="s">
        <v>54</v>
      </c>
      <c r="B43">
        <f>B38/(K5*(B40-B39))</f>
        <v>0.44731610337972161</v>
      </c>
      <c r="F43" t="s">
        <v>26</v>
      </c>
      <c r="G43">
        <f>G42+B29/(B27*K2)</f>
        <v>47.857142857142854</v>
      </c>
    </row>
    <row r="44" spans="1:11" x14ac:dyDescent="0.3">
      <c r="A44" t="s">
        <v>55</v>
      </c>
      <c r="B44">
        <f>B43/K6</f>
        <v>0.34595212945067411</v>
      </c>
      <c r="F44" t="s">
        <v>34</v>
      </c>
      <c r="G44">
        <f>G43+B30/(B27*K2)</f>
        <v>51.428571428571423</v>
      </c>
    </row>
    <row r="50" spans="9:9" x14ac:dyDescent="0.3">
      <c r="I50">
        <f>0.118*0.225*2</f>
        <v>5.3100000000000001E-2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Dineth Liyanage</dc:creator>
  <cp:lastModifiedBy>Dineth Liyanage</cp:lastModifiedBy>
  <dcterms:created xsi:type="dcterms:W3CDTF">2024-05-23T07:16:26Z</dcterms:created>
  <dcterms:modified xsi:type="dcterms:W3CDTF">2024-06-01T06:03:25Z</dcterms:modified>
</cp:coreProperties>
</file>