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D:\量化投资之路\workspace\量化投资体系构建\数据统计\"/>
    </mc:Choice>
  </mc:AlternateContent>
  <xr:revisionPtr revIDLastSave="0" documentId="13_ncr:1_{44343319-6F5C-431B-8C1E-B7E646C9A507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成交量&amp;北向资金" sheetId="11" r:id="rId1"/>
    <sheet name="破净率" sheetId="13" r:id="rId2"/>
    <sheet name="牛市各指数表现" sheetId="1" r:id="rId3"/>
    <sheet name="各指数年收益" sheetId="5" r:id="rId4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3" l="1"/>
  <c r="E5" i="13"/>
  <c r="F4" i="13"/>
  <c r="E4" i="13"/>
  <c r="F3" i="13" l="1"/>
  <c r="E3" i="13"/>
  <c r="L3" i="1"/>
  <c r="F2" i="13" l="1"/>
  <c r="E2" i="13"/>
  <c r="C6" i="11" l="1"/>
  <c r="C10" i="11"/>
  <c r="C9" i="11"/>
  <c r="C8" i="11"/>
  <c r="C7" i="11"/>
  <c r="G4" i="11" l="1"/>
  <c r="G5" i="11"/>
  <c r="G3" i="11"/>
  <c r="E4" i="11"/>
  <c r="E5" i="11"/>
  <c r="E3" i="11"/>
  <c r="D10" i="1" l="1"/>
  <c r="H10" i="1"/>
  <c r="G10" i="1"/>
  <c r="L10" i="1"/>
  <c r="L4" i="1"/>
  <c r="H15" i="1"/>
  <c r="H18" i="1"/>
  <c r="H4" i="1"/>
  <c r="H5" i="1"/>
  <c r="H6" i="1"/>
  <c r="H7" i="1"/>
  <c r="H8" i="1"/>
  <c r="H9" i="1"/>
  <c r="H13" i="1"/>
  <c r="H14" i="1"/>
  <c r="H11" i="1"/>
  <c r="H12" i="1"/>
  <c r="H16" i="1"/>
  <c r="H17" i="1"/>
  <c r="H3" i="1"/>
  <c r="L21" i="1"/>
  <c r="G21" i="1"/>
  <c r="G14" i="1"/>
  <c r="D14" i="1"/>
  <c r="G13" i="1"/>
  <c r="D13" i="1"/>
  <c r="L8" i="1"/>
  <c r="G5" i="1"/>
  <c r="G6" i="1"/>
  <c r="G7" i="1"/>
  <c r="G8" i="1"/>
  <c r="D5" i="1"/>
  <c r="D6" i="1"/>
  <c r="D7" i="1"/>
  <c r="D8" i="1"/>
  <c r="L6" i="1"/>
  <c r="L5" i="1"/>
  <c r="L7" i="1"/>
  <c r="L9" i="1"/>
  <c r="L13" i="1"/>
  <c r="L14" i="1"/>
  <c r="L11" i="1"/>
  <c r="L15" i="1"/>
  <c r="L22" i="1"/>
  <c r="L12" i="1"/>
  <c r="L23" i="1"/>
  <c r="L16" i="1"/>
  <c r="L17" i="1"/>
  <c r="L19" i="1"/>
  <c r="L18" i="1"/>
  <c r="L20" i="1"/>
  <c r="G11" i="1" l="1"/>
  <c r="D11" i="1"/>
  <c r="G4" i="1" l="1"/>
  <c r="D4" i="1"/>
  <c r="D12" i="1"/>
  <c r="D3" i="1"/>
  <c r="D18" i="1"/>
  <c r="D17" i="1"/>
  <c r="D16" i="1"/>
  <c r="D15" i="1"/>
  <c r="D9" i="1"/>
  <c r="G16" i="1"/>
  <c r="G3" i="1"/>
  <c r="G12" i="1"/>
  <c r="G15" i="1"/>
  <c r="G17" i="1"/>
  <c r="G23" i="1"/>
  <c r="G20" i="1"/>
  <c r="G18" i="1"/>
  <c r="G19" i="1"/>
  <c r="G22" i="1"/>
  <c r="G9" i="1"/>
</calcChain>
</file>

<file path=xl/sharedStrings.xml><?xml version="1.0" encoding="utf-8"?>
<sst xmlns="http://schemas.openxmlformats.org/spreadsheetml/2006/main" count="113" uniqueCount="77">
  <si>
    <t>最低点</t>
  </si>
  <si>
    <t>指数</t>
  </si>
  <si>
    <t>中证500</t>
  </si>
  <si>
    <t>中证红利</t>
  </si>
  <si>
    <t>中证环保</t>
  </si>
  <si>
    <t>中证TMT</t>
  </si>
  <si>
    <t>全指信息</t>
  </si>
  <si>
    <t>计算机指</t>
  </si>
  <si>
    <t>创业板指</t>
  </si>
  <si>
    <t>中小板指</t>
  </si>
  <si>
    <t>中证军工</t>
  </si>
  <si>
    <t>全指医药</t>
  </si>
  <si>
    <t>上证指数</t>
  </si>
  <si>
    <t>养老产业</t>
  </si>
  <si>
    <t xml:space="preserve"> /</t>
  </si>
  <si>
    <t>深证成指</t>
  </si>
  <si>
    <t>中证1000</t>
    <phoneticPr fontId="1" type="noConversion"/>
  </si>
  <si>
    <t>中证500</t>
    <phoneticPr fontId="1" type="noConversion"/>
  </si>
  <si>
    <t>指数名称</t>
    <phoneticPr fontId="1" type="noConversion"/>
  </si>
  <si>
    <t>中证环保</t>
    <phoneticPr fontId="1" type="noConversion"/>
  </si>
  <si>
    <t>中证传媒</t>
    <phoneticPr fontId="1" type="noConversion"/>
  </si>
  <si>
    <t>中证红利</t>
    <phoneticPr fontId="1" type="noConversion"/>
  </si>
  <si>
    <t>中证军工</t>
    <phoneticPr fontId="1" type="noConversion"/>
  </si>
  <si>
    <t>中证TMT</t>
    <phoneticPr fontId="1" type="noConversion"/>
  </si>
  <si>
    <t>全指信息</t>
    <phoneticPr fontId="1" type="noConversion"/>
  </si>
  <si>
    <t>中证消费</t>
    <phoneticPr fontId="1" type="noConversion"/>
  </si>
  <si>
    <t>上证指数</t>
    <phoneticPr fontId="1" type="noConversion"/>
  </si>
  <si>
    <t>深证成指</t>
    <phoneticPr fontId="1" type="noConversion"/>
  </si>
  <si>
    <t>创业板指</t>
    <phoneticPr fontId="1" type="noConversion"/>
  </si>
  <si>
    <t>中小板指</t>
    <phoneticPr fontId="1" type="noConversion"/>
  </si>
  <si>
    <t>上证50</t>
    <phoneticPr fontId="1" type="noConversion"/>
  </si>
  <si>
    <t>沪深300</t>
    <phoneticPr fontId="1" type="noConversion"/>
  </si>
  <si>
    <t>计算机指</t>
    <phoneticPr fontId="1" type="noConversion"/>
  </si>
  <si>
    <t>全指医药</t>
    <phoneticPr fontId="1" type="noConversion"/>
  </si>
  <si>
    <t>养老产业</t>
    <phoneticPr fontId="1" type="noConversion"/>
  </si>
  <si>
    <t>/</t>
    <phoneticPr fontId="1" type="noConversion"/>
  </si>
  <si>
    <t>中证银行</t>
    <phoneticPr fontId="1" type="noConversion"/>
  </si>
  <si>
    <t>最低点(2018/10)</t>
    <phoneticPr fontId="1" type="noConversion"/>
  </si>
  <si>
    <t>沪深300</t>
    <phoneticPr fontId="1" type="noConversion"/>
  </si>
  <si>
    <t>上证50</t>
    <phoneticPr fontId="1" type="noConversion"/>
  </si>
  <si>
    <t>深证100</t>
    <phoneticPr fontId="1" type="noConversion"/>
  </si>
  <si>
    <t>中证100</t>
    <phoneticPr fontId="1" type="noConversion"/>
  </si>
  <si>
    <t>中证银行</t>
    <phoneticPr fontId="1" type="noConversion"/>
  </si>
  <si>
    <t>中证传媒</t>
    <phoneticPr fontId="1" type="noConversion"/>
  </si>
  <si>
    <t>中证消费</t>
    <phoneticPr fontId="1" type="noConversion"/>
  </si>
  <si>
    <t>/</t>
    <phoneticPr fontId="1" type="noConversion"/>
  </si>
  <si>
    <t>最大涨幅</t>
    <phoneticPr fontId="1" type="noConversion"/>
  </si>
  <si>
    <t>最大跌幅</t>
    <phoneticPr fontId="1" type="noConversion"/>
  </si>
  <si>
    <t>2005.6-2007.10</t>
    <phoneticPr fontId="1" type="noConversion"/>
  </si>
  <si>
    <t>2012.12-2015.7</t>
    <phoneticPr fontId="1" type="noConversion"/>
  </si>
  <si>
    <t>预计最高点</t>
    <phoneticPr fontId="1" type="noConversion"/>
  </si>
  <si>
    <t>预计最大涨幅</t>
    <phoneticPr fontId="1" type="noConversion"/>
  </si>
  <si>
    <t>日期</t>
  </si>
  <si>
    <t>北向资金(亿元)</t>
  </si>
  <si>
    <t>涨跌幅</t>
    <phoneticPr fontId="1" type="noConversion"/>
  </si>
  <si>
    <t>日期</t>
    <phoneticPr fontId="1" type="noConversion"/>
  </si>
  <si>
    <t>最高点(2007/10）</t>
    <phoneticPr fontId="1" type="noConversion"/>
  </si>
  <si>
    <t>最高点(2015/7)</t>
    <phoneticPr fontId="1" type="noConversion"/>
  </si>
  <si>
    <t>最低点(2005/6)</t>
    <phoneticPr fontId="1" type="noConversion"/>
  </si>
  <si>
    <t>市场成交量(亿元)</t>
    <phoneticPr fontId="1" type="noConversion"/>
  </si>
  <si>
    <t>3,612.09‬</t>
  </si>
  <si>
    <t>4,158.15‬</t>
  </si>
  <si>
    <t>3,700.82‬</t>
  </si>
  <si>
    <t>5,203.15‬</t>
  </si>
  <si>
    <t>4,673.39‬</t>
  </si>
  <si>
    <t>4,183.25‬</t>
  </si>
  <si>
    <t>4,710.49‬</t>
  </si>
  <si>
    <t>4,200.39‬</t>
  </si>
  <si>
    <t>破净数量</t>
    <phoneticPr fontId="1" type="noConversion"/>
  </si>
  <si>
    <t>A股总数</t>
    <phoneticPr fontId="1" type="noConversion"/>
  </si>
  <si>
    <t>破净率</t>
    <phoneticPr fontId="1" type="noConversion"/>
  </si>
  <si>
    <t>上证A股</t>
    <phoneticPr fontId="1" type="noConversion"/>
  </si>
  <si>
    <t>深证A股</t>
    <phoneticPr fontId="1" type="noConversion"/>
  </si>
  <si>
    <t>4,237.99‬</t>
  </si>
  <si>
    <t>2018.10-</t>
    <phoneticPr fontId="1" type="noConversion"/>
  </si>
  <si>
    <t>4,098.32‬</t>
  </si>
  <si>
    <t>4,608.43‬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</si>
</sst>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;[Red]0.00"/>
    <numFmt numFmtId="177" formatCode="0.00_ "/>
    <numFmt numFmtId="178" formatCode="#,##0.00;[Red]#,##0.00"/>
    <numFmt numFmtId="179" formatCode="0.00_);[Red]\(0.00\)"/>
    <numFmt numFmtId="180" formatCode="#,##0.00_);[Red]\(#,##0.00\)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color rgb="FF00CC00"/>
      <name val="微软雅黑"/>
      <family val="2"/>
      <charset val="134"/>
    </font>
    <font>
      <sz val="12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 applyAlignment="1"/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177" fontId="6" fillId="0" borderId="0" xfId="0" applyNumberFormat="1" applyFont="1" applyFill="1" applyAlignment="1">
      <alignment horizontal="center"/>
    </xf>
    <xf numFmtId="10" fontId="2" fillId="0" borderId="0" xfId="0" applyNumberFormat="1" applyFont="1" applyFill="1" applyAlignment="1">
      <alignment horizontal="center"/>
    </xf>
    <xf numFmtId="10" fontId="7" fillId="0" borderId="0" xfId="0" applyNumberFormat="1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178" fontId="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0" fontId="2" fillId="0" borderId="0" xfId="0" applyNumberFormat="1" applyFont="1"/>
    <xf numFmtId="10" fontId="6" fillId="0" borderId="0" xfId="0" applyNumberFormat="1" applyFont="1" applyBorder="1" applyAlignment="1">
      <alignment horizontal="center"/>
    </xf>
    <xf numFmtId="179" fontId="2" fillId="0" borderId="0" xfId="0" applyNumberFormat="1" applyFont="1" applyAlignment="1">
      <alignment horizontal="center"/>
    </xf>
    <xf numFmtId="179" fontId="6" fillId="0" borderId="0" xfId="0" applyNumberFormat="1" applyFont="1" applyFill="1" applyAlignment="1">
      <alignment horizontal="center"/>
    </xf>
    <xf numFmtId="179" fontId="2" fillId="0" borderId="0" xfId="0" applyNumberFormat="1" applyFont="1"/>
    <xf numFmtId="10" fontId="3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78" fontId="8" fillId="0" borderId="0" xfId="0" applyNumberFormat="1" applyFont="1" applyAlignment="1">
      <alignment horizontal="center"/>
    </xf>
    <xf numFmtId="178" fontId="9" fillId="0" borderId="0" xfId="0" applyNumberFormat="1" applyFont="1" applyAlignment="1">
      <alignment horizontal="center" vertical="center"/>
    </xf>
    <xf numFmtId="0" fontId="2" fillId="0" borderId="0" xfId="0" applyFont="1" applyBorder="1"/>
    <xf numFmtId="10" fontId="2" fillId="0" borderId="0" xfId="0" applyNumberFormat="1" applyFont="1" applyBorder="1"/>
    <xf numFmtId="10" fontId="7" fillId="0" borderId="0" xfId="0" applyNumberFormat="1" applyFont="1" applyFill="1" applyBorder="1" applyAlignment="1">
      <alignment horizontal="center"/>
    </xf>
    <xf numFmtId="177" fontId="10" fillId="0" borderId="0" xfId="0" applyNumberFormat="1" applyFont="1" applyAlignment="1">
      <alignment horizontal="center"/>
    </xf>
    <xf numFmtId="180" fontId="8" fillId="0" borderId="0" xfId="0" applyNumberFormat="1" applyFont="1" applyAlignment="1">
      <alignment horizontal="center"/>
    </xf>
    <xf numFmtId="18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CC00"/>
      <color rgb="FFCDDDE6"/>
      <color rgb="FF00516C"/>
      <color rgb="FF9CD3FC"/>
      <color rgb="FF339933"/>
      <color rgb="FF00FFFF"/>
      <color rgb="FF00FF00"/>
      <color rgb="FF33CC33"/>
      <color rgb="FFFF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各指数历次熊市最低点</a:t>
            </a:r>
          </a:p>
        </c:rich>
      </c:tx>
      <c:layout>
        <c:manualLayout>
          <c:xMode val="edge"/>
          <c:yMode val="edge"/>
          <c:x val="0.36464068191092236"/>
          <c:y val="3.7036996034478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牛市各指数表现!$E$2</c:f>
              <c:strCache>
                <c:ptCount val="1"/>
                <c:pt idx="0">
                  <c:v>最低点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牛市各指数表现!$A$3:$A$23</c:f>
              <c:strCache>
                <c:ptCount val="21"/>
                <c:pt idx="0">
                  <c:v>上证指数</c:v>
                </c:pt>
                <c:pt idx="1">
                  <c:v>深证成指</c:v>
                </c:pt>
                <c:pt idx="2">
                  <c:v>上证50</c:v>
                </c:pt>
                <c:pt idx="3">
                  <c:v>沪深300</c:v>
                </c:pt>
                <c:pt idx="4">
                  <c:v>深证100</c:v>
                </c:pt>
                <c:pt idx="5">
                  <c:v>中证100</c:v>
                </c:pt>
                <c:pt idx="6">
                  <c:v>中证红利</c:v>
                </c:pt>
                <c:pt idx="7">
                  <c:v>中证500</c:v>
                </c:pt>
                <c:pt idx="8">
                  <c:v>中证1000</c:v>
                </c:pt>
                <c:pt idx="9">
                  <c:v>中小板指</c:v>
                </c:pt>
                <c:pt idx="10">
                  <c:v>中证消费</c:v>
                </c:pt>
                <c:pt idx="11">
                  <c:v>中证银行</c:v>
                </c:pt>
                <c:pt idx="12">
                  <c:v>全指医药</c:v>
                </c:pt>
                <c:pt idx="13">
                  <c:v>养老产业</c:v>
                </c:pt>
                <c:pt idx="14">
                  <c:v>中证军工</c:v>
                </c:pt>
                <c:pt idx="15">
                  <c:v>全指信息</c:v>
                </c:pt>
                <c:pt idx="16">
                  <c:v>中证TMT</c:v>
                </c:pt>
                <c:pt idx="17">
                  <c:v>计算机指</c:v>
                </c:pt>
                <c:pt idx="18">
                  <c:v>中证传媒</c:v>
                </c:pt>
                <c:pt idx="19">
                  <c:v>中证环保</c:v>
                </c:pt>
                <c:pt idx="20">
                  <c:v>创业板指</c:v>
                </c:pt>
              </c:strCache>
            </c:strRef>
          </c:cat>
          <c:val>
            <c:numRef>
              <c:f>牛市各指数表现!$E$3:$E$23</c:f>
              <c:numCache>
                <c:formatCode>General</c:formatCode>
                <c:ptCount val="21"/>
                <c:pt idx="0">
                  <c:v>1849.65</c:v>
                </c:pt>
                <c:pt idx="1">
                  <c:v>6959.25</c:v>
                </c:pt>
                <c:pt idx="2">
                  <c:v>1402.18</c:v>
                </c:pt>
                <c:pt idx="3">
                  <c:v>2023.17</c:v>
                </c:pt>
                <c:pt idx="4">
                  <c:v>2329.89</c:v>
                </c:pt>
                <c:pt idx="5">
                  <c:v>1897.18</c:v>
                </c:pt>
                <c:pt idx="6">
                  <c:v>2004.13</c:v>
                </c:pt>
                <c:pt idx="7">
                  <c:v>2704.37</c:v>
                </c:pt>
                <c:pt idx="8">
                  <c:v>2798.27</c:v>
                </c:pt>
                <c:pt idx="9">
                  <c:v>3557.36</c:v>
                </c:pt>
                <c:pt idx="10">
                  <c:v>4737.5</c:v>
                </c:pt>
                <c:pt idx="11">
                  <c:v>3083.44</c:v>
                </c:pt>
                <c:pt idx="12">
                  <c:v>4051.95</c:v>
                </c:pt>
                <c:pt idx="13">
                  <c:v>3111.73</c:v>
                </c:pt>
                <c:pt idx="14">
                  <c:v>3425.93</c:v>
                </c:pt>
                <c:pt idx="15">
                  <c:v>1798.04</c:v>
                </c:pt>
                <c:pt idx="16">
                  <c:v>644.71</c:v>
                </c:pt>
                <c:pt idx="17">
                  <c:v>2118.6</c:v>
                </c:pt>
                <c:pt idx="18">
                  <c:v>640.89</c:v>
                </c:pt>
                <c:pt idx="19">
                  <c:v>741.17</c:v>
                </c:pt>
                <c:pt idx="20">
                  <c:v>585.44000000000005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F-48AB-B55A-B06C091374C4}"/>
            </c:ext>
          </c:extLst>
        </c:ser>
        <c:ser>
          <c:idx val="1"/>
          <c:order val="1"/>
          <c:tx>
            <c:strRef>
              <c:f>牛市各指数表现!$I$2</c:f>
              <c:strCache>
                <c:ptCount val="1"/>
                <c:pt idx="0">
                  <c:v>最低点(2018/10)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牛市各指数表现!$A$3:$A$23</c:f>
              <c:strCache>
                <c:ptCount val="21"/>
                <c:pt idx="0">
                  <c:v>上证指数</c:v>
                </c:pt>
                <c:pt idx="1">
                  <c:v>深证成指</c:v>
                </c:pt>
                <c:pt idx="2">
                  <c:v>上证50</c:v>
                </c:pt>
                <c:pt idx="3">
                  <c:v>沪深300</c:v>
                </c:pt>
                <c:pt idx="4">
                  <c:v>深证100</c:v>
                </c:pt>
                <c:pt idx="5">
                  <c:v>中证100</c:v>
                </c:pt>
                <c:pt idx="6">
                  <c:v>中证红利</c:v>
                </c:pt>
                <c:pt idx="7">
                  <c:v>中证500</c:v>
                </c:pt>
                <c:pt idx="8">
                  <c:v>中证1000</c:v>
                </c:pt>
                <c:pt idx="9">
                  <c:v>中小板指</c:v>
                </c:pt>
                <c:pt idx="10">
                  <c:v>中证消费</c:v>
                </c:pt>
                <c:pt idx="11">
                  <c:v>中证银行</c:v>
                </c:pt>
                <c:pt idx="12">
                  <c:v>全指医药</c:v>
                </c:pt>
                <c:pt idx="13">
                  <c:v>养老产业</c:v>
                </c:pt>
                <c:pt idx="14">
                  <c:v>中证军工</c:v>
                </c:pt>
                <c:pt idx="15">
                  <c:v>全指信息</c:v>
                </c:pt>
                <c:pt idx="16">
                  <c:v>中证TMT</c:v>
                </c:pt>
                <c:pt idx="17">
                  <c:v>计算机指</c:v>
                </c:pt>
                <c:pt idx="18">
                  <c:v>中证传媒</c:v>
                </c:pt>
                <c:pt idx="19">
                  <c:v>中证环保</c:v>
                </c:pt>
                <c:pt idx="20">
                  <c:v>创业板指</c:v>
                </c:pt>
              </c:strCache>
            </c:strRef>
          </c:cat>
          <c:val>
            <c:numRef>
              <c:f>牛市各指数表现!$I$3:$I$23</c:f>
              <c:numCache>
                <c:formatCode>General</c:formatCode>
                <c:ptCount val="21"/>
                <c:pt idx="0">
                  <c:v>2440.91</c:v>
                </c:pt>
                <c:pt idx="1">
                  <c:v>7011.33</c:v>
                </c:pt>
                <c:pt idx="2">
                  <c:v>2293.1</c:v>
                </c:pt>
                <c:pt idx="3">
                  <c:v>3010.65</c:v>
                </c:pt>
                <c:pt idx="4">
                  <c:v>2902.32</c:v>
                </c:pt>
                <c:pt idx="5">
                  <c:v>3114.04</c:v>
                </c:pt>
                <c:pt idx="6">
                  <c:v>3613.09</c:v>
                </c:pt>
                <c:pt idx="7">
                  <c:v>3948.56</c:v>
                </c:pt>
                <c:pt idx="8">
                  <c:v>4066.27</c:v>
                </c:pt>
                <c:pt idx="9">
                  <c:v>4527.95</c:v>
                </c:pt>
                <c:pt idx="10">
                  <c:v>9183.74</c:v>
                </c:pt>
                <c:pt idx="11">
                  <c:v>5564.16</c:v>
                </c:pt>
                <c:pt idx="12">
                  <c:v>6991.28</c:v>
                </c:pt>
                <c:pt idx="13">
                  <c:v>5831.63</c:v>
                </c:pt>
                <c:pt idx="14">
                  <c:v>6143.62</c:v>
                </c:pt>
                <c:pt idx="15">
                  <c:v>3558.65</c:v>
                </c:pt>
                <c:pt idx="16">
                  <c:v>1239.01</c:v>
                </c:pt>
                <c:pt idx="17">
                  <c:v>2888.64</c:v>
                </c:pt>
                <c:pt idx="18">
                  <c:v>1027.23</c:v>
                </c:pt>
                <c:pt idx="19">
                  <c:v>969.65</c:v>
                </c:pt>
                <c:pt idx="20">
                  <c:v>1184.9100000000001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F-48AB-B55A-B06C09137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027600"/>
        <c:axId val="718028560"/>
      </c:barChart>
      <c:catAx>
        <c:axId val="71802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028560"/>
        <c:crosses val="autoZero"/>
        <c:auto val="1"/>
        <c:lblAlgn val="ctr"/>
        <c:lblOffset val="100"/>
        <c:noMultiLvlLbl val="0"/>
      </c:catAx>
      <c:valAx>
        <c:axId val="71802856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02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48747054428417"/>
          <c:y val="0.9195952334033739"/>
          <c:w val="0.29211994942238062"/>
          <c:h val="5.93151006436499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各指数历次牛市最高点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牛市各指数表现!$C$2</c:f>
              <c:strCache>
                <c:ptCount val="1"/>
                <c:pt idx="0">
                  <c:v>最高点(2007/10）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牛市各指数表现!$A$3:$A$18</c:f>
              <c:strCache>
                <c:ptCount val="16"/>
                <c:pt idx="0">
                  <c:v>上证指数</c:v>
                </c:pt>
                <c:pt idx="1">
                  <c:v>深证成指</c:v>
                </c:pt>
                <c:pt idx="2">
                  <c:v>上证50</c:v>
                </c:pt>
                <c:pt idx="3">
                  <c:v>沪深300</c:v>
                </c:pt>
                <c:pt idx="4">
                  <c:v>深证100</c:v>
                </c:pt>
                <c:pt idx="5">
                  <c:v>中证100</c:v>
                </c:pt>
                <c:pt idx="6">
                  <c:v>中证红利</c:v>
                </c:pt>
                <c:pt idx="7">
                  <c:v>中证500</c:v>
                </c:pt>
                <c:pt idx="8">
                  <c:v>中证1000</c:v>
                </c:pt>
                <c:pt idx="9">
                  <c:v>中小板指</c:v>
                </c:pt>
                <c:pt idx="10">
                  <c:v>中证消费</c:v>
                </c:pt>
                <c:pt idx="11">
                  <c:v>中证银行</c:v>
                </c:pt>
                <c:pt idx="12">
                  <c:v>全指医药</c:v>
                </c:pt>
                <c:pt idx="13">
                  <c:v>养老产业</c:v>
                </c:pt>
                <c:pt idx="14">
                  <c:v>中证军工</c:v>
                </c:pt>
                <c:pt idx="15">
                  <c:v>全指信息</c:v>
                </c:pt>
              </c:strCache>
            </c:strRef>
          </c:cat>
          <c:val>
            <c:numRef>
              <c:f>牛市各指数表现!$C$3:$C$18</c:f>
              <c:numCache>
                <c:formatCode>General</c:formatCode>
                <c:ptCount val="16"/>
                <c:pt idx="0">
                  <c:v>6124.04</c:v>
                </c:pt>
                <c:pt idx="1">
                  <c:v>19600.03</c:v>
                </c:pt>
                <c:pt idx="2">
                  <c:v>4772.93</c:v>
                </c:pt>
                <c:pt idx="3">
                  <c:v>5891.72</c:v>
                </c:pt>
                <c:pt idx="4">
                  <c:v>5975.88</c:v>
                </c:pt>
                <c:pt idx="5">
                  <c:v>6172.28</c:v>
                </c:pt>
                <c:pt idx="6">
                  <c:v>5702.46</c:v>
                </c:pt>
                <c:pt idx="7">
                  <c:v>5495.39</c:v>
                </c:pt>
                <c:pt idx="8">
                  <c:v>5009.84</c:v>
                </c:pt>
                <c:pt idx="9">
                  <c:v>6633.12</c:v>
                </c:pt>
                <c:pt idx="10">
                  <c:v>7380.09</c:v>
                </c:pt>
                <c:pt idx="11">
                  <c:v>8512.0300000000007</c:v>
                </c:pt>
                <c:pt idx="12">
                  <c:v>5093.3999999999996</c:v>
                </c:pt>
                <c:pt idx="13">
                  <c:v>5341.03</c:v>
                </c:pt>
                <c:pt idx="14">
                  <c:v>8278.43</c:v>
                </c:pt>
                <c:pt idx="15">
                  <c:v>3421.65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7-4470-80FF-D0FEF60DE706}"/>
            </c:ext>
          </c:extLst>
        </c:ser>
        <c:ser>
          <c:idx val="1"/>
          <c:order val="1"/>
          <c:tx>
            <c:strRef>
              <c:f>牛市各指数表现!$F$2</c:f>
              <c:strCache>
                <c:ptCount val="1"/>
                <c:pt idx="0">
                  <c:v>最高点(2015/7)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牛市各指数表现!$A$3:$A$18</c:f>
              <c:strCache>
                <c:ptCount val="16"/>
                <c:pt idx="0">
                  <c:v>上证指数</c:v>
                </c:pt>
                <c:pt idx="1">
                  <c:v>深证成指</c:v>
                </c:pt>
                <c:pt idx="2">
                  <c:v>上证50</c:v>
                </c:pt>
                <c:pt idx="3">
                  <c:v>沪深300</c:v>
                </c:pt>
                <c:pt idx="4">
                  <c:v>深证100</c:v>
                </c:pt>
                <c:pt idx="5">
                  <c:v>中证100</c:v>
                </c:pt>
                <c:pt idx="6">
                  <c:v>中证红利</c:v>
                </c:pt>
                <c:pt idx="7">
                  <c:v>中证500</c:v>
                </c:pt>
                <c:pt idx="8">
                  <c:v>中证1000</c:v>
                </c:pt>
                <c:pt idx="9">
                  <c:v>中小板指</c:v>
                </c:pt>
                <c:pt idx="10">
                  <c:v>中证消费</c:v>
                </c:pt>
                <c:pt idx="11">
                  <c:v>中证银行</c:v>
                </c:pt>
                <c:pt idx="12">
                  <c:v>全指医药</c:v>
                </c:pt>
                <c:pt idx="13">
                  <c:v>养老产业</c:v>
                </c:pt>
                <c:pt idx="14">
                  <c:v>中证军工</c:v>
                </c:pt>
                <c:pt idx="15">
                  <c:v>全指信息</c:v>
                </c:pt>
              </c:strCache>
            </c:strRef>
          </c:cat>
          <c:val>
            <c:numRef>
              <c:f>牛市各指数表现!$F$3:$F$18</c:f>
              <c:numCache>
                <c:formatCode>General</c:formatCode>
                <c:ptCount val="16"/>
                <c:pt idx="0">
                  <c:v>5178.1899999999996</c:v>
                </c:pt>
                <c:pt idx="1">
                  <c:v>18211.759999999998</c:v>
                </c:pt>
                <c:pt idx="2">
                  <c:v>3494.82</c:v>
                </c:pt>
                <c:pt idx="3">
                  <c:v>5380.43</c:v>
                </c:pt>
                <c:pt idx="4">
                  <c:v>6015.72</c:v>
                </c:pt>
                <c:pt idx="5">
                  <c:v>4807.6899999999996</c:v>
                </c:pt>
                <c:pt idx="6">
                  <c:v>6267.35</c:v>
                </c:pt>
                <c:pt idx="7">
                  <c:v>11616.38</c:v>
                </c:pt>
                <c:pt idx="8">
                  <c:v>15086.44</c:v>
                </c:pt>
                <c:pt idx="9">
                  <c:v>12084.3</c:v>
                </c:pt>
                <c:pt idx="10">
                  <c:v>11206.96</c:v>
                </c:pt>
                <c:pt idx="11">
                  <c:v>7395.89</c:v>
                </c:pt>
                <c:pt idx="12">
                  <c:v>15510.69</c:v>
                </c:pt>
                <c:pt idx="13">
                  <c:v>13605.91</c:v>
                </c:pt>
                <c:pt idx="14">
                  <c:v>22063.279999999999</c:v>
                </c:pt>
                <c:pt idx="15">
                  <c:v>12082.88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7-4470-80FF-D0FEF60DE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895416"/>
        <c:axId val="717895736"/>
      </c:barChart>
      <c:catAx>
        <c:axId val="71789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895736"/>
        <c:crosses val="autoZero"/>
        <c:auto val="1"/>
        <c:lblAlgn val="ctr"/>
        <c:lblOffset val="100"/>
        <c:noMultiLvlLbl val="0"/>
      </c:catAx>
      <c:valAx>
        <c:axId val="71789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89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8</xdr:col>
      <xdr:colOff>38100</xdr:colOff>
      <xdr:row>46</xdr:row>
      <xdr:rowOff>50794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1DA739-4C25-44E1-AE9C-DEB00DBCB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</xdr:colOff>
      <xdr:row>48</xdr:row>
      <xdr:rowOff>0</xdr:rowOff>
    </xdr:from>
    <xdr:to>
      <xdr:col>8</xdr:col>
      <xdr:colOff>190500</xdr:colOff>
      <xdr:row>63</xdr:row>
      <xdr:rowOff>50794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3F6949D-7CC6-4C1F-9B48-8001CBA8B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0.00971</cdr:x>
      <cdr:y>0.04921</cdr:y>
    </cdr:from>
    <cdr:to>
      <cdr:x>0.08091</cdr:x>
      <cdr:y>0.11248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B109DA78-3E28-40CC-9506-92DEEB79D497}"/>
            </a:ext>
          </a:extLst>
        </cdr:cNvPr>
        <cdr:cNvSpPr txBox="1"/>
      </cdr:nvSpPr>
      <cdr:spPr>
        <a:xfrm xmlns:a="http://schemas.openxmlformats.org/drawingml/2006/main">
          <a:off x="57150" y="177794"/>
          <a:ext cx="419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900"/>
            <a:t>价格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经济学人">
      <a:dk1>
        <a:srgbClr val="000000"/>
      </a:dk1>
      <a:lt1>
        <a:sysClr val="window" lastClr="FFFFFF"/>
      </a:lt1>
      <a:dk2>
        <a:srgbClr val="44546A"/>
      </a:dk2>
      <a:lt2>
        <a:srgbClr val="CDDDE6"/>
      </a:lt2>
      <a:accent1>
        <a:srgbClr val="5D91A7"/>
      </a:accent1>
      <a:accent2>
        <a:srgbClr val="00516C"/>
      </a:accent2>
      <a:accent3>
        <a:srgbClr val="00A4DC"/>
      </a:accent3>
      <a:accent4>
        <a:srgbClr val="6BCFF6"/>
      </a:accent4>
      <a:accent5>
        <a:srgbClr val="008982"/>
      </a:accent5>
      <a:accent6>
        <a:srgbClr val="7A250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A11BE-BED9-4696-8F4F-466E79191B8E}">
  <dimension ref="A1:G66"/>
  <sheetViews>
    <sheetView workbookViewId="0">
      <pane ySplit="1" topLeftCell="A53" activePane="bottomLeft" state="frozen"/>
      <selection pane="bottomLeft" activeCell="H69" sqref="H69"/>
    </sheetView>
  </sheetViews>
  <sheetFormatPr defaultRowHeight="16.5" x14ac:dyDescent="0.45"/>
  <cols>
    <col min="1" max="1" width="12.7265625" style="30" bestFit="1" customWidth="1"/>
    <col min="2" max="2" width="18" style="17" bestFit="1" customWidth="1"/>
    <col min="3" max="3" width="15.81640625" style="11" bestFit="1" customWidth="1"/>
    <col min="4" max="4" width="11.90625" style="17" customWidth="1"/>
    <col min="5" max="5" width="9.81640625" style="42" customWidth="1"/>
    <col min="6" max="6" width="12.26953125" style="40" bestFit="1" customWidth="1"/>
    <col min="7" max="7" width="10" style="32" customWidth="1"/>
    <col min="8" max="16384" width="8.7265625" style="1"/>
  </cols>
  <sheetData>
    <row r="1" spans="1:7" x14ac:dyDescent="0.45">
      <c r="A1" s="18" t="s">
        <v>52</v>
      </c>
      <c r="B1" s="33" t="s">
        <v>59</v>
      </c>
      <c r="C1" s="18" t="s">
        <v>53</v>
      </c>
      <c r="D1" s="33" t="s">
        <v>12</v>
      </c>
      <c r="E1" s="18" t="s">
        <v>54</v>
      </c>
      <c r="F1" s="39" t="s">
        <v>15</v>
      </c>
      <c r="G1" s="19" t="s">
        <v>54</v>
      </c>
    </row>
    <row r="2" spans="1:7" x14ac:dyDescent="0.45">
      <c r="A2" s="22">
        <v>43710</v>
      </c>
      <c r="B2" s="17">
        <v>5532.66</v>
      </c>
      <c r="C2" s="31">
        <v>58.83</v>
      </c>
      <c r="D2" s="34">
        <v>2924.1062999999999</v>
      </c>
      <c r="E2" s="9">
        <v>1.32E-2</v>
      </c>
      <c r="F2" s="40">
        <v>9569.4699999999993</v>
      </c>
      <c r="G2" s="9">
        <v>2.18E-2</v>
      </c>
    </row>
    <row r="3" spans="1:7" x14ac:dyDescent="0.45">
      <c r="A3" s="22">
        <v>43711</v>
      </c>
      <c r="B3" s="17">
        <v>5644.08</v>
      </c>
      <c r="C3" s="31">
        <v>4.51</v>
      </c>
      <c r="D3" s="34">
        <v>2930.1538</v>
      </c>
      <c r="E3" s="9">
        <f>1-D2/D3</f>
        <v>2.0638848377174668E-3</v>
      </c>
      <c r="F3" s="40">
        <v>9633.68</v>
      </c>
      <c r="G3" s="9">
        <f>1-F2/F3</f>
        <v>6.6651580704363278E-3</v>
      </c>
    </row>
    <row r="4" spans="1:7" x14ac:dyDescent="0.45">
      <c r="A4" s="22">
        <v>43712</v>
      </c>
      <c r="B4" s="17">
        <v>6058.26</v>
      </c>
      <c r="C4" s="31">
        <v>56.97</v>
      </c>
      <c r="D4" s="34">
        <v>2957.4115999999999</v>
      </c>
      <c r="E4" s="9">
        <f>1-D3/D4</f>
        <v>9.2167759130991067E-3</v>
      </c>
      <c r="F4" s="40">
        <v>9700.31</v>
      </c>
      <c r="G4" s="9">
        <f>1-F3/F4</f>
        <v>6.8688526449154352E-3</v>
      </c>
    </row>
    <row r="5" spans="1:7" x14ac:dyDescent="0.45">
      <c r="A5" s="22">
        <v>43713</v>
      </c>
      <c r="B5" s="17">
        <v>7975</v>
      </c>
      <c r="C5" s="31">
        <v>96.85</v>
      </c>
      <c r="D5" s="34">
        <v>2985.8647999999998</v>
      </c>
      <c r="E5" s="9">
        <f>1-D4/D5</f>
        <v>9.5292995181831541E-3</v>
      </c>
      <c r="F5" s="40">
        <v>9783.51</v>
      </c>
      <c r="G5" s="9">
        <f>1-F4/F5</f>
        <v>8.5041053773134978E-3</v>
      </c>
    </row>
    <row r="6" spans="1:7" x14ac:dyDescent="0.45">
      <c r="A6" s="22">
        <v>43714</v>
      </c>
      <c r="B6" s="17">
        <v>6339.91</v>
      </c>
      <c r="C6" s="31">
        <f>58.5+32.71</f>
        <v>91.210000000000008</v>
      </c>
      <c r="D6" s="34">
        <v>2999.6</v>
      </c>
      <c r="E6" s="9">
        <v>4.5999999999999999E-3</v>
      </c>
      <c r="F6" s="40">
        <v>9823.42</v>
      </c>
      <c r="G6" s="9">
        <v>4.0000000000000001E-3</v>
      </c>
    </row>
    <row r="7" spans="1:7" x14ac:dyDescent="0.45">
      <c r="A7" s="22">
        <v>43717</v>
      </c>
      <c r="B7" s="17">
        <v>7160.4500000000007</v>
      </c>
      <c r="C7" s="31">
        <f>19.41+16.59</f>
        <v>36</v>
      </c>
      <c r="D7" s="34">
        <v>3024.74</v>
      </c>
      <c r="E7" s="9">
        <v>8.3000000000000001E-3</v>
      </c>
      <c r="F7" s="40">
        <v>10001.93</v>
      </c>
      <c r="G7" s="9">
        <v>1.8100000000000002E-2</v>
      </c>
    </row>
    <row r="8" spans="1:7" x14ac:dyDescent="0.45">
      <c r="A8" s="22">
        <v>43718</v>
      </c>
      <c r="B8" s="17">
        <v>6962.97</v>
      </c>
      <c r="C8" s="31">
        <f>24.15+6.07</f>
        <v>30.22</v>
      </c>
      <c r="D8" s="34">
        <v>3021.2</v>
      </c>
      <c r="E8" s="8">
        <v>-1E-3</v>
      </c>
      <c r="F8" s="40">
        <v>9964.93</v>
      </c>
      <c r="G8" s="8">
        <v>-3.0000000000000001E-3</v>
      </c>
    </row>
    <row r="9" spans="1:7" x14ac:dyDescent="0.45">
      <c r="A9" s="22">
        <v>43719</v>
      </c>
      <c r="B9" s="17">
        <v>6427.79</v>
      </c>
      <c r="C9" s="31">
        <f>22.49+9.133</f>
        <v>31.622999999999998</v>
      </c>
      <c r="D9" s="34">
        <v>3008.81</v>
      </c>
      <c r="E9" s="8">
        <v>-4.0000000000000001E-3</v>
      </c>
      <c r="F9" s="40">
        <v>9853.7199999999993</v>
      </c>
      <c r="G9" s="8">
        <v>-1.0999999999999999E-2</v>
      </c>
    </row>
    <row r="10" spans="1:7" x14ac:dyDescent="0.45">
      <c r="A10" s="22">
        <v>43720</v>
      </c>
      <c r="B10" s="17">
        <v>5373.1200000000008</v>
      </c>
      <c r="C10" s="31">
        <f>29.02+10.48</f>
        <v>39.5</v>
      </c>
      <c r="D10" s="34">
        <v>3031.24</v>
      </c>
      <c r="E10" s="9">
        <v>7.4000000000000003E-3</v>
      </c>
      <c r="F10" s="40">
        <v>9919.7999999999993</v>
      </c>
      <c r="G10" s="9">
        <v>6.7000000000000002E-3</v>
      </c>
    </row>
    <row r="11" spans="1:7" x14ac:dyDescent="0.45">
      <c r="A11" s="22">
        <v>43724</v>
      </c>
      <c r="B11" s="17">
        <v>5812.97</v>
      </c>
      <c r="C11" s="31">
        <v>15.95</v>
      </c>
      <c r="D11" s="17">
        <v>3030.75</v>
      </c>
      <c r="E11" s="41">
        <v>-2.0000000000000001E-4</v>
      </c>
      <c r="F11" s="40">
        <v>9918</v>
      </c>
      <c r="G11" s="32">
        <v>-2.0000000000000001E-4</v>
      </c>
    </row>
    <row r="12" spans="1:7" x14ac:dyDescent="0.45">
      <c r="A12" s="22">
        <v>43725</v>
      </c>
      <c r="B12" s="17">
        <v>5859.37</v>
      </c>
      <c r="C12" s="31">
        <v>0.89380000000000004</v>
      </c>
      <c r="D12" s="17">
        <v>2978.1178</v>
      </c>
      <c r="E12" s="41">
        <v>-1.736E-2</v>
      </c>
      <c r="F12" s="40">
        <v>9722.7980000000007</v>
      </c>
      <c r="G12" s="32">
        <v>-1.968E-2</v>
      </c>
    </row>
    <row r="13" spans="1:7" x14ac:dyDescent="0.45">
      <c r="A13" s="22">
        <v>43726</v>
      </c>
      <c r="B13" s="17">
        <v>4871.7299999999996</v>
      </c>
      <c r="C13" s="31">
        <v>47.63</v>
      </c>
      <c r="D13" s="17">
        <v>2985.6586000000002</v>
      </c>
      <c r="E13" s="41">
        <v>2.532E-3</v>
      </c>
      <c r="F13" s="40">
        <v>9753.3119999999999</v>
      </c>
      <c r="G13" s="32">
        <v>3.1380000000000002E-3</v>
      </c>
    </row>
    <row r="14" spans="1:7" x14ac:dyDescent="0.45">
      <c r="A14" s="22">
        <v>43727</v>
      </c>
      <c r="B14" s="17">
        <v>4914.83</v>
      </c>
      <c r="C14" s="31">
        <v>34.19</v>
      </c>
      <c r="D14" s="17">
        <v>2999.2788999999998</v>
      </c>
      <c r="E14" s="41">
        <v>4.561E-3</v>
      </c>
      <c r="F14" s="40">
        <v>9852.1959999999999</v>
      </c>
      <c r="G14" s="32">
        <v>1.0137999999999999E-2</v>
      </c>
    </row>
    <row r="15" spans="1:7" x14ac:dyDescent="0.45">
      <c r="A15" s="22">
        <v>43728</v>
      </c>
      <c r="B15" s="17">
        <v>5469.19</v>
      </c>
      <c r="C15" s="31">
        <v>184.58</v>
      </c>
      <c r="D15" s="17">
        <v>3006.4467</v>
      </c>
      <c r="E15" s="41">
        <v>2.3890000000000001E-3</v>
      </c>
      <c r="F15" s="40">
        <v>9881.2489999999998</v>
      </c>
      <c r="G15" s="32">
        <v>2.9480000000000001E-3</v>
      </c>
    </row>
    <row r="16" spans="1:7" x14ac:dyDescent="0.45">
      <c r="A16" s="22">
        <v>43731</v>
      </c>
      <c r="B16" s="17">
        <v>5080.21</v>
      </c>
      <c r="C16" s="38">
        <v>-15.31</v>
      </c>
      <c r="D16" s="17">
        <v>2977.0767000000001</v>
      </c>
      <c r="E16" s="41">
        <v>-9.7599999999999996E-3</v>
      </c>
      <c r="F16" s="40">
        <v>9781.14</v>
      </c>
      <c r="G16" s="32">
        <v>-1.013E-2</v>
      </c>
    </row>
    <row r="17" spans="1:7" x14ac:dyDescent="0.45">
      <c r="A17" s="22">
        <v>43732</v>
      </c>
      <c r="B17" s="17">
        <v>5480.89</v>
      </c>
      <c r="C17" s="31">
        <v>32.51</v>
      </c>
      <c r="D17" s="17">
        <v>2985.3406</v>
      </c>
      <c r="E17" s="41">
        <v>2.7750000000000001E-3</v>
      </c>
      <c r="F17" s="40">
        <v>9811.3770000000004</v>
      </c>
      <c r="G17" s="32">
        <v>3.091E-3</v>
      </c>
    </row>
    <row r="18" spans="1:7" x14ac:dyDescent="0.45">
      <c r="A18" s="22">
        <v>43733</v>
      </c>
      <c r="B18" s="17">
        <v>5257.47</v>
      </c>
      <c r="C18" s="31">
        <v>4.93</v>
      </c>
      <c r="D18" s="17">
        <v>2955.4324999999999</v>
      </c>
      <c r="E18" s="41">
        <v>-1.001E-2</v>
      </c>
      <c r="F18" s="40">
        <v>9671.0580000000009</v>
      </c>
      <c r="G18" s="32">
        <v>-1.4290000000000001E-2</v>
      </c>
    </row>
    <row r="19" spans="1:7" x14ac:dyDescent="0.45">
      <c r="A19" s="22">
        <v>43734</v>
      </c>
      <c r="B19" s="17">
        <v>5380.33</v>
      </c>
      <c r="C19" s="31">
        <v>31.42</v>
      </c>
      <c r="D19" s="17">
        <v>2929.0875000000001</v>
      </c>
      <c r="E19" s="41">
        <v>-8.9099999999999995E-3</v>
      </c>
      <c r="F19" s="40">
        <v>9464.8359999999993</v>
      </c>
      <c r="G19" s="32">
        <v>-2.1319999999999999E-2</v>
      </c>
    </row>
    <row r="20" spans="1:7" x14ac:dyDescent="0.45">
      <c r="A20" s="22">
        <v>43735</v>
      </c>
      <c r="B20" s="17">
        <v>3976.71</v>
      </c>
      <c r="C20" s="31">
        <v>10.210000000000001</v>
      </c>
      <c r="D20" s="17">
        <v>2932.1669999999999</v>
      </c>
      <c r="E20" s="41">
        <v>1.0510000000000001E-3</v>
      </c>
      <c r="F20" s="40">
        <v>9548.9599999999991</v>
      </c>
      <c r="G20" s="32">
        <v>8.8870000000000008E-3</v>
      </c>
    </row>
    <row r="21" spans="1:7" x14ac:dyDescent="0.45">
      <c r="A21" s="22">
        <v>43738</v>
      </c>
      <c r="B21" s="17">
        <v>3524.96</v>
      </c>
      <c r="C21" s="38">
        <v>-0.97</v>
      </c>
      <c r="D21" s="17">
        <v>2905.1891999999998</v>
      </c>
      <c r="E21" s="44">
        <v>-9.1999999999999998E-3</v>
      </c>
      <c r="F21" s="40">
        <v>9446.2379999999994</v>
      </c>
      <c r="G21" s="32">
        <v>-1.0749999999999999E-2</v>
      </c>
    </row>
    <row r="22" spans="1:7" x14ac:dyDescent="0.45">
      <c r="A22" s="22">
        <v>43746</v>
      </c>
      <c r="B22" s="17">
        <v>3730.41</v>
      </c>
      <c r="C22" s="31">
        <v>25.17</v>
      </c>
      <c r="D22" s="17">
        <v>2913.5704000000001</v>
      </c>
      <c r="E22" s="41">
        <v>2.8839999999999998E-3</v>
      </c>
      <c r="F22" s="40">
        <v>9474.7540000000008</v>
      </c>
      <c r="G22" s="32">
        <v>3.0179999999999998E-3</v>
      </c>
    </row>
    <row r="23" spans="1:7" x14ac:dyDescent="0.45">
      <c r="A23" s="22">
        <v>43747</v>
      </c>
      <c r="B23" s="17">
        <v>3657.94</v>
      </c>
      <c r="C23" s="38">
        <v>-16.95</v>
      </c>
      <c r="D23" s="17">
        <v>2924.8566000000001</v>
      </c>
      <c r="E23" s="41">
        <v>3.8730000000000001E-3</v>
      </c>
      <c r="F23" s="40">
        <v>9506.5619999999999</v>
      </c>
      <c r="G23" s="32">
        <v>3.3570000000000002E-3</v>
      </c>
    </row>
    <row r="24" spans="1:7" x14ac:dyDescent="0.45">
      <c r="A24" s="22">
        <v>43748</v>
      </c>
      <c r="B24" s="17">
        <v>4205.6400000000003</v>
      </c>
      <c r="C24" s="31">
        <v>8.14</v>
      </c>
      <c r="D24" s="17">
        <v>2947.7105999999999</v>
      </c>
      <c r="E24" s="41">
        <v>7.8130000000000005E-3</v>
      </c>
      <c r="F24" s="40">
        <v>9638.1020000000008</v>
      </c>
      <c r="G24" s="32">
        <v>1.3835999999999999E-2</v>
      </c>
    </row>
    <row r="25" spans="1:7" x14ac:dyDescent="0.45">
      <c r="A25" s="22">
        <v>43749</v>
      </c>
      <c r="B25" s="17">
        <v>4565.34</v>
      </c>
      <c r="C25" s="31">
        <v>46.71</v>
      </c>
      <c r="D25" s="17">
        <v>2973.6558</v>
      </c>
      <c r="E25" s="41">
        <v>8.8009999999999998E-3</v>
      </c>
      <c r="F25" s="40">
        <v>9666.5830000000005</v>
      </c>
      <c r="G25" s="32">
        <v>2.954E-3</v>
      </c>
    </row>
    <row r="26" spans="1:7" x14ac:dyDescent="0.45">
      <c r="A26" s="22">
        <v>43752</v>
      </c>
      <c r="B26" s="17">
        <v>5350.7</v>
      </c>
      <c r="C26" s="31">
        <v>32.71</v>
      </c>
      <c r="D26" s="17">
        <v>3007.8834000000002</v>
      </c>
      <c r="E26" s="41">
        <v>1.1509999999999999E-2</v>
      </c>
      <c r="F26" s="40">
        <v>9786.6299999999992</v>
      </c>
      <c r="G26" s="32">
        <v>1.2418999999999999E-2</v>
      </c>
    </row>
    <row r="27" spans="1:7" x14ac:dyDescent="0.45">
      <c r="A27" s="22">
        <v>43753</v>
      </c>
      <c r="B27" s="17">
        <v>4591.47</v>
      </c>
      <c r="C27" s="31">
        <v>44.23</v>
      </c>
      <c r="D27" s="17">
        <v>2991.0459000000001</v>
      </c>
      <c r="E27" s="41">
        <v>-5.5900000000000004E-3</v>
      </c>
      <c r="F27" s="40">
        <v>9671.7199999999993</v>
      </c>
      <c r="G27" s="32">
        <v>-1.174E-2</v>
      </c>
    </row>
    <row r="28" spans="1:7" x14ac:dyDescent="0.45">
      <c r="A28" s="22">
        <v>43754</v>
      </c>
      <c r="B28" s="17">
        <v>4234.4799999999996</v>
      </c>
      <c r="C28" s="31">
        <v>35.25</v>
      </c>
      <c r="D28" s="17">
        <v>2978.7123999999999</v>
      </c>
      <c r="E28" s="41">
        <v>-4.1200000000000004E-3</v>
      </c>
      <c r="F28" s="40">
        <v>9642.06</v>
      </c>
      <c r="G28" s="32">
        <v>-3.0599999999999998E-3</v>
      </c>
    </row>
    <row r="29" spans="1:7" x14ac:dyDescent="0.45">
      <c r="A29" s="22">
        <v>43755</v>
      </c>
      <c r="B29" s="17" t="s">
        <v>60</v>
      </c>
      <c r="C29" s="31">
        <v>25.36</v>
      </c>
      <c r="D29" s="17">
        <v>2977.3341999999998</v>
      </c>
      <c r="E29" s="41">
        <v>-4.6000000000000001E-4</v>
      </c>
      <c r="F29" s="40">
        <v>9645.3799999999992</v>
      </c>
      <c r="G29" s="32">
        <v>3.4499999999999998E-4</v>
      </c>
    </row>
    <row r="30" spans="1:7" x14ac:dyDescent="0.45">
      <c r="A30" s="22">
        <v>43756</v>
      </c>
      <c r="B30" s="17" t="s">
        <v>61</v>
      </c>
      <c r="C30" s="38">
        <v>-9.51</v>
      </c>
      <c r="D30" s="17">
        <v>2938.1412999999998</v>
      </c>
      <c r="E30" s="41">
        <v>-1.316E-2</v>
      </c>
      <c r="F30" s="40">
        <v>9533.5049999999992</v>
      </c>
      <c r="G30" s="32">
        <v>-1.159E-2</v>
      </c>
    </row>
    <row r="31" spans="1:7" x14ac:dyDescent="0.45">
      <c r="A31" s="22">
        <v>43759</v>
      </c>
      <c r="B31" s="17" t="s">
        <v>62</v>
      </c>
      <c r="C31" s="31">
        <v>34.9</v>
      </c>
      <c r="D31" s="17">
        <v>2939.6179000000002</v>
      </c>
      <c r="E31" s="41">
        <v>5.0199999999999995E-4</v>
      </c>
      <c r="F31" s="40">
        <v>9553.57</v>
      </c>
      <c r="G31" s="32">
        <v>2.104E-3</v>
      </c>
    </row>
    <row r="32" spans="1:7" x14ac:dyDescent="0.45">
      <c r="A32" s="22">
        <v>43760</v>
      </c>
      <c r="B32" s="17">
        <v>3570.02</v>
      </c>
      <c r="C32" s="31">
        <v>8.06</v>
      </c>
      <c r="D32" s="17">
        <v>2954.3798999999999</v>
      </c>
      <c r="E32" s="41">
        <v>5.0210000000000003E-3</v>
      </c>
      <c r="F32" s="40">
        <v>9642.0889999999999</v>
      </c>
      <c r="G32" s="32">
        <v>9.2650000000000007E-3</v>
      </c>
    </row>
    <row r="33" spans="1:7" x14ac:dyDescent="0.45">
      <c r="A33" s="22">
        <v>43761</v>
      </c>
      <c r="B33" s="17">
        <v>3683.21</v>
      </c>
      <c r="C33" s="38">
        <v>-10.029999999999999</v>
      </c>
      <c r="D33" s="17">
        <v>2941.6188000000002</v>
      </c>
      <c r="E33" s="43">
        <v>-4.3099999999999996E-3</v>
      </c>
      <c r="F33" s="40">
        <v>9567.7489999999998</v>
      </c>
      <c r="G33" s="32">
        <v>-7.7000000000000002E-3</v>
      </c>
    </row>
    <row r="34" spans="1:7" x14ac:dyDescent="0.45">
      <c r="A34" s="22">
        <v>43762</v>
      </c>
      <c r="B34" s="17">
        <v>3602.75</v>
      </c>
      <c r="C34" s="31">
        <v>14.84</v>
      </c>
      <c r="D34" s="17">
        <v>2940.9214999999999</v>
      </c>
      <c r="E34" s="45">
        <v>-2.3000000000000001E-4</v>
      </c>
      <c r="F34" s="40">
        <v>9555.76</v>
      </c>
      <c r="G34" s="32">
        <v>-1.25E-3</v>
      </c>
    </row>
    <row r="35" spans="1:7" x14ac:dyDescent="0.45">
      <c r="A35" s="22">
        <v>43763</v>
      </c>
      <c r="B35" s="17">
        <v>4057.74</v>
      </c>
      <c r="C35" s="31">
        <v>24.81</v>
      </c>
      <c r="D35" s="17">
        <v>2954.9326999999998</v>
      </c>
      <c r="E35" s="45">
        <v>4.764E-3</v>
      </c>
      <c r="F35" s="40">
        <v>9660.44</v>
      </c>
      <c r="G35" s="32">
        <v>1.0952999999999999E-2</v>
      </c>
    </row>
    <row r="36" spans="1:7" x14ac:dyDescent="0.45">
      <c r="A36" s="22">
        <v>43766</v>
      </c>
      <c r="B36" s="17" t="s">
        <v>63</v>
      </c>
      <c r="C36" s="31">
        <v>37.090000000000003</v>
      </c>
      <c r="D36" s="17">
        <v>2980.0497999999998</v>
      </c>
      <c r="E36" s="46">
        <v>8.5000000000000006E-3</v>
      </c>
      <c r="F36" s="40">
        <v>9801.8739999999998</v>
      </c>
      <c r="G36" s="32">
        <v>1.464E-2</v>
      </c>
    </row>
    <row r="37" spans="1:7" x14ac:dyDescent="0.45">
      <c r="A37" s="22">
        <v>43767</v>
      </c>
      <c r="B37" s="17">
        <v>5389.75</v>
      </c>
      <c r="C37" s="31">
        <v>31.8</v>
      </c>
      <c r="D37" s="17">
        <v>2954.1759999999999</v>
      </c>
      <c r="E37" s="47">
        <v>-8.6800000000000002E-3</v>
      </c>
      <c r="F37" s="40">
        <v>9746.0310000000009</v>
      </c>
      <c r="G37" s="32">
        <v>-5.6899999999999997E-3</v>
      </c>
    </row>
    <row r="38" spans="1:7" x14ac:dyDescent="0.45">
      <c r="A38" s="22">
        <v>43768</v>
      </c>
      <c r="B38" s="17" t="s">
        <v>64</v>
      </c>
      <c r="C38" s="31">
        <v>37.22</v>
      </c>
      <c r="D38" s="17">
        <v>2939.3209000000002</v>
      </c>
      <c r="E38" s="48">
        <v>-5.0200000000000002E-3</v>
      </c>
      <c r="F38" s="40">
        <v>9681.5380000000005</v>
      </c>
      <c r="G38" s="32">
        <v>-6.6100000000000004E-3</v>
      </c>
    </row>
    <row r="39" spans="1:7" x14ac:dyDescent="0.45">
      <c r="A39" s="22">
        <v>43769</v>
      </c>
      <c r="B39" s="17">
        <v>4511.1000000000004</v>
      </c>
      <c r="C39" s="31">
        <v>85.59</v>
      </c>
      <c r="D39" s="17">
        <v>2929.0560999999998</v>
      </c>
      <c r="E39" s="49">
        <v>-3.49E-3</v>
      </c>
      <c r="F39" s="40">
        <v>9635.3289999999997</v>
      </c>
      <c r="G39" s="32">
        <v>-4.7699999999999999E-3</v>
      </c>
    </row>
    <row r="40" spans="1:7" x14ac:dyDescent="0.45">
      <c r="A40" s="22">
        <v>43770</v>
      </c>
      <c r="B40" s="17">
        <v>4694.1000000000004</v>
      </c>
      <c r="C40" s="31">
        <v>87.02</v>
      </c>
      <c r="D40" s="17">
        <v>2958.2</v>
      </c>
      <c r="E40" s="50">
        <v>9.9000000000000008E-3</v>
      </c>
      <c r="F40" s="40">
        <v>9802.33</v>
      </c>
      <c r="G40" s="32">
        <v>1.7299999999999999E-2</v>
      </c>
    </row>
    <row r="41" spans="1:7" x14ac:dyDescent="0.45">
      <c r="A41" s="22">
        <v>43773</v>
      </c>
      <c r="B41" s="17">
        <v>4694.13</v>
      </c>
      <c r="C41" s="31">
        <v>46.98</v>
      </c>
      <c r="D41" s="17">
        <v>2975.4919</v>
      </c>
      <c r="E41" s="50">
        <v>5.8450000000000004E-3</v>
      </c>
      <c r="F41" s="40">
        <v>9868.1329999999998</v>
      </c>
      <c r="G41" s="32">
        <v>6.7120000000000001E-3</v>
      </c>
    </row>
    <row r="42" spans="1:7" x14ac:dyDescent="0.45">
      <c r="A42" s="22">
        <v>43774</v>
      </c>
      <c r="B42" s="17">
        <v>4814.9400000000005</v>
      </c>
      <c r="C42" s="31">
        <v>62.41</v>
      </c>
      <c r="D42" s="17">
        <v>2991.5621999999998</v>
      </c>
      <c r="E42" s="50">
        <v>5.4000000000000003E-3</v>
      </c>
      <c r="F42" s="40">
        <v>9938.6059999999998</v>
      </c>
      <c r="G42" s="32">
        <v>7.1409999999999998E-3</v>
      </c>
    </row>
    <row r="43" spans="1:7" x14ac:dyDescent="0.45">
      <c r="A43" s="22">
        <v>43775</v>
      </c>
      <c r="B43" s="17">
        <v>4525.6099999999997</v>
      </c>
      <c r="C43" s="31">
        <v>18.66</v>
      </c>
      <c r="D43" s="17">
        <v>2978.5954999999999</v>
      </c>
      <c r="E43" s="51">
        <v>-4.3299999999999996E-3</v>
      </c>
      <c r="F43" s="40">
        <v>9860.9750000000004</v>
      </c>
      <c r="G43" s="32">
        <v>-7.8100000000000001E-3</v>
      </c>
    </row>
    <row r="44" spans="1:7" x14ac:dyDescent="0.45">
      <c r="A44" s="22">
        <v>43776</v>
      </c>
      <c r="B44" s="17">
        <v>3989.33</v>
      </c>
      <c r="C44" s="31">
        <v>33.11</v>
      </c>
      <c r="D44" s="17">
        <v>2978.7143999999998</v>
      </c>
      <c r="E44" s="52">
        <v>3.8999999999999999E-5</v>
      </c>
      <c r="F44" s="40">
        <v>9917.4869999999992</v>
      </c>
      <c r="G44" s="32">
        <v>5.7299999999999999E-3</v>
      </c>
    </row>
    <row r="45" spans="1:7" x14ac:dyDescent="0.45">
      <c r="A45" s="22">
        <v>43777</v>
      </c>
      <c r="B45" s="17">
        <v>4494.21</v>
      </c>
      <c r="C45" s="31">
        <v>26.04</v>
      </c>
      <c r="D45" s="17">
        <v>2964.1849000000002</v>
      </c>
      <c r="E45" s="52">
        <v>-4.8700000000000002E-3</v>
      </c>
      <c r="F45" s="40">
        <v>9895.3369999999995</v>
      </c>
      <c r="G45" s="32">
        <v>-2.2300000000000002E-3</v>
      </c>
    </row>
    <row r="46" spans="1:7" x14ac:dyDescent="0.45">
      <c r="A46" s="22">
        <v>43780</v>
      </c>
      <c r="B46" s="17">
        <v>4229.87</v>
      </c>
      <c r="C46" s="31">
        <v>16.98</v>
      </c>
      <c r="D46" s="17">
        <v>2909.9746</v>
      </c>
      <c r="E46" s="52">
        <v>-1.8280000000000001E-2</v>
      </c>
      <c r="F46" s="40">
        <v>9680.5740000000005</v>
      </c>
      <c r="G46" s="32">
        <v>-2.1690000000000001E-2</v>
      </c>
    </row>
    <row r="47" spans="1:7" x14ac:dyDescent="0.45">
      <c r="A47" s="22">
        <v>43781</v>
      </c>
      <c r="B47" s="17">
        <v>3655.18</v>
      </c>
      <c r="C47" s="31">
        <v>10.96</v>
      </c>
      <c r="D47" s="17">
        <v>2914.8231999999998</v>
      </c>
      <c r="E47" s="53">
        <v>1.6659999999999999E-3</v>
      </c>
      <c r="F47" s="40">
        <v>9670.1450000000004</v>
      </c>
      <c r="G47" s="32">
        <v>-1.07E-3</v>
      </c>
    </row>
    <row r="48" spans="1:7" x14ac:dyDescent="0.45">
      <c r="A48" s="22">
        <v>43782</v>
      </c>
      <c r="B48" s="17">
        <v>3593.3</v>
      </c>
      <c r="C48" s="38">
        <v>-6.47</v>
      </c>
      <c r="D48" s="17">
        <v>2905.2408999999998</v>
      </c>
      <c r="E48" s="53">
        <v>-3.2799999999999999E-3</v>
      </c>
      <c r="F48" s="40">
        <v>9687.8539999999994</v>
      </c>
      <c r="G48" s="32">
        <v>1.8309999999999999E-3</v>
      </c>
    </row>
    <row r="49" spans="1:7" x14ac:dyDescent="0.45">
      <c r="A49" s="22">
        <v>43783</v>
      </c>
      <c r="B49" s="17">
        <v>3878.0200000000004</v>
      </c>
      <c r="C49" s="31">
        <v>22.85</v>
      </c>
      <c r="D49" s="17">
        <v>2909.8697000000002</v>
      </c>
      <c r="E49" s="54">
        <v>1.593E-3</v>
      </c>
      <c r="F49" s="40">
        <v>9746.5609999999997</v>
      </c>
      <c r="G49" s="32">
        <v>6.0590000000000001E-3</v>
      </c>
    </row>
    <row r="50" spans="1:7" x14ac:dyDescent="0.45">
      <c r="A50" s="22">
        <v>43784</v>
      </c>
      <c r="B50" s="17">
        <v>4010.71</v>
      </c>
      <c r="C50" s="31">
        <v>28.74</v>
      </c>
      <c r="D50" s="17">
        <v>2891.3431</v>
      </c>
      <c r="E50" s="55">
        <v>-6.3600000000000002E-3</v>
      </c>
      <c r="F50" s="40">
        <v>9647.991</v>
      </c>
      <c r="G50" s="32">
        <v>-1.0109999999999999E-2</v>
      </c>
    </row>
    <row r="51" spans="1:7" x14ac:dyDescent="0.45">
      <c r="A51" s="22">
        <v>43787</v>
      </c>
      <c r="B51" s="17">
        <v>3642.21</v>
      </c>
      <c r="C51" s="31">
        <v>26.73</v>
      </c>
      <c r="D51" s="17">
        <v>2909.2002000000002</v>
      </c>
      <c r="E51" s="56">
        <v>6.1760000000000001E-3</v>
      </c>
      <c r="F51" s="40">
        <v>9715.2739999999994</v>
      </c>
      <c r="G51" s="32">
        <v>6.973E-3</v>
      </c>
    </row>
    <row r="52" spans="1:7" x14ac:dyDescent="0.45">
      <c r="A52" s="22">
        <v>43788</v>
      </c>
      <c r="B52" s="17" t="s">
        <v>65</v>
      </c>
      <c r="C52" s="31">
        <v>37.89</v>
      </c>
      <c r="D52" s="17">
        <v>2933.9908</v>
      </c>
      <c r="E52" s="57">
        <v>8.5210000000000008E-3</v>
      </c>
      <c r="F52" s="40">
        <v>9889.7540000000008</v>
      </c>
      <c r="G52" s="32">
        <v>1.7958999999999999E-2</v>
      </c>
    </row>
    <row r="53" spans="1:7" x14ac:dyDescent="0.45">
      <c r="A53" s="22">
        <v>43789</v>
      </c>
      <c r="B53" s="17">
        <v>4259.4399999999996</v>
      </c>
      <c r="C53" s="31">
        <v>12.55</v>
      </c>
      <c r="D53" s="17">
        <v>2911.0533999999998</v>
      </c>
      <c r="E53" s="58">
        <v>-7.8100000000000001E-3</v>
      </c>
      <c r="F53" s="40">
        <v>9809.0480000000007</v>
      </c>
      <c r="G53" s="32">
        <v>-8.1499999999999993E-3</v>
      </c>
    </row>
    <row r="54" spans="1:7" x14ac:dyDescent="0.45">
      <c r="A54" s="22">
        <v>43790</v>
      </c>
      <c r="B54" s="17">
        <v>3610.3130000000001</v>
      </c>
      <c r="C54" s="31">
        <v>17.46</v>
      </c>
      <c r="D54" s="17">
        <v>2903.6379000000002</v>
      </c>
      <c r="E54" s="59">
        <v>-2.5400000000000002E-3</v>
      </c>
      <c r="F54" s="40">
        <v>9774.4419999999991</v>
      </c>
      <c r="G54" s="32">
        <v>-3.5200000000000001E-3</v>
      </c>
    </row>
    <row r="55" spans="1:7" x14ac:dyDescent="0.45">
      <c r="A55" s="22">
        <v>43791</v>
      </c>
      <c r="B55" s="17" t="s">
        <v>66</v>
      </c>
      <c r="C55" s="31">
        <v>21.08</v>
      </c>
      <c r="D55" s="17">
        <v>2885.2883999999999</v>
      </c>
      <c r="E55" s="60">
        <v>-6.3099999999999996E-3</v>
      </c>
      <c r="F55" s="40">
        <v>9626.902</v>
      </c>
      <c r="G55" s="32">
        <v>-1.5089999999999999E-2</v>
      </c>
    </row>
    <row r="56" spans="1:7" x14ac:dyDescent="0.45">
      <c r="A56" s="22">
        <v>43794</v>
      </c>
      <c r="B56" s="17" t="s">
        <v>67</v>
      </c>
      <c r="C56" s="31">
        <v>69.760000000000005</v>
      </c>
      <c r="D56" s="17">
        <v>2906.1687999999999</v>
      </c>
      <c r="E56" s="61">
        <v>7.2360000000000002E-3</v>
      </c>
      <c r="F56" s="40">
        <v>9626.3549999999996</v>
      </c>
      <c r="G56" s="32">
        <v>-5.0000000000000002E-5</v>
      </c>
    </row>
    <row r="57" spans="1:7" x14ac:dyDescent="0.45">
      <c r="A57" s="22">
        <v>43795</v>
      </c>
      <c r="B57" s="17">
        <v>3936.25</v>
      </c>
      <c r="C57" s="31">
        <v>243.63</v>
      </c>
      <c r="D57" s="17">
        <v>2907.0601999999999</v>
      </c>
      <c r="E57" s="62">
        <v>3.0600000000000001E-4</v>
      </c>
      <c r="F57" s="40">
        <v>9677.2340000000004</v>
      </c>
      <c r="G57" s="32">
        <v>5.2849999999999998E-3</v>
      </c>
    </row>
    <row r="58" spans="1:7" x14ac:dyDescent="0.45">
      <c r="A58" s="22">
        <v>43796</v>
      </c>
      <c r="B58" s="17">
        <v>3555.51</v>
      </c>
      <c r="C58" s="31">
        <v>38.18</v>
      </c>
      <c r="D58" s="17">
        <v>2903.1947</v>
      </c>
      <c r="E58" s="63">
        <v>-1.32E-3</v>
      </c>
      <c r="F58" s="40">
        <v>9648.393</v>
      </c>
      <c r="G58" s="32">
        <v>-2.98E-3</v>
      </c>
    </row>
    <row r="59" spans="1:7" x14ac:dyDescent="0.45">
      <c r="A59" s="22">
        <v>43797</v>
      </c>
      <c r="B59" s="17">
        <v>3178.97</v>
      </c>
      <c r="C59" s="31">
        <v>36.03</v>
      </c>
      <c r="D59" s="17">
        <v>2889.6934000000001</v>
      </c>
      <c r="E59" s="64">
        <v>-4.6499999999999996E-3</v>
      </c>
      <c r="F59" s="40">
        <v>9622.1440000000002</v>
      </c>
      <c r="G59" s="32">
        <v>-2.7100000000000002E-3</v>
      </c>
    </row>
    <row r="60" spans="1:7" x14ac:dyDescent="0.45">
      <c r="A60" s="22">
        <v>43798</v>
      </c>
      <c r="B60" s="17">
        <v>3415.55</v>
      </c>
      <c r="C60" s="31">
        <v>20.260000000000002</v>
      </c>
      <c r="D60" s="17">
        <v>2871.9812999999999</v>
      </c>
      <c r="E60" s="65">
        <v>-6.1199999999999996E-3</v>
      </c>
      <c r="F60" s="40">
        <v>9582.1560000000009</v>
      </c>
      <c r="G60" s="32">
        <v>-4.15E-3</v>
      </c>
    </row>
    <row r="61" spans="1:7" x14ac:dyDescent="0.45">
      <c r="A61" s="22">
        <v>43801</v>
      </c>
      <c r="B61" s="17">
        <v>3424.92</v>
      </c>
      <c r="C61" s="31">
        <v>37.729999999999997</v>
      </c>
      <c r="D61" s="17">
        <v>2875.8072000000002</v>
      </c>
      <c r="E61" s="66">
        <v>1.3320000000000001E-3</v>
      </c>
      <c r="F61" s="40">
        <v>9605.1880000000001</v>
      </c>
      <c r="G61" s="32">
        <v>2.4030000000000002E-3</v>
      </c>
    </row>
    <row r="62" spans="1:7" x14ac:dyDescent="0.45">
      <c r="A62" s="22">
        <v>43802</v>
      </c>
      <c r="B62" s="17">
        <v>3470.67</v>
      </c>
      <c r="C62" s="31">
        <v>46.23</v>
      </c>
      <c r="D62" s="17">
        <v>2884.6988000000001</v>
      </c>
      <c r="E62" s="67">
        <v>3.091E-3</v>
      </c>
      <c r="F62" s="40">
        <v>9657.6530000000002</v>
      </c>
      <c r="G62" s="32">
        <v>5.4619999999999998E-3</v>
      </c>
    </row>
    <row r="63" spans="1:7" x14ac:dyDescent="0.45">
      <c r="A63" s="22">
        <v>43803</v>
      </c>
      <c r="B63" s="17">
        <v>3556.75</v>
      </c>
      <c r="C63" s="31">
        <v>54.09</v>
      </c>
      <c r="D63" s="17">
        <v>2878.1156999999998</v>
      </c>
      <c r="E63" s="68">
        <v>-2.2799999999999999E-3</v>
      </c>
      <c r="F63" s="40">
        <v>9687.9509999999991</v>
      </c>
      <c r="G63" s="32">
        <v>3.137E-3</v>
      </c>
    </row>
    <row r="64" spans="1:7" x14ac:dyDescent="0.45">
      <c r="A64" s="22">
        <v>43804</v>
      </c>
      <c r="B64" s="17" t="s">
        <v>73</v>
      </c>
      <c r="C64" s="31">
        <v>76.95</v>
      </c>
      <c r="D64" s="17">
        <v>2899.4684999999999</v>
      </c>
      <c r="E64" s="71">
        <v>7.4180000000000001E-3</v>
      </c>
      <c r="F64" s="40">
        <v>9799.0689999999995</v>
      </c>
      <c r="G64" s="32">
        <v>1.1468000000000001E-2</v>
      </c>
    </row>
    <row r="65" spans="1:7" x14ac:dyDescent="0.45">
      <c r="A65" s="22">
        <v>43805</v>
      </c>
      <c r="B65" s="17" t="s">
        <v>75</v>
      </c>
      <c r="C65" s="31">
        <v>56.87</v>
      </c>
      <c r="D65" s="17">
        <v>2912.0136000000002</v>
      </c>
      <c r="E65" s="73">
        <v>4.326E-3</v>
      </c>
      <c r="F65" s="40">
        <v>9878.6229999999996</v>
      </c>
      <c r="G65" s="32">
        <v>8.1180000000000002E-3</v>
      </c>
    </row>
    <row r="66" spans="1:7" x14ac:dyDescent="0.45">
      <c r="A66" s="22">
        <v>43808</v>
      </c>
      <c r="B66" s="17" t="s">
        <v>76</v>
      </c>
      <c r="C66" s="31">
        <v>46.94</v>
      </c>
      <c r="D66" s="17">
        <v>2914.4775</v>
      </c>
      <c r="E66" s="73">
        <v>8.4599999999999996E-4</v>
      </c>
      <c r="F66" s="40">
        <v>9876.2690000000002</v>
      </c>
      <c r="G66" s="32">
        <v>-2.3000000000000001E-4</v>
      </c>
    </row>
  </sheetData>
  <phoneticPr fontId="1" type="noConversion"/>
  <conditionalFormatting sqref="E1:E20 E22:E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26 D51:D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22 F24:F43 F47:F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43 F47:F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A663E-27FD-4BDE-AB77-2623B17749CC}">
  <dimension ref="A1:F5"/>
  <sheetViews>
    <sheetView workbookViewId="0">
      <selection activeCell="I7" sqref="I7"/>
    </sheetView>
  </sheetViews>
  <sheetFormatPr defaultRowHeight="16.5" x14ac:dyDescent="0.45"/>
  <cols>
    <col min="1" max="1" width="11.453125" style="69" bestFit="1" customWidth="1"/>
    <col min="2" max="4" width="10.08984375" style="69" customWidth="1"/>
    <col min="5" max="5" width="9.90625" style="69" customWidth="1"/>
    <col min="6" max="6" width="9.90625" style="70" customWidth="1"/>
    <col min="7" max="16384" width="8.7265625" style="69"/>
  </cols>
  <sheetData>
    <row r="1" spans="1:6" x14ac:dyDescent="0.45">
      <c r="A1" s="18" t="s">
        <v>55</v>
      </c>
      <c r="B1" s="18" t="s">
        <v>68</v>
      </c>
      <c r="C1" s="18" t="s">
        <v>71</v>
      </c>
      <c r="D1" s="18" t="s">
        <v>72</v>
      </c>
      <c r="E1" s="18" t="s">
        <v>69</v>
      </c>
      <c r="F1" s="19" t="s">
        <v>70</v>
      </c>
    </row>
    <row r="2" spans="1:6" x14ac:dyDescent="0.45">
      <c r="A2" s="22">
        <v>43803</v>
      </c>
      <c r="B2" s="69">
        <v>355</v>
      </c>
      <c r="C2" s="69">
        <v>1548</v>
      </c>
      <c r="D2" s="69">
        <v>2182</v>
      </c>
      <c r="E2" s="69">
        <f>C2+D2</f>
        <v>3730</v>
      </c>
      <c r="F2" s="70">
        <f>B2/E2</f>
        <v>9.5174262734584444E-2</v>
      </c>
    </row>
    <row r="3" spans="1:6" x14ac:dyDescent="0.45">
      <c r="A3" s="22">
        <v>43804</v>
      </c>
      <c r="B3" s="72">
        <v>357</v>
      </c>
      <c r="C3" s="69">
        <v>1549</v>
      </c>
      <c r="D3" s="72">
        <v>2182</v>
      </c>
      <c r="E3" s="72">
        <f>C3+D3</f>
        <v>3731</v>
      </c>
      <c r="F3" s="71">
        <f>B3/E3</f>
        <v>9.5684803001876179E-2</v>
      </c>
    </row>
    <row r="4" spans="1:6" x14ac:dyDescent="0.45">
      <c r="A4" s="22">
        <v>43805</v>
      </c>
      <c r="B4" s="69">
        <v>351</v>
      </c>
      <c r="C4" s="69">
        <v>1550</v>
      </c>
      <c r="D4" s="69">
        <v>2183</v>
      </c>
      <c r="E4" s="74">
        <f>C4+D4</f>
        <v>3733</v>
      </c>
      <c r="F4" s="73">
        <f>B4/E4</f>
        <v>9.4026252343959282E-2</v>
      </c>
    </row>
    <row r="5" spans="1:6" x14ac:dyDescent="0.45">
      <c r="A5" s="22">
        <v>43808</v>
      </c>
      <c r="B5" s="74">
        <v>345</v>
      </c>
      <c r="C5" s="74">
        <v>1551</v>
      </c>
      <c r="D5" s="74">
        <v>2183</v>
      </c>
      <c r="E5" s="74">
        <f>C5+D5</f>
        <v>3734</v>
      </c>
      <c r="F5" s="73">
        <f>B5/E5</f>
        <v>9.2394215318693088E-2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2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G4" sqref="G4:G9"/>
    </sheetView>
  </sheetViews>
  <sheetFormatPr defaultRowHeight="16.5" x14ac:dyDescent="0.45"/>
  <cols>
    <col min="1" max="1" width="12.453125" style="1" customWidth="1"/>
    <col min="2" max="2" width="15.90625" style="35" bestFit="1" customWidth="1"/>
    <col min="3" max="3" width="18.6328125" style="35" bestFit="1" customWidth="1"/>
    <col min="4" max="4" width="10.90625" style="36" bestFit="1" customWidth="1"/>
    <col min="5" max="5" width="11.453125" style="35" customWidth="1"/>
    <col min="6" max="6" width="15.90625" style="35" bestFit="1" customWidth="1"/>
    <col min="7" max="7" width="12.453125" style="36" customWidth="1"/>
    <col min="8" max="8" width="13.81640625" style="36" customWidth="1"/>
    <col min="9" max="9" width="17.1796875" style="1" bestFit="1" customWidth="1"/>
    <col min="10" max="10" width="14.6328125" style="24" customWidth="1"/>
    <col min="11" max="11" width="16.54296875" style="28" customWidth="1"/>
    <col min="12" max="12" width="15.36328125" style="24" customWidth="1"/>
    <col min="13" max="13" width="13.7265625" style="1" bestFit="1" customWidth="1"/>
    <col min="14" max="14" width="13.81640625" style="1" bestFit="1" customWidth="1"/>
    <col min="15" max="16384" width="8.7265625" style="1"/>
  </cols>
  <sheetData>
    <row r="1" spans="1:14" x14ac:dyDescent="0.45">
      <c r="B1" s="81" t="s">
        <v>48</v>
      </c>
      <c r="C1" s="81"/>
      <c r="D1" s="81"/>
      <c r="E1" s="75" t="s">
        <v>49</v>
      </c>
      <c r="F1" s="75"/>
      <c r="G1" s="75"/>
      <c r="H1" s="75"/>
      <c r="I1" s="76" t="s">
        <v>74</v>
      </c>
      <c r="J1" s="77"/>
      <c r="K1" s="77"/>
      <c r="L1" s="77"/>
    </row>
    <row r="2" spans="1:14" s="2" customFormat="1" x14ac:dyDescent="0.45">
      <c r="A2" s="2" t="s">
        <v>1</v>
      </c>
      <c r="B2" s="3" t="s">
        <v>58</v>
      </c>
      <c r="C2" s="3" t="s">
        <v>56</v>
      </c>
      <c r="D2" s="23" t="s">
        <v>46</v>
      </c>
      <c r="E2" s="4" t="s">
        <v>0</v>
      </c>
      <c r="F2" s="4" t="s">
        <v>57</v>
      </c>
      <c r="G2" s="25" t="s">
        <v>46</v>
      </c>
      <c r="H2" s="25" t="s">
        <v>47</v>
      </c>
      <c r="I2" s="2" t="s">
        <v>37</v>
      </c>
      <c r="J2" s="26" t="s">
        <v>50</v>
      </c>
      <c r="K2" s="21" t="s">
        <v>51</v>
      </c>
      <c r="L2" s="21" t="s">
        <v>47</v>
      </c>
      <c r="M2" s="12"/>
    </row>
    <row r="3" spans="1:14" s="5" customFormat="1" x14ac:dyDescent="0.45">
      <c r="A3" s="5" t="s">
        <v>12</v>
      </c>
      <c r="B3" s="6">
        <v>998.23</v>
      </c>
      <c r="C3" s="6">
        <v>6124.04</v>
      </c>
      <c r="D3" s="29">
        <f t="shared" ref="D3:D12" si="0">C3/B3</f>
        <v>6.1348987708243587</v>
      </c>
      <c r="E3" s="6">
        <v>1849.65</v>
      </c>
      <c r="F3" s="6">
        <v>5178.1899999999996</v>
      </c>
      <c r="G3" s="29">
        <f t="shared" ref="G3:G22" si="1">F3/E3</f>
        <v>2.7995512664558158</v>
      </c>
      <c r="H3" s="37">
        <f t="shared" ref="H3:H12" si="2">-(C3-E3)/C3</f>
        <v>-0.69796898779237226</v>
      </c>
      <c r="I3" s="5">
        <v>2440.91</v>
      </c>
      <c r="J3" s="27"/>
      <c r="K3" s="16"/>
      <c r="L3" s="15">
        <f>-(F3-I3)/F3</f>
        <v>-0.52861714228330747</v>
      </c>
      <c r="M3" s="13"/>
    </row>
    <row r="4" spans="1:14" s="5" customFormat="1" x14ac:dyDescent="0.45">
      <c r="A4" s="5" t="s">
        <v>15</v>
      </c>
      <c r="B4" s="6">
        <v>2590.5300000000002</v>
      </c>
      <c r="C4" s="6">
        <v>19600.03</v>
      </c>
      <c r="D4" s="29">
        <f t="shared" si="0"/>
        <v>7.5660308894318913</v>
      </c>
      <c r="E4" s="6">
        <v>6959.25</v>
      </c>
      <c r="F4" s="6">
        <v>18211.759999999998</v>
      </c>
      <c r="G4" s="29">
        <f t="shared" si="1"/>
        <v>2.6169141789704349</v>
      </c>
      <c r="H4" s="37">
        <f t="shared" si="2"/>
        <v>-0.64493676795392663</v>
      </c>
      <c r="I4" s="5">
        <v>7011.33</v>
      </c>
      <c r="J4" s="27"/>
      <c r="K4" s="16"/>
      <c r="L4" s="15">
        <f t="shared" ref="L4:L22" si="3">-(F4-I4)/F4</f>
        <v>-0.61501085013200263</v>
      </c>
      <c r="M4" s="13"/>
    </row>
    <row r="5" spans="1:14" s="20" customFormat="1" x14ac:dyDescent="0.45">
      <c r="A5" s="20" t="s">
        <v>39</v>
      </c>
      <c r="B5" s="3">
        <v>693.53</v>
      </c>
      <c r="C5" s="3">
        <v>4772.93</v>
      </c>
      <c r="D5" s="29">
        <f t="shared" si="0"/>
        <v>6.8820815249520573</v>
      </c>
      <c r="E5" s="4">
        <v>1402.18</v>
      </c>
      <c r="F5" s="4">
        <v>3494.82</v>
      </c>
      <c r="G5" s="29">
        <f t="shared" si="1"/>
        <v>2.4924189476386771</v>
      </c>
      <c r="H5" s="37">
        <f t="shared" si="2"/>
        <v>-0.70622238331590859</v>
      </c>
      <c r="I5" s="20">
        <v>2293.1</v>
      </c>
      <c r="J5" s="27"/>
      <c r="K5" s="16"/>
      <c r="L5" s="15">
        <f t="shared" si="3"/>
        <v>-0.34385748049971104</v>
      </c>
      <c r="M5" s="13"/>
      <c r="N5" s="5"/>
    </row>
    <row r="6" spans="1:14" s="20" customFormat="1" x14ac:dyDescent="0.45">
      <c r="A6" s="20" t="s">
        <v>38</v>
      </c>
      <c r="B6" s="3">
        <v>807.78</v>
      </c>
      <c r="C6" s="3">
        <v>5891.72</v>
      </c>
      <c r="D6" s="29">
        <f t="shared" si="0"/>
        <v>7.2937185867439158</v>
      </c>
      <c r="E6" s="4">
        <v>2023.17</v>
      </c>
      <c r="F6" s="4">
        <v>5380.43</v>
      </c>
      <c r="G6" s="29">
        <f t="shared" si="1"/>
        <v>2.6594057839924474</v>
      </c>
      <c r="H6" s="37">
        <f t="shared" si="2"/>
        <v>-0.65660791755209003</v>
      </c>
      <c r="I6" s="20">
        <v>3010.65</v>
      </c>
      <c r="J6" s="27"/>
      <c r="K6" s="16"/>
      <c r="L6" s="15">
        <f t="shared" si="3"/>
        <v>-0.44044435110204949</v>
      </c>
      <c r="M6" s="13"/>
      <c r="N6" s="5"/>
    </row>
    <row r="7" spans="1:14" s="20" customFormat="1" x14ac:dyDescent="0.45">
      <c r="A7" s="20" t="s">
        <v>40</v>
      </c>
      <c r="B7" s="3">
        <v>939.54</v>
      </c>
      <c r="C7" s="3">
        <v>5975.88</v>
      </c>
      <c r="D7" s="29">
        <f t="shared" si="0"/>
        <v>6.3604317006194524</v>
      </c>
      <c r="E7" s="4">
        <v>2329.89</v>
      </c>
      <c r="F7" s="4">
        <v>6015.72</v>
      </c>
      <c r="G7" s="29">
        <f t="shared" si="1"/>
        <v>2.581975973114611</v>
      </c>
      <c r="H7" s="37">
        <f t="shared" si="2"/>
        <v>-0.61011767304564346</v>
      </c>
      <c r="I7" s="20">
        <v>2902.32</v>
      </c>
      <c r="J7" s="27"/>
      <c r="K7" s="16"/>
      <c r="L7" s="15">
        <f t="shared" si="3"/>
        <v>-0.51754403462927134</v>
      </c>
      <c r="M7" s="13"/>
      <c r="N7" s="5"/>
    </row>
    <row r="8" spans="1:14" s="20" customFormat="1" x14ac:dyDescent="0.45">
      <c r="A8" s="20" t="s">
        <v>41</v>
      </c>
      <c r="B8" s="3">
        <v>1005.74</v>
      </c>
      <c r="C8" s="3">
        <v>6172.28</v>
      </c>
      <c r="D8" s="29">
        <f t="shared" si="0"/>
        <v>6.1370533139777672</v>
      </c>
      <c r="E8" s="4">
        <v>1897.18</v>
      </c>
      <c r="F8" s="4">
        <v>4807.6899999999996</v>
      </c>
      <c r="G8" s="29">
        <f t="shared" si="1"/>
        <v>2.5341243319031403</v>
      </c>
      <c r="H8" s="37">
        <f t="shared" si="2"/>
        <v>-0.69262897989073724</v>
      </c>
      <c r="I8" s="20">
        <v>3114.04</v>
      </c>
      <c r="J8" s="27"/>
      <c r="K8" s="16"/>
      <c r="L8" s="15">
        <f t="shared" si="3"/>
        <v>-0.35227936909409713</v>
      </c>
      <c r="M8" s="13"/>
      <c r="N8" s="5"/>
    </row>
    <row r="9" spans="1:14" s="5" customFormat="1" x14ac:dyDescent="0.45">
      <c r="A9" s="5" t="s">
        <v>3</v>
      </c>
      <c r="B9" s="6">
        <v>792.43</v>
      </c>
      <c r="C9" s="6">
        <v>5702.46</v>
      </c>
      <c r="D9" s="29">
        <f t="shared" si="0"/>
        <v>7.1961687467662765</v>
      </c>
      <c r="E9" s="6">
        <v>2004.13</v>
      </c>
      <c r="F9" s="6">
        <v>6267.35</v>
      </c>
      <c r="G9" s="29">
        <f t="shared" si="1"/>
        <v>3.1272172962831752</v>
      </c>
      <c r="H9" s="37">
        <f t="shared" si="2"/>
        <v>-0.64854992406785839</v>
      </c>
      <c r="I9" s="5">
        <v>3613.09</v>
      </c>
      <c r="J9" s="27"/>
      <c r="K9" s="16"/>
      <c r="L9" s="15">
        <f t="shared" si="3"/>
        <v>-0.42350594748976839</v>
      </c>
      <c r="M9" s="13"/>
    </row>
    <row r="10" spans="1:14" s="5" customFormat="1" x14ac:dyDescent="0.45">
      <c r="A10" s="5" t="s">
        <v>2</v>
      </c>
      <c r="B10" s="6">
        <v>692.7</v>
      </c>
      <c r="C10" s="6">
        <v>5495.39</v>
      </c>
      <c r="D10" s="29">
        <f t="shared" si="0"/>
        <v>7.9332900245416482</v>
      </c>
      <c r="E10" s="6">
        <v>2704.37</v>
      </c>
      <c r="F10" s="6">
        <v>11616.38</v>
      </c>
      <c r="G10" s="29">
        <f t="shared" si="1"/>
        <v>4.2954107611014765</v>
      </c>
      <c r="H10" s="37">
        <f t="shared" si="2"/>
        <v>-0.5078838808528604</v>
      </c>
      <c r="I10" s="5">
        <v>3948.56</v>
      </c>
      <c r="J10" s="27"/>
      <c r="K10" s="16"/>
      <c r="L10" s="15">
        <f t="shared" si="3"/>
        <v>-0.66008687732322813</v>
      </c>
      <c r="M10" s="13"/>
    </row>
    <row r="11" spans="1:14" s="5" customFormat="1" x14ac:dyDescent="0.45">
      <c r="A11" s="5" t="s">
        <v>16</v>
      </c>
      <c r="B11" s="6">
        <v>663.35</v>
      </c>
      <c r="C11" s="6">
        <v>5009.84</v>
      </c>
      <c r="D11" s="29">
        <f t="shared" si="0"/>
        <v>7.5523328559583929</v>
      </c>
      <c r="E11" s="6">
        <v>2798.27</v>
      </c>
      <c r="F11" s="6">
        <v>15086.44</v>
      </c>
      <c r="G11" s="29">
        <f t="shared" si="1"/>
        <v>5.3913453669588716</v>
      </c>
      <c r="H11" s="37">
        <f t="shared" si="2"/>
        <v>-0.44144523577599287</v>
      </c>
      <c r="I11" s="5">
        <v>4066.27</v>
      </c>
      <c r="J11" s="27"/>
      <c r="K11" s="16"/>
      <c r="L11" s="15">
        <f t="shared" si="3"/>
        <v>-0.73046855321732629</v>
      </c>
      <c r="M11" s="13"/>
    </row>
    <row r="12" spans="1:14" s="5" customFormat="1" x14ac:dyDescent="0.45">
      <c r="A12" s="5" t="s">
        <v>9</v>
      </c>
      <c r="B12" s="6">
        <v>1377.72</v>
      </c>
      <c r="C12" s="6">
        <v>6633.12</v>
      </c>
      <c r="D12" s="29">
        <f t="shared" si="0"/>
        <v>4.8145631913596372</v>
      </c>
      <c r="E12" s="6">
        <v>3557.36</v>
      </c>
      <c r="F12" s="6">
        <v>12084.3</v>
      </c>
      <c r="G12" s="29">
        <f t="shared" si="1"/>
        <v>3.3969854049070092</v>
      </c>
      <c r="H12" s="37">
        <f t="shared" si="2"/>
        <v>-0.46369732493909349</v>
      </c>
      <c r="I12" s="5">
        <v>4527.95</v>
      </c>
      <c r="J12" s="27"/>
      <c r="K12" s="16"/>
      <c r="L12" s="15">
        <f t="shared" si="3"/>
        <v>-0.62530307920193973</v>
      </c>
      <c r="M12" s="13"/>
    </row>
    <row r="13" spans="1:14" s="5" customFormat="1" x14ac:dyDescent="0.45">
      <c r="A13" s="5" t="s">
        <v>44</v>
      </c>
      <c r="B13" s="6">
        <v>847.28</v>
      </c>
      <c r="C13" s="6">
        <v>7380.09</v>
      </c>
      <c r="D13" s="29">
        <f t="shared" ref="D13:D18" si="4">C13/B13</f>
        <v>8.7103318855632139</v>
      </c>
      <c r="E13" s="6">
        <v>4737.5</v>
      </c>
      <c r="F13" s="6">
        <v>11206.96</v>
      </c>
      <c r="G13" s="29">
        <f t="shared" si="1"/>
        <v>2.365585224274406</v>
      </c>
      <c r="H13" s="37">
        <f t="shared" ref="H13:H18" si="5">-(C13-E13)/C13</f>
        <v>-0.35807015903600092</v>
      </c>
      <c r="I13" s="5">
        <v>9183.74</v>
      </c>
      <c r="J13" s="27"/>
      <c r="K13" s="16"/>
      <c r="L13" s="15">
        <f t="shared" si="3"/>
        <v>-0.18053245483164029</v>
      </c>
      <c r="M13" s="13"/>
    </row>
    <row r="14" spans="1:14" s="20" customFormat="1" x14ac:dyDescent="0.45">
      <c r="A14" s="20" t="s">
        <v>42</v>
      </c>
      <c r="B14" s="3">
        <v>936.66</v>
      </c>
      <c r="C14" s="3">
        <v>8512.0300000000007</v>
      </c>
      <c r="D14" s="29">
        <f t="shared" si="4"/>
        <v>9.0876411931757524</v>
      </c>
      <c r="E14" s="4">
        <v>3083.44</v>
      </c>
      <c r="F14" s="4">
        <v>7395.89</v>
      </c>
      <c r="G14" s="29">
        <f t="shared" si="1"/>
        <v>2.3985840489842514</v>
      </c>
      <c r="H14" s="37">
        <f t="shared" si="5"/>
        <v>-0.63775503610772044</v>
      </c>
      <c r="I14" s="20">
        <v>5564.16</v>
      </c>
      <c r="J14" s="27"/>
      <c r="K14" s="16"/>
      <c r="L14" s="15">
        <f t="shared" si="3"/>
        <v>-0.2476686375811431</v>
      </c>
      <c r="M14" s="13"/>
      <c r="N14" s="5"/>
    </row>
    <row r="15" spans="1:14" s="5" customFormat="1" x14ac:dyDescent="0.45">
      <c r="A15" s="5" t="s">
        <v>11</v>
      </c>
      <c r="B15" s="6">
        <v>760.84</v>
      </c>
      <c r="C15" s="6">
        <v>5093.3999999999996</v>
      </c>
      <c r="D15" s="29">
        <f t="shared" si="4"/>
        <v>6.6944429840702373</v>
      </c>
      <c r="E15" s="6">
        <v>4051.95</v>
      </c>
      <c r="F15" s="6">
        <v>15510.69</v>
      </c>
      <c r="G15" s="29">
        <f t="shared" si="1"/>
        <v>3.8279569096361015</v>
      </c>
      <c r="H15" s="37">
        <f t="shared" si="5"/>
        <v>-0.20447049122393685</v>
      </c>
      <c r="I15" s="5">
        <v>6991.28</v>
      </c>
      <c r="J15" s="27"/>
      <c r="K15" s="16"/>
      <c r="L15" s="15">
        <f t="shared" si="3"/>
        <v>-0.54926054224538046</v>
      </c>
      <c r="M15" s="13"/>
    </row>
    <row r="16" spans="1:14" s="5" customFormat="1" x14ac:dyDescent="0.45">
      <c r="A16" s="5" t="s">
        <v>13</v>
      </c>
      <c r="B16" s="6">
        <v>735.88</v>
      </c>
      <c r="C16" s="6">
        <v>5341.03</v>
      </c>
      <c r="D16" s="29">
        <f t="shared" si="4"/>
        <v>7.2580176115671033</v>
      </c>
      <c r="E16" s="6">
        <v>3111.73</v>
      </c>
      <c r="F16" s="6">
        <v>13605.91</v>
      </c>
      <c r="G16" s="29">
        <f t="shared" si="1"/>
        <v>4.372458407381103</v>
      </c>
      <c r="H16" s="37">
        <f t="shared" si="5"/>
        <v>-0.41739140203294117</v>
      </c>
      <c r="I16" s="5">
        <v>5831.63</v>
      </c>
      <c r="J16" s="27"/>
      <c r="K16" s="16"/>
      <c r="L16" s="15">
        <f t="shared" si="3"/>
        <v>-0.5713899327571621</v>
      </c>
      <c r="M16" s="13"/>
    </row>
    <row r="17" spans="1:14" s="5" customFormat="1" x14ac:dyDescent="0.45">
      <c r="A17" s="5" t="s">
        <v>10</v>
      </c>
      <c r="B17" s="6">
        <v>754.94</v>
      </c>
      <c r="C17" s="6">
        <v>8278.43</v>
      </c>
      <c r="D17" s="29">
        <f t="shared" si="4"/>
        <v>10.965679391739741</v>
      </c>
      <c r="E17" s="6">
        <v>3425.93</v>
      </c>
      <c r="F17" s="6">
        <v>22063.279999999999</v>
      </c>
      <c r="G17" s="29">
        <f t="shared" si="1"/>
        <v>6.4400848820612211</v>
      </c>
      <c r="H17" s="37">
        <f t="shared" si="5"/>
        <v>-0.58616186885677601</v>
      </c>
      <c r="I17" s="5">
        <v>6143.62</v>
      </c>
      <c r="J17" s="27"/>
      <c r="K17" s="16"/>
      <c r="L17" s="15">
        <f t="shared" si="3"/>
        <v>-0.72154548190477574</v>
      </c>
      <c r="M17" s="13"/>
    </row>
    <row r="18" spans="1:14" s="5" customFormat="1" x14ac:dyDescent="0.45">
      <c r="A18" s="5" t="s">
        <v>6</v>
      </c>
      <c r="B18" s="6">
        <v>645.65</v>
      </c>
      <c r="C18" s="6">
        <v>3421.65</v>
      </c>
      <c r="D18" s="29">
        <f t="shared" si="4"/>
        <v>5.299543096104701</v>
      </c>
      <c r="E18" s="6">
        <v>1798.04</v>
      </c>
      <c r="F18" s="6">
        <v>12082.88</v>
      </c>
      <c r="G18" s="29">
        <f t="shared" si="1"/>
        <v>6.7200284754510466</v>
      </c>
      <c r="H18" s="37">
        <f t="shared" si="5"/>
        <v>-0.47451083541566208</v>
      </c>
      <c r="I18" s="5">
        <v>3558.65</v>
      </c>
      <c r="J18" s="27"/>
      <c r="K18" s="16"/>
      <c r="L18" s="15">
        <f t="shared" si="3"/>
        <v>-0.70547998490426123</v>
      </c>
      <c r="M18" s="13"/>
    </row>
    <row r="19" spans="1:14" s="5" customFormat="1" x14ac:dyDescent="0.45">
      <c r="A19" s="5" t="s">
        <v>5</v>
      </c>
      <c r="B19" s="6" t="s">
        <v>14</v>
      </c>
      <c r="C19" s="6" t="s">
        <v>14</v>
      </c>
      <c r="D19" s="29" t="s">
        <v>45</v>
      </c>
      <c r="E19" s="6">
        <v>644.71</v>
      </c>
      <c r="F19" s="6">
        <v>4329.2700000000004</v>
      </c>
      <c r="G19" s="29">
        <f t="shared" si="1"/>
        <v>6.7150656884490703</v>
      </c>
      <c r="H19" s="37" t="s">
        <v>45</v>
      </c>
      <c r="I19" s="5">
        <v>1239.01</v>
      </c>
      <c r="J19" s="27"/>
      <c r="K19" s="16"/>
      <c r="L19" s="15">
        <f t="shared" si="3"/>
        <v>-0.71380625371020978</v>
      </c>
      <c r="M19" s="13"/>
    </row>
    <row r="20" spans="1:14" s="5" customFormat="1" x14ac:dyDescent="0.45">
      <c r="A20" s="5" t="s">
        <v>7</v>
      </c>
      <c r="B20" s="6" t="s">
        <v>14</v>
      </c>
      <c r="C20" s="6" t="s">
        <v>14</v>
      </c>
      <c r="D20" s="29" t="s">
        <v>45</v>
      </c>
      <c r="E20" s="6">
        <v>2118.6</v>
      </c>
      <c r="F20" s="6">
        <v>9441.0300000000007</v>
      </c>
      <c r="G20" s="29">
        <f t="shared" si="1"/>
        <v>4.4562588501840841</v>
      </c>
      <c r="H20" s="37" t="s">
        <v>45</v>
      </c>
      <c r="I20" s="5">
        <v>2888.64</v>
      </c>
      <c r="J20" s="27"/>
      <c r="K20" s="16"/>
      <c r="L20" s="15">
        <f t="shared" si="3"/>
        <v>-0.69403338406932302</v>
      </c>
      <c r="M20" s="13"/>
    </row>
    <row r="21" spans="1:14" s="5" customFormat="1" x14ac:dyDescent="0.45">
      <c r="A21" s="5" t="s">
        <v>43</v>
      </c>
      <c r="B21" s="6" t="s">
        <v>45</v>
      </c>
      <c r="C21" s="6" t="s">
        <v>45</v>
      </c>
      <c r="D21" s="29" t="s">
        <v>45</v>
      </c>
      <c r="E21" s="6">
        <v>640.89</v>
      </c>
      <c r="F21" s="6">
        <v>4741.84</v>
      </c>
      <c r="G21" s="29">
        <f t="shared" si="1"/>
        <v>7.3988359936962667</v>
      </c>
      <c r="H21" s="37" t="s">
        <v>45</v>
      </c>
      <c r="I21" s="5">
        <v>1027.23</v>
      </c>
      <c r="J21" s="27"/>
      <c r="K21" s="16"/>
      <c r="L21" s="15">
        <f t="shared" si="3"/>
        <v>-0.78336890321056807</v>
      </c>
      <c r="M21" s="13"/>
    </row>
    <row r="22" spans="1:14" s="5" customFormat="1" x14ac:dyDescent="0.45">
      <c r="A22" s="5" t="s">
        <v>4</v>
      </c>
      <c r="B22" s="6" t="s">
        <v>14</v>
      </c>
      <c r="C22" s="6" t="s">
        <v>14</v>
      </c>
      <c r="D22" s="29" t="s">
        <v>45</v>
      </c>
      <c r="E22" s="6">
        <v>741.17</v>
      </c>
      <c r="F22" s="6">
        <v>3211.26</v>
      </c>
      <c r="G22" s="29">
        <f t="shared" si="1"/>
        <v>4.3326902060256085</v>
      </c>
      <c r="H22" s="37" t="s">
        <v>45</v>
      </c>
      <c r="I22" s="5">
        <v>969.65</v>
      </c>
      <c r="J22" s="27"/>
      <c r="K22" s="16"/>
      <c r="L22" s="15">
        <f t="shared" si="3"/>
        <v>-0.69804687256715436</v>
      </c>
      <c r="M22" s="13"/>
    </row>
    <row r="23" spans="1:14" s="5" customFormat="1" x14ac:dyDescent="0.45">
      <c r="A23" s="5" t="s">
        <v>8</v>
      </c>
      <c r="B23" s="6" t="s">
        <v>14</v>
      </c>
      <c r="C23" s="6" t="s">
        <v>14</v>
      </c>
      <c r="D23" s="29" t="s">
        <v>14</v>
      </c>
      <c r="E23" s="6">
        <v>585.44000000000005</v>
      </c>
      <c r="F23" s="6">
        <v>4037.96</v>
      </c>
      <c r="G23" s="29">
        <f>F23/E23</f>
        <v>6.8973080076523638</v>
      </c>
      <c r="H23" s="37" t="s">
        <v>45</v>
      </c>
      <c r="I23" s="5">
        <v>1184.9100000000001</v>
      </c>
      <c r="J23" s="27"/>
      <c r="K23" s="16"/>
      <c r="L23" s="15">
        <f>-(F23-I23)/F23</f>
        <v>-0.70655727149352643</v>
      </c>
      <c r="M23" s="13"/>
    </row>
    <row r="24" spans="1:14" s="2" customFormat="1" x14ac:dyDescent="0.45">
      <c r="B24" s="3"/>
      <c r="C24" s="3"/>
      <c r="D24" s="23"/>
      <c r="E24" s="3"/>
      <c r="F24" s="3"/>
      <c r="G24" s="23"/>
      <c r="H24" s="23"/>
      <c r="J24" s="21"/>
      <c r="L24" s="21"/>
    </row>
    <row r="25" spans="1:14" s="2" customFormat="1" x14ac:dyDescent="0.45">
      <c r="B25" s="3"/>
      <c r="C25" s="3"/>
      <c r="D25" s="23"/>
      <c r="E25" s="3"/>
      <c r="F25" s="3"/>
      <c r="G25" s="3"/>
      <c r="H25" s="23"/>
      <c r="J25" s="21"/>
      <c r="L25" s="21"/>
    </row>
    <row r="26" spans="1:14" s="2" customFormat="1" x14ac:dyDescent="0.45">
      <c r="B26" s="3"/>
      <c r="C26" s="3"/>
      <c r="D26" s="23"/>
      <c r="E26" s="3"/>
      <c r="F26" s="3"/>
      <c r="G26" s="3"/>
      <c r="H26" s="23"/>
      <c r="J26" s="23"/>
      <c r="L26" s="21"/>
    </row>
    <row r="27" spans="1:14" s="2" customFormat="1" x14ac:dyDescent="0.45">
      <c r="B27" s="3"/>
      <c r="C27" s="3"/>
      <c r="D27" s="23"/>
      <c r="E27" s="3"/>
      <c r="F27" s="3"/>
      <c r="G27" s="3"/>
      <c r="H27" s="23"/>
      <c r="J27" s="21"/>
      <c r="L27" s="21"/>
    </row>
    <row r="28" spans="1:14" s="2" customFormat="1" x14ac:dyDescent="0.45">
      <c r="B28" s="3"/>
      <c r="C28" s="3"/>
      <c r="D28" s="23"/>
      <c r="E28" s="3"/>
      <c r="F28" s="3"/>
      <c r="G28" s="3"/>
      <c r="H28" s="23"/>
      <c r="J28" s="21"/>
      <c r="L28" s="21"/>
    </row>
    <row r="29" spans="1:14" s="2" customFormat="1" x14ac:dyDescent="0.45">
      <c r="B29" s="3"/>
      <c r="C29" s="3"/>
      <c r="D29" s="23"/>
      <c r="E29" s="3"/>
      <c r="F29" s="3"/>
      <c r="G29" s="3"/>
      <c r="H29" s="23"/>
      <c r="J29" s="21"/>
      <c r="L29" s="21"/>
    </row>
    <row r="30" spans="1:14" x14ac:dyDescent="0.45">
      <c r="E30" s="3"/>
      <c r="F30" s="3"/>
      <c r="H30" s="23"/>
      <c r="I30" s="2"/>
      <c r="J30" s="21"/>
      <c r="L30" s="21"/>
      <c r="M30" s="2"/>
      <c r="N30" s="2"/>
    </row>
    <row r="31" spans="1:14" x14ac:dyDescent="0.45">
      <c r="E31" s="3"/>
      <c r="F31" s="3"/>
      <c r="H31" s="23"/>
      <c r="I31" s="2"/>
      <c r="J31" s="21"/>
      <c r="L31" s="21"/>
      <c r="M31" s="2"/>
      <c r="N31" s="2"/>
    </row>
    <row r="32" spans="1:14" x14ac:dyDescent="0.45">
      <c r="E32" s="3"/>
      <c r="F32" s="3"/>
      <c r="H32" s="23"/>
      <c r="I32" s="2"/>
      <c r="J32" s="21"/>
      <c r="L32" s="21"/>
      <c r="M32" s="2"/>
      <c r="N32" s="2"/>
    </row>
    <row r="33" spans="5:14" x14ac:dyDescent="0.45">
      <c r="E33" s="3"/>
      <c r="F33" s="3"/>
      <c r="H33" s="23"/>
      <c r="I33" s="2"/>
      <c r="J33" s="21"/>
      <c r="L33" s="21"/>
      <c r="M33" s="2"/>
      <c r="N33" s="2"/>
    </row>
    <row r="34" spans="5:14" x14ac:dyDescent="0.45">
      <c r="E34" s="3"/>
      <c r="F34" s="3"/>
      <c r="H34" s="23"/>
      <c r="I34" s="2"/>
      <c r="J34" s="21"/>
      <c r="L34" s="21"/>
      <c r="M34" s="2"/>
      <c r="N34" s="2"/>
    </row>
    <row r="35" spans="5:14" x14ac:dyDescent="0.45">
      <c r="E35" s="3"/>
      <c r="F35" s="3"/>
      <c r="H35" s="23"/>
      <c r="I35" s="2"/>
      <c r="J35" s="21"/>
      <c r="L35" s="21"/>
      <c r="M35" s="2"/>
      <c r="N35" s="2"/>
    </row>
    <row r="36" spans="5:14" x14ac:dyDescent="0.45">
      <c r="E36" s="3"/>
      <c r="F36" s="3"/>
      <c r="H36" s="23"/>
      <c r="I36" s="2"/>
      <c r="J36" s="21"/>
      <c r="L36" s="21"/>
      <c r="M36" s="2"/>
      <c r="N36" s="2"/>
    </row>
    <row r="52" spans="1:10" x14ac:dyDescent="0.45">
      <c r="A52" s="77"/>
      <c r="B52" s="77"/>
      <c r="C52" s="77"/>
      <c r="D52" s="77"/>
      <c r="E52" s="77"/>
      <c r="F52" s="77"/>
      <c r="G52" s="77"/>
      <c r="H52" s="77"/>
      <c r="I52" s="77"/>
      <c r="J52" s="77"/>
    </row>
    <row r="53" spans="1:10" x14ac:dyDescent="0.45">
      <c r="A53" s="77"/>
      <c r="B53" s="77"/>
      <c r="C53" s="78"/>
      <c r="D53" s="78"/>
      <c r="E53" s="78"/>
      <c r="F53" s="79"/>
      <c r="G53" s="79"/>
      <c r="H53" s="79"/>
      <c r="I53" s="80"/>
      <c r="J53" s="80"/>
    </row>
    <row r="54" spans="1:10" x14ac:dyDescent="0.45">
      <c r="A54" s="77"/>
      <c r="B54" s="77"/>
      <c r="C54" s="78"/>
      <c r="D54" s="78"/>
      <c r="E54" s="78"/>
      <c r="F54" s="79"/>
      <c r="G54" s="79"/>
      <c r="H54" s="79"/>
      <c r="I54" s="80"/>
      <c r="J54" s="80"/>
    </row>
    <row r="55" spans="1:10" x14ac:dyDescent="0.45">
      <c r="A55" s="77"/>
      <c r="B55" s="77"/>
      <c r="C55" s="78"/>
      <c r="D55" s="78"/>
      <c r="E55" s="78"/>
      <c r="F55" s="79"/>
      <c r="G55" s="79"/>
      <c r="H55" s="79"/>
      <c r="I55" s="80"/>
      <c r="J55" s="80"/>
    </row>
    <row r="56" spans="1:10" x14ac:dyDescent="0.45">
      <c r="A56" s="77"/>
      <c r="B56" s="77"/>
      <c r="C56" s="78"/>
      <c r="D56" s="78"/>
      <c r="E56" s="78"/>
      <c r="F56" s="79"/>
      <c r="G56" s="79"/>
      <c r="H56" s="79"/>
      <c r="I56" s="80"/>
      <c r="J56" s="80"/>
    </row>
    <row r="57" spans="1:10" x14ac:dyDescent="0.45">
      <c r="A57" s="77"/>
      <c r="B57" s="77"/>
      <c r="C57" s="78"/>
      <c r="D57" s="78"/>
      <c r="E57" s="78"/>
      <c r="F57" s="79"/>
      <c r="G57" s="79"/>
      <c r="H57" s="79"/>
      <c r="I57" s="80"/>
      <c r="J57" s="80"/>
    </row>
    <row r="58" spans="1:10" x14ac:dyDescent="0.45">
      <c r="A58" s="77"/>
      <c r="B58" s="77"/>
      <c r="C58" s="78"/>
      <c r="D58" s="78"/>
      <c r="E58" s="78"/>
      <c r="F58" s="79"/>
      <c r="G58" s="79"/>
      <c r="H58" s="79"/>
      <c r="I58" s="80"/>
      <c r="J58" s="80"/>
    </row>
    <row r="59" spans="1:10" x14ac:dyDescent="0.45">
      <c r="A59" s="77"/>
      <c r="B59" s="77"/>
      <c r="C59" s="78"/>
      <c r="D59" s="78"/>
      <c r="E59" s="78"/>
      <c r="F59" s="79"/>
      <c r="G59" s="79"/>
      <c r="H59" s="79"/>
      <c r="I59" s="80"/>
      <c r="J59" s="80"/>
    </row>
    <row r="60" spans="1:10" x14ac:dyDescent="0.45">
      <c r="A60" s="77"/>
      <c r="B60" s="77"/>
      <c r="C60" s="78"/>
      <c r="D60" s="78"/>
      <c r="E60" s="78"/>
      <c r="F60" s="79"/>
      <c r="G60" s="79"/>
      <c r="H60" s="79"/>
      <c r="I60" s="80"/>
      <c r="J60" s="80"/>
    </row>
    <row r="61" spans="1:10" x14ac:dyDescent="0.45">
      <c r="A61" s="77"/>
      <c r="B61" s="77"/>
      <c r="C61" s="78"/>
      <c r="D61" s="78"/>
      <c r="E61" s="78"/>
      <c r="F61" s="79"/>
      <c r="G61" s="79"/>
      <c r="H61" s="79"/>
      <c r="I61" s="80"/>
      <c r="J61" s="80"/>
    </row>
    <row r="62" spans="1:10" x14ac:dyDescent="0.45">
      <c r="A62" s="77"/>
      <c r="B62" s="77"/>
      <c r="C62" s="78"/>
      <c r="D62" s="78"/>
      <c r="E62" s="78"/>
      <c r="F62" s="79"/>
      <c r="G62" s="79"/>
      <c r="H62" s="79"/>
      <c r="I62" s="80"/>
      <c r="J62" s="80"/>
    </row>
  </sheetData>
  <mergeCells count="45">
    <mergeCell ref="F59:H59"/>
    <mergeCell ref="I59:J59"/>
    <mergeCell ref="I61:J61"/>
    <mergeCell ref="F62:H62"/>
    <mergeCell ref="I62:J62"/>
    <mergeCell ref="F60:H60"/>
    <mergeCell ref="I60:J60"/>
    <mergeCell ref="A60:B60"/>
    <mergeCell ref="A61:B61"/>
    <mergeCell ref="A62:B62"/>
    <mergeCell ref="F61:H61"/>
    <mergeCell ref="C61:E61"/>
    <mergeCell ref="C62:E62"/>
    <mergeCell ref="I58:J58"/>
    <mergeCell ref="C59:E59"/>
    <mergeCell ref="C60:E60"/>
    <mergeCell ref="A58:B58"/>
    <mergeCell ref="B1:D1"/>
    <mergeCell ref="C56:E56"/>
    <mergeCell ref="C57:E57"/>
    <mergeCell ref="A53:B53"/>
    <mergeCell ref="C53:E53"/>
    <mergeCell ref="A54:B54"/>
    <mergeCell ref="C54:E54"/>
    <mergeCell ref="C55:E55"/>
    <mergeCell ref="A55:B55"/>
    <mergeCell ref="A56:B56"/>
    <mergeCell ref="A57:B57"/>
    <mergeCell ref="A59:B59"/>
    <mergeCell ref="E1:H1"/>
    <mergeCell ref="I1:L1"/>
    <mergeCell ref="A52:E52"/>
    <mergeCell ref="F52:J52"/>
    <mergeCell ref="C58:E58"/>
    <mergeCell ref="F53:H53"/>
    <mergeCell ref="I53:J53"/>
    <mergeCell ref="F54:H54"/>
    <mergeCell ref="I54:J54"/>
    <mergeCell ref="F57:H57"/>
    <mergeCell ref="I57:J57"/>
    <mergeCell ref="F55:H55"/>
    <mergeCell ref="I55:J55"/>
    <mergeCell ref="F56:H56"/>
    <mergeCell ref="I56:J56"/>
    <mergeCell ref="F58:H58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680D5-CBAA-4DAC-9C72-941C4BB4EBD9}">
  <sheetPr codeName="Sheet2">
    <tabColor rgb="FF00CC00"/>
  </sheetPr>
  <dimension ref="A1:Q48"/>
  <sheetViews>
    <sheetView tabSelected="1" zoomScaleNormal="100" workbookViewId="0">
      <pane ySplit="1" topLeftCell="A2" activePane="bottomLeft" state="frozen"/>
      <selection pane="bottomLeft" activeCell="M13" sqref="M13"/>
    </sheetView>
  </sheetViews>
  <sheetFormatPr defaultRowHeight="16.5" x14ac:dyDescent="0.45"/>
  <cols>
    <col min="1" max="1" width="10.90625" style="2" customWidth="1"/>
    <col min="2" max="2" width="10.36328125" style="2" customWidth="1"/>
    <col min="3" max="3" width="9.81640625" style="2" customWidth="1"/>
    <col min="4" max="4" width="9.7265625" style="2" customWidth="1"/>
    <col min="5" max="5" width="9.453125" style="2" customWidth="1"/>
    <col min="6" max="6" width="10.08984375" style="2" customWidth="1"/>
    <col min="7" max="7" width="9.6328125" style="2" customWidth="1"/>
    <col min="8" max="8" width="9.90625" style="2" customWidth="1"/>
    <col min="9" max="9" width="10.54296875" style="2" customWidth="1"/>
    <col min="10" max="10" width="9.81640625" style="2" customWidth="1"/>
    <col min="11" max="11" width="10.1796875" style="2" customWidth="1"/>
    <col min="12" max="12" width="10.08984375" style="2" customWidth="1"/>
    <col min="13" max="13" width="9.08984375" style="2" customWidth="1"/>
    <col min="14" max="14" width="9.54296875" style="2" customWidth="1"/>
    <col min="15" max="15" width="9.08984375" style="2" customWidth="1"/>
    <col min="16" max="16384" width="8.7265625" style="2"/>
  </cols>
  <sheetData>
    <row r="1" spans="1:17" x14ac:dyDescent="0.45">
      <c r="A1" s="2" t="s">
        <v>18</v>
      </c>
      <c r="B1" s="2">
        <v>2008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  <c r="L1" s="2">
        <v>2018</v>
      </c>
    </row>
    <row r="2" spans="1:17" s="7" customFormat="1" x14ac:dyDescent="0.45">
      <c r="A2" s="7" t="s">
        <v>26</v>
      </c>
      <c r="B2" s="8">
        <v>-0.65390000000000004</v>
      </c>
      <c r="C2" s="9">
        <v>0.79979999999999996</v>
      </c>
      <c r="D2" s="8">
        <v>-0.1431</v>
      </c>
      <c r="E2" s="8">
        <v>-0.21679999999999999</v>
      </c>
      <c r="F2" s="9">
        <v>3.1699999999999999E-2</v>
      </c>
      <c r="G2" s="8">
        <v>-6.7500000000000004E-2</v>
      </c>
      <c r="H2" s="9">
        <v>0.52869999999999995</v>
      </c>
      <c r="I2" s="9">
        <v>9.4100000000000003E-2</v>
      </c>
      <c r="J2" s="8">
        <v>-0.1231</v>
      </c>
      <c r="K2" s="9">
        <v>6.5600000000000006E-2</v>
      </c>
      <c r="L2" s="8">
        <v>-0.24590000000000001</v>
      </c>
    </row>
    <row r="3" spans="1:17" s="7" customFormat="1" x14ac:dyDescent="0.45">
      <c r="A3" s="7" t="s">
        <v>27</v>
      </c>
      <c r="B3" s="8">
        <v>-0.63360000000000005</v>
      </c>
      <c r="C3" s="9">
        <v>1.1124000000000001</v>
      </c>
      <c r="D3" s="8">
        <v>-9.06E-2</v>
      </c>
      <c r="E3" s="8">
        <v>-0.28410000000000002</v>
      </c>
      <c r="F3" s="9">
        <v>2.2200000000000001E-2</v>
      </c>
      <c r="G3" s="8">
        <v>-0.1091</v>
      </c>
      <c r="H3" s="9">
        <v>0.35620000000000002</v>
      </c>
      <c r="I3" s="9">
        <v>0.14979999999999999</v>
      </c>
      <c r="J3" s="8">
        <v>-0.19639999999999999</v>
      </c>
      <c r="K3" s="9">
        <v>8.4699999999999998E-2</v>
      </c>
      <c r="L3" s="8">
        <v>-0.34420000000000001</v>
      </c>
      <c r="N3" s="10"/>
      <c r="O3" s="10"/>
      <c r="P3" s="10"/>
      <c r="Q3" s="10"/>
    </row>
    <row r="4" spans="1:17" s="7" customFormat="1" x14ac:dyDescent="0.45">
      <c r="A4" s="7" t="s">
        <v>28</v>
      </c>
      <c r="B4" s="7" t="s">
        <v>35</v>
      </c>
      <c r="C4" s="7" t="s">
        <v>35</v>
      </c>
      <c r="D4" s="9">
        <v>0.16900000000000001</v>
      </c>
      <c r="E4" s="8">
        <v>-0.35880000000000001</v>
      </c>
      <c r="F4" s="8">
        <v>-2.1399999999999999E-2</v>
      </c>
      <c r="G4" s="9">
        <v>0.82730000000000004</v>
      </c>
      <c r="H4" s="9">
        <v>0.1283</v>
      </c>
      <c r="I4" s="9">
        <v>0.84409999999999996</v>
      </c>
      <c r="J4" s="8">
        <v>-0.27710000000000001</v>
      </c>
      <c r="K4" s="8">
        <v>-0.10680000000000001</v>
      </c>
      <c r="L4" s="8">
        <v>-0.28649999999999998</v>
      </c>
    </row>
    <row r="5" spans="1:17" s="7" customFormat="1" ht="17" customHeight="1" x14ac:dyDescent="0.45">
      <c r="A5" s="7" t="s">
        <v>29</v>
      </c>
      <c r="B5" s="8">
        <v>-0.54159999999999997</v>
      </c>
      <c r="C5" s="9">
        <v>0.96640000000000004</v>
      </c>
      <c r="D5" s="9">
        <v>0.21260000000000001</v>
      </c>
      <c r="E5" s="8">
        <v>-0.37090000000000001</v>
      </c>
      <c r="F5" s="8">
        <v>-1.38E-2</v>
      </c>
      <c r="G5" s="9">
        <v>0.1754</v>
      </c>
      <c r="H5" s="9">
        <v>9.6699999999999994E-2</v>
      </c>
      <c r="I5" s="9">
        <v>0.53700000000000003</v>
      </c>
      <c r="J5" s="8">
        <v>-0.22889999999999999</v>
      </c>
      <c r="K5" s="9">
        <v>0.17610000000000001</v>
      </c>
      <c r="L5" s="8">
        <v>-0.3775</v>
      </c>
    </row>
    <row r="6" spans="1:17" s="7" customFormat="1" x14ac:dyDescent="0.45">
      <c r="A6" s="7" t="s">
        <v>30</v>
      </c>
      <c r="B6" s="8">
        <v>-0.67230000000000001</v>
      </c>
      <c r="C6" s="9">
        <v>0.84399999999999997</v>
      </c>
      <c r="D6" s="8">
        <v>-0.22570000000000001</v>
      </c>
      <c r="E6" s="8">
        <v>-0.18190000000000001</v>
      </c>
      <c r="F6" s="9">
        <v>0.1484</v>
      </c>
      <c r="G6" s="8">
        <v>-0.15229999999999999</v>
      </c>
      <c r="H6" s="9">
        <v>0.63929999999999998</v>
      </c>
      <c r="I6" s="8">
        <v>-6.2300000000000001E-2</v>
      </c>
      <c r="J6" s="8">
        <v>-5.5300000000000002E-2</v>
      </c>
      <c r="K6" s="9">
        <v>0.25080000000000002</v>
      </c>
      <c r="L6" s="8">
        <v>-0.1983</v>
      </c>
    </row>
    <row r="7" spans="1:17" s="7" customFormat="1" ht="17" customHeight="1" x14ac:dyDescent="0.45">
      <c r="A7" s="7" t="s">
        <v>31</v>
      </c>
      <c r="B7" s="8">
        <v>-0.65949999999999998</v>
      </c>
      <c r="C7" s="9">
        <v>0.96709999999999996</v>
      </c>
      <c r="D7" s="8">
        <v>-0.12509999999999999</v>
      </c>
      <c r="E7" s="8">
        <v>-0.25009999999999999</v>
      </c>
      <c r="F7" s="9">
        <v>7.5499999999999998E-2</v>
      </c>
      <c r="G7" s="8">
        <v>-7.6499999999999999E-2</v>
      </c>
      <c r="H7" s="9">
        <v>0.51659999999999995</v>
      </c>
      <c r="I7" s="9">
        <v>5.5800000000000002E-2</v>
      </c>
      <c r="J7" s="8">
        <v>-0.1128</v>
      </c>
      <c r="K7" s="9">
        <v>0.21779999999999999</v>
      </c>
      <c r="L7" s="8">
        <v>-0.25309999999999999</v>
      </c>
    </row>
    <row r="8" spans="1:17" s="14" customFormat="1" x14ac:dyDescent="0.45">
      <c r="A8" s="14" t="s">
        <v>21</v>
      </c>
      <c r="B8" s="15">
        <v>-0.66469999999999996</v>
      </c>
      <c r="C8" s="16">
        <v>1.0842000000000001</v>
      </c>
      <c r="D8" s="15">
        <v>-0.1328</v>
      </c>
      <c r="E8" s="15">
        <v>-0.23569999999999999</v>
      </c>
      <c r="F8" s="16">
        <v>7.0599999999999996E-2</v>
      </c>
      <c r="G8" s="15">
        <v>-0.10150000000000001</v>
      </c>
      <c r="H8" s="16">
        <v>0.51680000000000004</v>
      </c>
      <c r="I8" s="16">
        <v>0.26860000000000001</v>
      </c>
      <c r="J8" s="15">
        <v>-7.6399999999999996E-2</v>
      </c>
      <c r="K8" s="16">
        <v>0.1757</v>
      </c>
      <c r="L8" s="15">
        <v>-0.19239999999999999</v>
      </c>
    </row>
    <row r="9" spans="1:17" s="14" customFormat="1" x14ac:dyDescent="0.45">
      <c r="A9" s="14" t="s">
        <v>17</v>
      </c>
      <c r="B9" s="15">
        <v>-0.60799999999999998</v>
      </c>
      <c r="C9" s="16">
        <v>1.3127</v>
      </c>
      <c r="D9" s="16">
        <v>0.1007</v>
      </c>
      <c r="E9" s="15">
        <v>-0.33829999999999999</v>
      </c>
      <c r="F9" s="16">
        <v>2.8E-3</v>
      </c>
      <c r="G9" s="16">
        <v>0.16889999999999999</v>
      </c>
      <c r="H9" s="16">
        <v>0.3901</v>
      </c>
      <c r="I9" s="16">
        <v>0.43120000000000003</v>
      </c>
      <c r="J9" s="15">
        <v>-0.17780000000000001</v>
      </c>
      <c r="K9" s="15">
        <v>-2E-3</v>
      </c>
      <c r="L9" s="15">
        <v>-0.3332</v>
      </c>
    </row>
    <row r="10" spans="1:17" s="7" customFormat="1" x14ac:dyDescent="0.45">
      <c r="A10" s="7" t="s">
        <v>16</v>
      </c>
      <c r="B10" s="8">
        <v>-0.59260000000000002</v>
      </c>
      <c r="C10" s="9">
        <v>1.3985000000000001</v>
      </c>
      <c r="D10" s="9">
        <v>0.17399999999999999</v>
      </c>
      <c r="E10" s="8">
        <v>-0.3296</v>
      </c>
      <c r="F10" s="8">
        <v>-1.43E-2</v>
      </c>
      <c r="G10" s="9">
        <v>0.31590000000000001</v>
      </c>
      <c r="H10" s="9">
        <v>0.34460000000000002</v>
      </c>
      <c r="I10" s="9">
        <v>0.76100000000000001</v>
      </c>
      <c r="J10" s="8">
        <v>-0.2001</v>
      </c>
      <c r="K10" s="8">
        <v>-0.17349999999999999</v>
      </c>
      <c r="L10" s="8">
        <v>-0.36870000000000003</v>
      </c>
    </row>
    <row r="11" spans="1:17" s="14" customFormat="1" x14ac:dyDescent="0.45">
      <c r="A11" s="14" t="s">
        <v>33</v>
      </c>
      <c r="B11" s="15">
        <v>-0.4551</v>
      </c>
      <c r="C11" s="16">
        <v>0.99239999999999995</v>
      </c>
      <c r="D11" s="16">
        <v>0.27129999999999999</v>
      </c>
      <c r="E11" s="15">
        <v>-0.3155</v>
      </c>
      <c r="F11" s="16">
        <v>8.9300000000000004E-2</v>
      </c>
      <c r="G11" s="16">
        <v>0.34849999999999998</v>
      </c>
      <c r="H11" s="16">
        <v>0.1265</v>
      </c>
      <c r="I11" s="16">
        <v>0.50429999999999997</v>
      </c>
      <c r="J11" s="15">
        <v>-0.14219999999999999</v>
      </c>
      <c r="K11" s="16">
        <v>5.0999999999999997E-2</v>
      </c>
      <c r="L11" s="15">
        <v>-0.26400000000000001</v>
      </c>
    </row>
    <row r="12" spans="1:17" s="7" customFormat="1" x14ac:dyDescent="0.45">
      <c r="A12" s="7" t="s">
        <v>34</v>
      </c>
      <c r="B12" s="8">
        <v>-0.55330000000000001</v>
      </c>
      <c r="C12" s="9">
        <v>1.0618000000000001</v>
      </c>
      <c r="D12" s="9">
        <v>8.8200000000000001E-2</v>
      </c>
      <c r="E12" s="8">
        <v>-0.29670000000000002</v>
      </c>
      <c r="F12" s="9">
        <v>3.3599999999999998E-2</v>
      </c>
      <c r="G12" s="9">
        <v>0.51090000000000002</v>
      </c>
      <c r="H12" s="9">
        <v>0.20369999999999999</v>
      </c>
      <c r="I12" s="9">
        <v>0.49609999999999999</v>
      </c>
      <c r="J12" s="8">
        <v>-0.20619999999999999</v>
      </c>
      <c r="K12" s="9">
        <v>8.7499999999999994E-2</v>
      </c>
      <c r="L12" s="8">
        <v>-0.2833</v>
      </c>
    </row>
    <row r="13" spans="1:17" s="14" customFormat="1" x14ac:dyDescent="0.45">
      <c r="A13" s="14" t="s">
        <v>36</v>
      </c>
      <c r="B13" s="15">
        <v>-0.65</v>
      </c>
      <c r="C13" s="16">
        <v>1.0439000000000001</v>
      </c>
      <c r="D13" s="15">
        <v>-0.29620000000000002</v>
      </c>
      <c r="E13" s="15">
        <v>-4.4600000000000001E-2</v>
      </c>
      <c r="F13" s="16">
        <v>0.14549999999999999</v>
      </c>
      <c r="G13" s="15">
        <v>-7.4200000000000002E-2</v>
      </c>
      <c r="H13" s="16">
        <v>5.8599999999999999E-2</v>
      </c>
      <c r="I13" s="15">
        <v>-6.7000000000000002E-3</v>
      </c>
      <c r="J13" s="15">
        <v>-4.3499999999999997E-2</v>
      </c>
      <c r="K13" s="16">
        <v>0.1484</v>
      </c>
      <c r="L13" s="15">
        <v>-0.1469</v>
      </c>
    </row>
    <row r="14" spans="1:17" s="7" customFormat="1" x14ac:dyDescent="0.45">
      <c r="A14" s="7" t="s">
        <v>25</v>
      </c>
      <c r="B14" s="8">
        <v>-0.56169999999999998</v>
      </c>
      <c r="C14" s="9">
        <v>0.95879999999999999</v>
      </c>
      <c r="D14" s="9">
        <v>0.17660000000000001</v>
      </c>
      <c r="E14" s="8">
        <v>-0.1908</v>
      </c>
      <c r="F14" s="8">
        <v>-1.7500000000000002E-2</v>
      </c>
      <c r="G14" s="9">
        <v>9.7000000000000003E-3</v>
      </c>
      <c r="H14" s="9">
        <v>0.14829999999999999</v>
      </c>
      <c r="I14" s="9">
        <v>0.26490000000000002</v>
      </c>
      <c r="J14" s="9">
        <v>6.4000000000000003E-3</v>
      </c>
      <c r="K14" s="9">
        <v>0.55979999999999996</v>
      </c>
      <c r="L14" s="8">
        <v>-0.23089999999999999</v>
      </c>
    </row>
    <row r="15" spans="1:17" s="7" customFormat="1" x14ac:dyDescent="0.45">
      <c r="A15" s="7" t="s">
        <v>20</v>
      </c>
      <c r="B15" s="7" t="s">
        <v>35</v>
      </c>
      <c r="C15" s="7" t="s">
        <v>35</v>
      </c>
      <c r="D15" s="7" t="s">
        <v>35</v>
      </c>
      <c r="E15" s="8">
        <v>-0.22570000000000001</v>
      </c>
      <c r="F15" s="8">
        <v>-2.5700000000000001E-2</v>
      </c>
      <c r="G15" s="9">
        <v>1.0193000000000001</v>
      </c>
      <c r="H15" s="9">
        <v>0.18990000000000001</v>
      </c>
      <c r="I15" s="9">
        <v>0.69530000000000003</v>
      </c>
      <c r="J15" s="8">
        <v>-0.32319999999999999</v>
      </c>
      <c r="K15" s="8">
        <v>-0.17780000000000001</v>
      </c>
      <c r="L15" s="8">
        <v>-0.38919999999999999</v>
      </c>
    </row>
    <row r="16" spans="1:17" s="7" customFormat="1" x14ac:dyDescent="0.45">
      <c r="A16" s="7" t="s">
        <v>32</v>
      </c>
      <c r="B16" s="7" t="s">
        <v>35</v>
      </c>
      <c r="C16" s="9">
        <v>0.1028</v>
      </c>
      <c r="D16" s="9">
        <v>0.2344</v>
      </c>
      <c r="E16" s="8">
        <v>-0.34289999999999998</v>
      </c>
      <c r="F16" s="8">
        <v>-4.1599999999999998E-2</v>
      </c>
      <c r="G16" s="9">
        <v>0.35460000000000003</v>
      </c>
      <c r="H16" s="9">
        <v>0.19139999999999999</v>
      </c>
      <c r="I16" s="9">
        <v>0.50149999999999995</v>
      </c>
      <c r="J16" s="8">
        <v>-0.28499999999999998</v>
      </c>
      <c r="K16" s="8">
        <v>1.2200000000000001E-2</v>
      </c>
      <c r="L16" s="8">
        <v>-0.2918</v>
      </c>
    </row>
    <row r="17" spans="1:12" s="14" customFormat="1" x14ac:dyDescent="0.45">
      <c r="A17" s="14" t="s">
        <v>23</v>
      </c>
      <c r="B17" s="14" t="s">
        <v>35</v>
      </c>
      <c r="C17" s="14" t="s">
        <v>35</v>
      </c>
      <c r="D17" s="14" t="s">
        <v>35</v>
      </c>
      <c r="E17" s="15">
        <v>-0.2054</v>
      </c>
      <c r="F17" s="15">
        <v>-4.6199999999999998E-2</v>
      </c>
      <c r="G17" s="16">
        <v>0.65010000000000001</v>
      </c>
      <c r="H17" s="16">
        <v>0.29870000000000002</v>
      </c>
      <c r="I17" s="16">
        <v>0.75600000000000001</v>
      </c>
      <c r="J17" s="15">
        <v>-0.26650000000000001</v>
      </c>
      <c r="K17" s="15">
        <v>-6.6799999999999998E-2</v>
      </c>
      <c r="L17" s="15">
        <v>-0.34789999999999999</v>
      </c>
    </row>
    <row r="18" spans="1:12" s="7" customFormat="1" x14ac:dyDescent="0.45">
      <c r="A18" s="7" t="s">
        <v>24</v>
      </c>
      <c r="B18" s="8">
        <v>-0.60719999999999996</v>
      </c>
      <c r="C18" s="9">
        <v>1.2704</v>
      </c>
      <c r="D18" s="9">
        <v>0.3362</v>
      </c>
      <c r="E18" s="8">
        <v>-0.38940000000000002</v>
      </c>
      <c r="F18" s="8">
        <v>-3.0200000000000001E-2</v>
      </c>
      <c r="G18" s="9">
        <v>0.58379999999999999</v>
      </c>
      <c r="H18" s="9">
        <v>0.28749999999999998</v>
      </c>
      <c r="I18" s="9">
        <v>0.8105</v>
      </c>
      <c r="J18" s="8">
        <v>-0.25779999999999997</v>
      </c>
      <c r="K18" s="8">
        <v>-1.9699999999999999E-2</v>
      </c>
      <c r="L18" s="8">
        <v>-0.35220000000000001</v>
      </c>
    </row>
    <row r="19" spans="1:12" s="14" customFormat="1" x14ac:dyDescent="0.45">
      <c r="A19" s="14" t="s">
        <v>22</v>
      </c>
      <c r="B19" s="15">
        <v>-0.66579999999999995</v>
      </c>
      <c r="C19" s="16">
        <v>1.2307999999999999</v>
      </c>
      <c r="D19" s="16">
        <v>0.23369999999999999</v>
      </c>
      <c r="E19" s="15">
        <v>-0.34320000000000001</v>
      </c>
      <c r="F19" s="15">
        <v>-5.5899999999999998E-2</v>
      </c>
      <c r="G19" s="16">
        <v>0.43209999999999998</v>
      </c>
      <c r="H19" s="16">
        <v>0.5927</v>
      </c>
      <c r="I19" s="16">
        <v>0.4481</v>
      </c>
      <c r="J19" s="15">
        <v>-0.23810000000000001</v>
      </c>
      <c r="K19" s="15">
        <v>-0.18429999999999999</v>
      </c>
      <c r="L19" s="15">
        <v>-0.27250000000000002</v>
      </c>
    </row>
    <row r="20" spans="1:12" s="14" customFormat="1" x14ac:dyDescent="0.45">
      <c r="A20" s="14" t="s">
        <v>19</v>
      </c>
      <c r="B20" s="14" t="s">
        <v>35</v>
      </c>
      <c r="C20" s="14" t="s">
        <v>35</v>
      </c>
      <c r="D20" s="14" t="s">
        <v>35</v>
      </c>
      <c r="E20" s="14" t="s">
        <v>35</v>
      </c>
      <c r="F20" s="15">
        <v>-7.51E-2</v>
      </c>
      <c r="G20" s="16">
        <v>0.31730000000000003</v>
      </c>
      <c r="H20" s="16">
        <v>0.28639999999999999</v>
      </c>
      <c r="I20" s="16">
        <v>0.39450000000000002</v>
      </c>
      <c r="J20" s="15">
        <v>-0.17169999999999999</v>
      </c>
      <c r="K20" s="15">
        <v>-1.04E-2</v>
      </c>
      <c r="L20" s="15">
        <v>-0.38990000000000002</v>
      </c>
    </row>
    <row r="23" spans="1:12" s="7" customFormat="1" x14ac:dyDescent="0.45"/>
    <row r="24" spans="1:12" s="7" customFormat="1" x14ac:dyDescent="0.45"/>
    <row r="25" spans="1:12" s="7" customFormat="1" x14ac:dyDescent="0.45"/>
    <row r="26" spans="1:12" s="7" customFormat="1" x14ac:dyDescent="0.45"/>
    <row r="27" spans="1:12" s="7" customFormat="1" x14ac:dyDescent="0.45"/>
    <row r="28" spans="1:12" s="7" customFormat="1" x14ac:dyDescent="0.45"/>
    <row r="29" spans="1:12" s="7" customFormat="1" x14ac:dyDescent="0.45"/>
    <row r="30" spans="1:12" s="7" customFormat="1" x14ac:dyDescent="0.45"/>
    <row r="31" spans="1:12" s="7" customFormat="1" x14ac:dyDescent="0.45"/>
    <row r="32" spans="1:12" s="7" customFormat="1" x14ac:dyDescent="0.45"/>
    <row r="33" s="7" customFormat="1" x14ac:dyDescent="0.45"/>
    <row r="34" s="7" customFormat="1" x14ac:dyDescent="0.45"/>
    <row r="35" s="7" customFormat="1" x14ac:dyDescent="0.45"/>
    <row r="36" s="7" customFormat="1" x14ac:dyDescent="0.45"/>
    <row r="37" s="7" customFormat="1" x14ac:dyDescent="0.45"/>
    <row r="38" s="7" customFormat="1" x14ac:dyDescent="0.45"/>
    <row r="39" s="7" customFormat="1" x14ac:dyDescent="0.45"/>
    <row r="40" s="7" customFormat="1" x14ac:dyDescent="0.45"/>
    <row r="41" s="7" customFormat="1" x14ac:dyDescent="0.45"/>
    <row r="42" s="7" customFormat="1" x14ac:dyDescent="0.45"/>
    <row r="43" s="7" customFormat="1" x14ac:dyDescent="0.45"/>
    <row r="44" s="7" customFormat="1" x14ac:dyDescent="0.45"/>
    <row r="45" s="7" customFormat="1" x14ac:dyDescent="0.45"/>
    <row r="46" s="7" customFormat="1" x14ac:dyDescent="0.45"/>
    <row r="47" s="7" customFormat="1" x14ac:dyDescent="0.45"/>
    <row r="48" s="7" customFormat="1" x14ac:dyDescent="0.4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成交量&amp;北向资金</vt:lpstr>
      <vt:lpstr>破净率</vt:lpstr>
      <vt:lpstr>牛市各指数表现</vt:lpstr>
      <vt:lpstr>各指数年收益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Ai, YuX</dc:creator>
  <cp:keywords>CTPClassification=CTP_NT</cp:keywords>
  <cp:lastModifiedBy>ft</cp:lastModifiedBy>
  <dcterms:created xsi:type="dcterms:W3CDTF">2019-04-26T01:53:36Z</dcterms:created>
  <dcterms:modified xsi:type="dcterms:W3CDTF">2019-12-09T15:48:07Z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1df6b2bd-98d2-4b87-a40e-de1ae572a45c</vt:lpwstr>
  </property>
  <property fmtid="{D5CDD505-2E9C-101B-9397-08002B2CF9AE}" pid="3" name="CTP_TimeStamp">
    <vt:lpwstr>2019-04-26 09:00:09Z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