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drawings/drawing1.xml" ContentType="application/vnd.openxmlformats-officedocument.drawing+xml"/>
  <Override PartName="/xl/customProperty2.bin" ContentType="application/vnd.openxmlformats-officedocument.spreadsheetml.customProperty"/>
  <Override PartName="/xl/drawings/drawing2.xml" ContentType="application/vnd.openxmlformats-officedocument.drawing+xml"/>
  <Override PartName="/xl/customProperty3.bin" ContentType="application/vnd.openxmlformats-officedocument.spreadsheetml.customProperty"/>
  <Override PartName="/xl/drawings/drawing3.xml" ContentType="application/vnd.openxmlformats-officedocument.drawing+xml"/>
  <Override PartName="/xl/customProperty4.bin" ContentType="application/vnd.openxmlformats-officedocument.spreadsheetml.customProperty"/>
  <Override PartName="/xl/drawings/drawing4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5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drawings/drawing6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ustomProperty8.bin" ContentType="application/vnd.openxmlformats-officedocument.spreadsheetml.customProperty"/>
  <Override PartName="/xl/drawings/drawing7.xml" ContentType="application/vnd.openxmlformats-officedocument.drawing+xml"/>
  <Override PartName="/xl/customProperty9.bin" ContentType="application/vnd.openxmlformats-officedocument.spreadsheetml.customProperty"/>
  <Override PartName="/xl/drawings/drawing8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ericding/Downloads/"/>
    </mc:Choice>
  </mc:AlternateContent>
  <xr:revisionPtr revIDLastSave="0" documentId="8_{1468C8A5-DF19-6B4A-B48E-5B4340B35735}" xr6:coauthVersionLast="47" xr6:coauthVersionMax="47" xr10:uidLastSave="{00000000-0000-0000-0000-000000000000}"/>
  <bookViews>
    <workbookView xWindow="0" yWindow="500" windowWidth="26880" windowHeight="14800" activeTab="6" xr2:uid="{8C19D8B2-914A-4D1C-8A17-0D18C2284517}"/>
  </bookViews>
  <sheets>
    <sheet name="Indication" sheetId="7" r:id="rId1"/>
    <sheet name="Loss Summary" sheetId="1" r:id="rId2"/>
    <sheet name="Loss Development" sheetId="2" r:id="rId3"/>
    <sheet name="Loss Trend" sheetId="4" r:id="rId4"/>
    <sheet name="Expenses" sheetId="6" r:id="rId5"/>
    <sheet name="Premium Summary" sheetId="8" r:id="rId6"/>
    <sheet name="Premium Trend" sheetId="9" r:id="rId7"/>
    <sheet name="Trend Factor Calculation" sheetId="10" r:id="rId8"/>
    <sheet name="Other Considerations" sheetId="11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2" i="6" l="1"/>
  <c r="E12" i="6"/>
  <c r="C36" i="2" l="1"/>
  <c r="D36" i="2"/>
  <c r="C35" i="2"/>
  <c r="C29" i="2"/>
  <c r="D30" i="2"/>
  <c r="E31" i="2"/>
  <c r="F32" i="2"/>
  <c r="C30" i="2"/>
  <c r="D31" i="2"/>
  <c r="E32" i="2"/>
  <c r="F33" i="2"/>
  <c r="C31" i="2"/>
  <c r="D32" i="2"/>
  <c r="E33" i="2"/>
  <c r="F34" i="2"/>
  <c r="C32" i="2"/>
  <c r="D33" i="2"/>
  <c r="E34" i="2"/>
  <c r="F35" i="2"/>
  <c r="C33" i="2"/>
  <c r="D34" i="2"/>
  <c r="E35" i="2"/>
  <c r="F36" i="2"/>
  <c r="C34" i="2"/>
  <c r="D35" i="2"/>
  <c r="E36" i="2"/>
  <c r="F31" i="2"/>
  <c r="E30" i="2"/>
  <c r="D29" i="2"/>
  <c r="C28" i="2"/>
  <c r="C12" i="7"/>
  <c r="C13" i="7"/>
  <c r="AE40" i="4"/>
  <c r="E9" i="8" l="1"/>
  <c r="F9" i="8" s="1"/>
  <c r="E19" i="9" a="1"/>
  <c r="E19" i="9" s="1"/>
  <c r="D11" i="9" a="1"/>
  <c r="D12" i="9" s="1"/>
  <c r="C3" i="9" a="1"/>
  <c r="C8" i="9" s="1"/>
  <c r="F26" i="9"/>
  <c r="F27" i="9" s="1"/>
  <c r="F28" i="9" s="1"/>
  <c r="F29" i="9" s="1"/>
  <c r="F30" i="9" s="1"/>
  <c r="F31" i="9" s="1"/>
  <c r="F32" i="9" s="1"/>
  <c r="F33" i="9" s="1"/>
  <c r="F34" i="9" s="1"/>
  <c r="C18" i="7" l="1"/>
  <c r="E21" i="9"/>
  <c r="E26" i="9"/>
  <c r="E24" i="9"/>
  <c r="E22" i="9"/>
  <c r="E20" i="9"/>
  <c r="E25" i="9"/>
  <c r="E23" i="9"/>
  <c r="D19" i="9"/>
  <c r="D11" i="9"/>
  <c r="D26" i="9"/>
  <c r="D18" i="9"/>
  <c r="D17" i="9"/>
  <c r="D24" i="9"/>
  <c r="D23" i="9"/>
  <c r="D21" i="9"/>
  <c r="D13" i="9"/>
  <c r="D25" i="9"/>
  <c r="D16" i="9"/>
  <c r="D15" i="9"/>
  <c r="D22" i="9"/>
  <c r="D14" i="9"/>
  <c r="D20" i="9"/>
  <c r="C25" i="9"/>
  <c r="C17" i="9"/>
  <c r="C9" i="9"/>
  <c r="C23" i="9"/>
  <c r="C15" i="9"/>
  <c r="C7" i="9"/>
  <c r="C22" i="9"/>
  <c r="C14" i="9"/>
  <c r="C6" i="9"/>
  <c r="C21" i="9"/>
  <c r="C13" i="9"/>
  <c r="C5" i="9"/>
  <c r="C20" i="9"/>
  <c r="C12" i="9"/>
  <c r="C4" i="9"/>
  <c r="C19" i="9"/>
  <c r="C11" i="9"/>
  <c r="C3" i="9"/>
  <c r="C26" i="9"/>
  <c r="C18" i="9"/>
  <c r="C10" i="9"/>
  <c r="C24" i="9"/>
  <c r="C16" i="9"/>
  <c r="M25" i="9" l="1"/>
  <c r="L25" i="9"/>
  <c r="K25" i="9"/>
  <c r="E9" i="1" l="1"/>
  <c r="E10" i="1"/>
  <c r="E11" i="1" l="1"/>
  <c r="E12" i="1"/>
  <c r="E13" i="1"/>
  <c r="AC24" i="4" l="1"/>
  <c r="AB24" i="4"/>
  <c r="AC8" i="4"/>
  <c r="AB8" i="4"/>
  <c r="I11" i="4" a="1"/>
  <c r="I16" i="4" s="1"/>
  <c r="H3" i="4" a="1"/>
  <c r="H4" i="4" s="1"/>
  <c r="D11" i="4" a="1"/>
  <c r="D16" i="4" s="1"/>
  <c r="C3" i="4" a="1"/>
  <c r="C8" i="4" s="1"/>
  <c r="I25" i="4" l="1"/>
  <c r="I17" i="4"/>
  <c r="I23" i="4"/>
  <c r="I15" i="4"/>
  <c r="I22" i="4"/>
  <c r="I14" i="4"/>
  <c r="I21" i="4"/>
  <c r="I13" i="4"/>
  <c r="I20" i="4"/>
  <c r="I12" i="4"/>
  <c r="I19" i="4"/>
  <c r="I11" i="4"/>
  <c r="I26" i="4"/>
  <c r="I18" i="4"/>
  <c r="I24" i="4"/>
  <c r="H19" i="4"/>
  <c r="H11" i="4"/>
  <c r="H3" i="4"/>
  <c r="H26" i="4"/>
  <c r="H18" i="4"/>
  <c r="H10" i="4"/>
  <c r="H25" i="4"/>
  <c r="H17" i="4"/>
  <c r="H9" i="4"/>
  <c r="H24" i="4"/>
  <c r="H16" i="4"/>
  <c r="H8" i="4"/>
  <c r="H23" i="4"/>
  <c r="H15" i="4"/>
  <c r="H7" i="4"/>
  <c r="H22" i="4"/>
  <c r="H14" i="4"/>
  <c r="H6" i="4"/>
  <c r="H21" i="4"/>
  <c r="H13" i="4"/>
  <c r="H5" i="4"/>
  <c r="H20" i="4"/>
  <c r="H12" i="4"/>
  <c r="D25" i="4"/>
  <c r="D17" i="4"/>
  <c r="D23" i="4"/>
  <c r="D15" i="4"/>
  <c r="D22" i="4"/>
  <c r="D14" i="4"/>
  <c r="D21" i="4"/>
  <c r="D13" i="4"/>
  <c r="D20" i="4"/>
  <c r="D12" i="4"/>
  <c r="D19" i="4"/>
  <c r="D11" i="4"/>
  <c r="D26" i="4"/>
  <c r="D18" i="4"/>
  <c r="D24" i="4"/>
  <c r="C25" i="4"/>
  <c r="C17" i="4"/>
  <c r="C9" i="4"/>
  <c r="C23" i="4"/>
  <c r="C15" i="4"/>
  <c r="C7" i="4"/>
  <c r="C22" i="4"/>
  <c r="C14" i="4"/>
  <c r="C6" i="4"/>
  <c r="C21" i="4"/>
  <c r="C13" i="4"/>
  <c r="C5" i="4"/>
  <c r="C20" i="4"/>
  <c r="C12" i="4"/>
  <c r="C4" i="4"/>
  <c r="C19" i="4"/>
  <c r="C11" i="4"/>
  <c r="C3" i="4"/>
  <c r="C26" i="4"/>
  <c r="C18" i="4"/>
  <c r="C10" i="4"/>
  <c r="C24" i="4"/>
  <c r="C16" i="4"/>
  <c r="AD8" i="4"/>
  <c r="AD24" i="4"/>
  <c r="K26" i="4" l="1"/>
  <c r="K27" i="4" s="1"/>
  <c r="K28" i="4" s="1"/>
  <c r="K29" i="4" s="1"/>
  <c r="K30" i="4" s="1"/>
  <c r="K31" i="4" s="1"/>
  <c r="K32" i="4" s="1"/>
  <c r="K33" i="4" s="1"/>
  <c r="K34" i="4" s="1"/>
  <c r="J19" i="4" a="1"/>
  <c r="J24" i="4" s="1"/>
  <c r="F26" i="4"/>
  <c r="F27" i="4" s="1"/>
  <c r="F28" i="4" s="1"/>
  <c r="F29" i="4" s="1"/>
  <c r="F30" i="4" s="1"/>
  <c r="F31" i="4" s="1"/>
  <c r="F32" i="4" s="1"/>
  <c r="F33" i="4" s="1"/>
  <c r="F34" i="4" s="1"/>
  <c r="E19" i="4" a="1"/>
  <c r="E20" i="4" s="1"/>
  <c r="J25" i="4" l="1"/>
  <c r="J23" i="4"/>
  <c r="J22" i="4"/>
  <c r="J21" i="4"/>
  <c r="J20" i="4"/>
  <c r="J19" i="4"/>
  <c r="J26" i="4"/>
  <c r="E19" i="4"/>
  <c r="E25" i="4"/>
  <c r="E23" i="4"/>
  <c r="E21" i="4"/>
  <c r="E26" i="4"/>
  <c r="E24" i="4"/>
  <c r="E22" i="4"/>
  <c r="L3" i="4" l="1"/>
  <c r="L4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P26" i="4" s="1"/>
  <c r="P27" i="4" s="1"/>
  <c r="P28" i="4" s="1"/>
  <c r="P29" i="4" s="1"/>
  <c r="P30" i="4" s="1"/>
  <c r="P31" i="4" s="1"/>
  <c r="P32" i="4" s="1"/>
  <c r="P33" i="4" s="1"/>
  <c r="P34" i="4" s="1"/>
  <c r="L5" i="4"/>
  <c r="D11" i="1"/>
  <c r="D10" i="1"/>
  <c r="D9" i="1"/>
  <c r="D13" i="1"/>
  <c r="D12" i="2"/>
  <c r="E12" i="2" s="1"/>
  <c r="F12" i="2" s="1"/>
  <c r="G12" i="2" s="1"/>
  <c r="B14" i="2"/>
  <c r="B15" i="2" s="1"/>
  <c r="B16" i="2" s="1"/>
  <c r="B17" i="2" s="1"/>
  <c r="B18" i="2" s="1"/>
  <c r="B19" i="2" s="1"/>
  <c r="B20" i="2" s="1"/>
  <c r="B21" i="2" s="1"/>
  <c r="B22" i="2" s="1"/>
  <c r="B10" i="1"/>
  <c r="B11" i="1" s="1"/>
  <c r="B12" i="1" s="1"/>
  <c r="B13" i="1" s="1"/>
  <c r="F9" i="1" l="1"/>
  <c r="G9" i="1" s="1"/>
  <c r="H9" i="1" s="1"/>
  <c r="F12" i="1"/>
  <c r="G12" i="1" s="1"/>
  <c r="H12" i="1" s="1"/>
  <c r="F10" i="1"/>
  <c r="G10" i="1" s="1"/>
  <c r="H10" i="1" s="1"/>
  <c r="F11" i="1"/>
  <c r="G11" i="1" s="1"/>
  <c r="H11" i="1" s="1"/>
  <c r="F13" i="1"/>
  <c r="G13" i="1" s="1"/>
  <c r="H13" i="1" s="1"/>
  <c r="AD40" i="4"/>
  <c r="AC40" i="4"/>
  <c r="N11" i="4" a="1"/>
  <c r="M3" i="4" a="1"/>
  <c r="AB40" i="4"/>
  <c r="O19" i="4" a="1"/>
  <c r="O23" i="4" s="1"/>
  <c r="D12" i="1"/>
  <c r="C11" i="7" l="1"/>
  <c r="M4" i="4"/>
  <c r="M6" i="4"/>
  <c r="M3" i="4"/>
  <c r="M26" i="4"/>
  <c r="M8" i="4"/>
  <c r="M13" i="4"/>
  <c r="M7" i="4"/>
  <c r="M9" i="4"/>
  <c r="M18" i="4"/>
  <c r="M23" i="4"/>
  <c r="M5" i="4"/>
  <c r="M10" i="4"/>
  <c r="M20" i="4"/>
  <c r="M25" i="4"/>
  <c r="M12" i="4"/>
  <c r="M14" i="4"/>
  <c r="M11" i="4"/>
  <c r="M21" i="4"/>
  <c r="M15" i="4"/>
  <c r="M17" i="4"/>
  <c r="M22" i="4"/>
  <c r="M19" i="4"/>
  <c r="M24" i="4"/>
  <c r="M16" i="4"/>
  <c r="N12" i="4"/>
  <c r="N19" i="4"/>
  <c r="N18" i="4"/>
  <c r="N15" i="4"/>
  <c r="N11" i="4"/>
  <c r="N22" i="4"/>
  <c r="N21" i="4"/>
  <c r="N13" i="4"/>
  <c r="N24" i="4"/>
  <c r="N23" i="4"/>
  <c r="N26" i="4"/>
  <c r="N14" i="4"/>
  <c r="N17" i="4"/>
  <c r="N20" i="4"/>
  <c r="N25" i="4"/>
  <c r="N16" i="4"/>
  <c r="O24" i="4"/>
  <c r="O25" i="4"/>
  <c r="O26" i="4"/>
  <c r="O19" i="4"/>
  <c r="O22" i="4"/>
  <c r="O20" i="4"/>
  <c r="O21" i="4"/>
</calcChain>
</file>

<file path=xl/sharedStrings.xml><?xml version="1.0" encoding="utf-8"?>
<sst xmlns="http://schemas.openxmlformats.org/spreadsheetml/2006/main" count="196" uniqueCount="115">
  <si>
    <t>Calculate the Required Premium and the Indication.</t>
  </si>
  <si>
    <t>Indiana</t>
  </si>
  <si>
    <t>Elite Insurance Company</t>
  </si>
  <si>
    <t>Auto Property Damage Liability Coverage</t>
  </si>
  <si>
    <t>Rate Level Indication</t>
  </si>
  <si>
    <t>Selected Projected Ultimate Loss Per Car:</t>
  </si>
  <si>
    <t>Fixed Expense Provision:</t>
  </si>
  <si>
    <t>Variable Expense Provision:</t>
  </si>
  <si>
    <t>Profit Provision:</t>
  </si>
  <si>
    <t>Required Premium :</t>
  </si>
  <si>
    <t>Expected Future Premium:</t>
  </si>
  <si>
    <t>Indication:</t>
  </si>
  <si>
    <t>Loss Summary</t>
  </si>
  <si>
    <t>Accident Year</t>
  </si>
  <si>
    <t># of Cars</t>
  </si>
  <si>
    <t>Incurred Losses</t>
  </si>
  <si>
    <t>Ultimate Losses</t>
  </si>
  <si>
    <t>Loss Trend Factor</t>
  </si>
  <si>
    <t>Projected Ultimate Losses</t>
  </si>
  <si>
    <t>Projected Ultimate Loss Per Car</t>
  </si>
  <si>
    <t xml:space="preserve">Selected Projected Ultimate Loss Per Car: </t>
  </si>
  <si>
    <t>Months of Maturity</t>
  </si>
  <si>
    <t>Frequency</t>
  </si>
  <si>
    <t>Severity</t>
  </si>
  <si>
    <t>Average Loss</t>
  </si>
  <si>
    <t>Make a selection in each of the yellow highlighted cells to so that the yellow "selection" line shows what you think will happen in the future (yellow shaded area).</t>
  </si>
  <si>
    <t>Quarter</t>
  </si>
  <si>
    <t>Actual</t>
  </si>
  <si>
    <t>24pt</t>
  </si>
  <si>
    <t>16pt</t>
  </si>
  <si>
    <t>8pt</t>
  </si>
  <si>
    <t>Selection</t>
  </si>
  <si>
    <t>Regressions</t>
  </si>
  <si>
    <t>Selection should be a %. (i.e. 3%, or -5%)</t>
  </si>
  <si>
    <t>1Q2017</t>
  </si>
  <si>
    <t>2Q2017</t>
  </si>
  <si>
    <t>3Q2017</t>
  </si>
  <si>
    <t>4Q2017</t>
  </si>
  <si>
    <t>1Q2018</t>
  </si>
  <si>
    <t>2Q2018</t>
  </si>
  <si>
    <t>3Q2018</t>
  </si>
  <si>
    <t>4Q2018</t>
  </si>
  <si>
    <t>1Q2019</t>
  </si>
  <si>
    <t>2Q2019</t>
  </si>
  <si>
    <t>3Q2019</t>
  </si>
  <si>
    <t>4Q2019</t>
  </si>
  <si>
    <t>1Q2020</t>
  </si>
  <si>
    <t>2Q2020</t>
  </si>
  <si>
    <t>3Q2020</t>
  </si>
  <si>
    <t>4Q2020</t>
  </si>
  <si>
    <t>1Q2021</t>
  </si>
  <si>
    <t>2Q2021</t>
  </si>
  <si>
    <t>3Q2021</t>
  </si>
  <si>
    <t>4Q2021</t>
  </si>
  <si>
    <t>This selection is calcualted based on your frequency &amp; severity pick.</t>
  </si>
  <si>
    <t>Expense</t>
  </si>
  <si>
    <t>Description</t>
  </si>
  <si>
    <t>$ Provision (Use if Fixed)</t>
  </si>
  <si>
    <t>% Provision (Use if Variable)</t>
  </si>
  <si>
    <t>Commissions</t>
  </si>
  <si>
    <t>The amount of money an agent is paid for writing an insurance policy.</t>
  </si>
  <si>
    <t>Acquisition Costs</t>
  </si>
  <si>
    <t>Money spent to aquire business such as media advertisements.</t>
  </si>
  <si>
    <t>Licenses &amp; Fees</t>
  </si>
  <si>
    <t xml:space="preserve">Money paid to the state to be able to operate. </t>
  </si>
  <si>
    <t>General Expense</t>
  </si>
  <si>
    <t>Corporate salaries and overhead expenses for corporate office.</t>
  </si>
  <si>
    <t>Total Fixed Expense</t>
  </si>
  <si>
    <t>Total Variable Expense</t>
  </si>
  <si>
    <t>Premium Summary</t>
  </si>
  <si>
    <t>Year</t>
  </si>
  <si>
    <t>Total Premium</t>
  </si>
  <si>
    <t>Premium Trend Factor</t>
  </si>
  <si>
    <t>Projected Future Premium</t>
  </si>
  <si>
    <t>Average Projected Future Premium</t>
  </si>
  <si>
    <t>Premium</t>
  </si>
  <si>
    <t>Make a selection in the yellow highlighted cells to so that the yellow "selection" line shows what you think will happen in the future (yellow shaded area).</t>
  </si>
  <si>
    <t>How to read this table using the 2013 row as an example.</t>
  </si>
  <si>
    <t>At the end of 2013, losses from accidents occurring in 2013 are $2.2M.</t>
  </si>
  <si>
    <t>1Q2022</t>
  </si>
  <si>
    <t>2Q2022</t>
  </si>
  <si>
    <t>3Q2022</t>
  </si>
  <si>
    <t>4Q2022</t>
  </si>
  <si>
    <t>1Q2023</t>
  </si>
  <si>
    <t>2Q2023</t>
  </si>
  <si>
    <t>3Q2023</t>
  </si>
  <si>
    <t>4Q2023</t>
  </si>
  <si>
    <t>1Q2024</t>
  </si>
  <si>
    <t>2Q2024</t>
  </si>
  <si>
    <t>3Q2024</t>
  </si>
  <si>
    <t>4Q2024</t>
  </si>
  <si>
    <t>Based on the Projected Ultimate Loss Per Car for 2018-2022, make a selection.</t>
  </si>
  <si>
    <t>By the end of 2014, losses from accidents occurring in 2013 are $2.3M. (24 months since the beginning of 2013)</t>
  </si>
  <si>
    <t>By the end of 2015, losses from accidents occurring in 2013 are $2.35M. (36 months since the beginning of 2013)</t>
  </si>
  <si>
    <t>… By the end of 2017, losses from accidents occurring in 2013 are still $2.35M. It is assumed losses will not change after 60 months from the beginning of 2013.</t>
  </si>
  <si>
    <t>Development Factors</t>
  </si>
  <si>
    <t>Use the data provided to estimate ultimate losses for years 2019, 2020, 2021 and 2022.</t>
  </si>
  <si>
    <t>12-24</t>
  </si>
  <si>
    <t>24-36</t>
  </si>
  <si>
    <t>36-48</t>
  </si>
  <si>
    <t>48-60</t>
  </si>
  <si>
    <t>Lastest Year</t>
  </si>
  <si>
    <t>1st Prior</t>
  </si>
  <si>
    <t>2nd Prior</t>
  </si>
  <si>
    <t>3rd Prior</t>
  </si>
  <si>
    <t>4th Prior</t>
  </si>
  <si>
    <t>5th Prior</t>
  </si>
  <si>
    <t>6th Prior</t>
  </si>
  <si>
    <t>7the Prior</t>
  </si>
  <si>
    <t>8th Prior</t>
  </si>
  <si>
    <t>Calculate the Average Projected Future Premium per Car</t>
  </si>
  <si>
    <t>Fixed or Variable?</t>
  </si>
  <si>
    <t>Fixed</t>
  </si>
  <si>
    <t>Variable</t>
  </si>
  <si>
    <t>Select if each expense category should be treated as Fixed or Variable. Based on your decision, total provisions will calculate in Row 12.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</si>
</sst>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(* #,##0.00_);_(* \(#,##0.00\);_(* &quot;-&quot;??_);_(@_)"/>
    <numFmt numFmtId="164" formatCode="&quot;$&quot;#,##0_);[Red]\(&quot;$&quot;#,##0\)"/>
    <numFmt numFmtId="165" formatCode="_(* #,##0_);_(* \(#,##0\);_(* &quot;-&quot;??_);_(@_)"/>
    <numFmt numFmtId="166" formatCode="&quot;$&quot;#,##0"/>
    <numFmt numFmtId="167" formatCode="0.000"/>
    <numFmt numFmtId="168" formatCode="0.0%"/>
    <numFmt numFmtId="169" formatCode="&quot;$&quot;#,##0.00"/>
    <numFmt numFmtId="170" formatCode="&quot;$&quot;#,##0.0_);[Red]\(&quot;$&quot;#,##0.0\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27">
    <xf numFmtId="0" fontId="0" fillId="0" borderId="0" xfId="0"/>
    <xf numFmtId="165" fontId="0" fillId="0" borderId="0" xfId="1" applyNumberFormat="1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165" fontId="0" fillId="0" borderId="0" xfId="1" applyNumberFormat="1" applyFont="1" applyBorder="1"/>
    <xf numFmtId="0" fontId="0" fillId="0" borderId="7" xfId="0" applyBorder="1" applyAlignment="1">
      <alignment horizontal="center"/>
    </xf>
    <xf numFmtId="165" fontId="0" fillId="0" borderId="8" xfId="1" applyNumberFormat="1" applyFont="1" applyBorder="1"/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7" fontId="0" fillId="0" borderId="0" xfId="0" applyNumberFormat="1"/>
    <xf numFmtId="165" fontId="0" fillId="2" borderId="15" xfId="1" applyNumberFormat="1" applyFont="1" applyFill="1" applyBorder="1"/>
    <xf numFmtId="165" fontId="0" fillId="0" borderId="0" xfId="1" applyNumberFormat="1" applyFont="1" applyFill="1" applyBorder="1"/>
    <xf numFmtId="0" fontId="2" fillId="0" borderId="5" xfId="0" applyFont="1" applyBorder="1" applyAlignment="1">
      <alignment horizontal="center"/>
    </xf>
    <xf numFmtId="165" fontId="0" fillId="0" borderId="5" xfId="1" applyNumberFormat="1" applyFont="1" applyBorder="1"/>
    <xf numFmtId="165" fontId="0" fillId="0" borderId="6" xfId="1" applyNumberFormat="1" applyFont="1" applyBorder="1"/>
    <xf numFmtId="165" fontId="0" fillId="0" borderId="7" xfId="1" applyNumberFormat="1" applyFont="1" applyBorder="1"/>
    <xf numFmtId="0" fontId="2" fillId="0" borderId="7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0" xfId="0" applyFont="1"/>
    <xf numFmtId="168" fontId="0" fillId="0" borderId="0" xfId="0" applyNumberFormat="1"/>
    <xf numFmtId="0" fontId="2" fillId="2" borderId="16" xfId="0" applyFont="1" applyFill="1" applyBorder="1" applyAlignment="1">
      <alignment horizontal="center"/>
    </xf>
    <xf numFmtId="168" fontId="0" fillId="2" borderId="17" xfId="0" applyNumberFormat="1" applyFill="1" applyBorder="1" applyAlignment="1">
      <alignment horizontal="center"/>
    </xf>
    <xf numFmtId="168" fontId="2" fillId="2" borderId="16" xfId="0" applyNumberFormat="1" applyFont="1" applyFill="1" applyBorder="1" applyAlignment="1">
      <alignment horizontal="center"/>
    </xf>
    <xf numFmtId="165" fontId="0" fillId="0" borderId="13" xfId="1" applyNumberFormat="1" applyFont="1" applyBorder="1" applyAlignment="1">
      <alignment horizontal="center"/>
    </xf>
    <xf numFmtId="166" fontId="0" fillId="0" borderId="6" xfId="1" applyNumberFormat="1" applyFont="1" applyBorder="1" applyAlignment="1">
      <alignment horizontal="center"/>
    </xf>
    <xf numFmtId="165" fontId="0" fillId="0" borderId="14" xfId="1" applyNumberFormat="1" applyFont="1" applyBorder="1" applyAlignment="1">
      <alignment horizontal="center"/>
    </xf>
    <xf numFmtId="166" fontId="0" fillId="0" borderId="9" xfId="1" applyNumberFormat="1" applyFont="1" applyBorder="1" applyAlignment="1">
      <alignment horizontal="center"/>
    </xf>
    <xf numFmtId="168" fontId="0" fillId="0" borderId="7" xfId="2" applyNumberFormat="1" applyFont="1" applyBorder="1" applyAlignment="1">
      <alignment horizontal="center"/>
    </xf>
    <xf numFmtId="168" fontId="0" fillId="0" borderId="8" xfId="2" applyNumberFormat="1" applyFont="1" applyBorder="1" applyAlignment="1">
      <alignment horizontal="center"/>
    </xf>
    <xf numFmtId="0" fontId="0" fillId="0" borderId="8" xfId="0" applyBorder="1" applyAlignment="1">
      <alignment horizontal="center"/>
    </xf>
    <xf numFmtId="168" fontId="0" fillId="0" borderId="10" xfId="2" applyNumberFormat="1" applyFont="1" applyBorder="1" applyAlignment="1">
      <alignment horizontal="center"/>
    </xf>
    <xf numFmtId="168" fontId="0" fillId="0" borderId="11" xfId="2" applyNumberFormat="1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168" fontId="2" fillId="0" borderId="17" xfId="2" applyNumberFormat="1" applyFont="1" applyBorder="1" applyAlignment="1">
      <alignment horizontal="center"/>
    </xf>
    <xf numFmtId="0" fontId="0" fillId="0" borderId="18" xfId="0" applyBorder="1" applyAlignment="1">
      <alignment horizontal="center" vertical="center" wrapText="1"/>
    </xf>
    <xf numFmtId="0" fontId="0" fillId="0" borderId="0" xfId="0" applyAlignment="1">
      <alignment horizontal="right"/>
    </xf>
    <xf numFmtId="0" fontId="0" fillId="3" borderId="0" xfId="0" applyFill="1"/>
    <xf numFmtId="0" fontId="2" fillId="3" borderId="0" xfId="0" applyFont="1" applyFill="1"/>
    <xf numFmtId="0" fontId="0" fillId="3" borderId="0" xfId="0" applyFill="1" applyAlignment="1">
      <alignment horizontal="center"/>
    </xf>
    <xf numFmtId="10" fontId="0" fillId="3" borderId="0" xfId="0" applyNumberFormat="1" applyFill="1"/>
    <xf numFmtId="166" fontId="0" fillId="3" borderId="0" xfId="0" applyNumberFormat="1" applyFill="1"/>
    <xf numFmtId="10" fontId="0" fillId="3" borderId="0" xfId="2" applyNumberFormat="1" applyFont="1" applyFill="1"/>
    <xf numFmtId="166" fontId="0" fillId="3" borderId="0" xfId="2" applyNumberFormat="1" applyFont="1" applyFill="1"/>
    <xf numFmtId="0" fontId="3" fillId="0" borderId="0" xfId="0" applyFont="1"/>
    <xf numFmtId="168" fontId="4" fillId="0" borderId="0" xfId="0" applyNumberFormat="1" applyFont="1"/>
    <xf numFmtId="0" fontId="4" fillId="0" borderId="0" xfId="0" applyFont="1"/>
    <xf numFmtId="166" fontId="0" fillId="0" borderId="2" xfId="1" applyNumberFormat="1" applyFont="1" applyBorder="1" applyAlignment="1">
      <alignment horizontal="center"/>
    </xf>
    <xf numFmtId="166" fontId="0" fillId="0" borderId="5" xfId="1" applyNumberFormat="1" applyFont="1" applyBorder="1" applyAlignment="1">
      <alignment horizontal="center"/>
    </xf>
    <xf numFmtId="166" fontId="0" fillId="0" borderId="7" xfId="1" applyNumberFormat="1" applyFont="1" applyBorder="1" applyAlignment="1">
      <alignment horizontal="center"/>
    </xf>
    <xf numFmtId="166" fontId="0" fillId="0" borderId="13" xfId="0" applyNumberFormat="1" applyBorder="1"/>
    <xf numFmtId="166" fontId="0" fillId="0" borderId="14" xfId="0" applyNumberFormat="1" applyBorder="1"/>
    <xf numFmtId="169" fontId="0" fillId="0" borderId="18" xfId="0" applyNumberFormat="1" applyBorder="1"/>
    <xf numFmtId="169" fontId="0" fillId="0" borderId="13" xfId="0" applyNumberFormat="1" applyBorder="1"/>
    <xf numFmtId="169" fontId="0" fillId="0" borderId="14" xfId="0" applyNumberFormat="1" applyBorder="1"/>
    <xf numFmtId="0" fontId="0" fillId="0" borderId="0" xfId="0" quotePrefix="1" applyAlignment="1">
      <alignment horizontal="center"/>
    </xf>
    <xf numFmtId="43" fontId="0" fillId="0" borderId="18" xfId="1" applyFont="1" applyBorder="1" applyAlignment="1">
      <alignment horizontal="center"/>
    </xf>
    <xf numFmtId="43" fontId="0" fillId="0" borderId="13" xfId="1" applyFont="1" applyBorder="1" applyAlignment="1">
      <alignment horizontal="center"/>
    </xf>
    <xf numFmtId="43" fontId="0" fillId="0" borderId="14" xfId="1" applyFont="1" applyBorder="1" applyAlignment="1">
      <alignment horizontal="center"/>
    </xf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 wrapText="1"/>
    </xf>
    <xf numFmtId="168" fontId="0" fillId="0" borderId="0" xfId="0" applyNumberFormat="1" applyAlignment="1">
      <alignment horizontal="center" vertical="center"/>
    </xf>
    <xf numFmtId="170" fontId="0" fillId="0" borderId="0" xfId="0" applyNumberFormat="1" applyAlignment="1">
      <alignment horizontal="center" vertical="center"/>
    </xf>
    <xf numFmtId="169" fontId="0" fillId="2" borderId="15" xfId="0" applyNumberFormat="1" applyFill="1" applyBorder="1"/>
    <xf numFmtId="0" fontId="2" fillId="2" borderId="19" xfId="0" applyFont="1" applyFill="1" applyBorder="1" applyAlignment="1">
      <alignment horizontal="right"/>
    </xf>
    <xf numFmtId="169" fontId="0" fillId="2" borderId="20" xfId="0" applyNumberFormat="1" applyFill="1" applyBorder="1"/>
    <xf numFmtId="0" fontId="0" fillId="0" borderId="10" xfId="0" applyBorder="1" applyAlignment="1">
      <alignment horizontal="center" vertical="center"/>
    </xf>
    <xf numFmtId="169" fontId="0" fillId="3" borderId="0" xfId="0" applyNumberFormat="1" applyFill="1"/>
    <xf numFmtId="169" fontId="0" fillId="3" borderId="0" xfId="2" applyNumberFormat="1" applyFont="1" applyFill="1"/>
    <xf numFmtId="167" fontId="0" fillId="0" borderId="10" xfId="0" applyNumberFormat="1" applyBorder="1" applyAlignment="1">
      <alignment horizontal="center"/>
    </xf>
    <xf numFmtId="165" fontId="0" fillId="0" borderId="1" xfId="1" applyNumberFormat="1" applyFont="1" applyBorder="1" applyAlignment="1">
      <alignment horizontal="center" vertical="center"/>
    </xf>
    <xf numFmtId="166" fontId="0" fillId="0" borderId="12" xfId="0" applyNumberFormat="1" applyBorder="1" applyAlignment="1">
      <alignment horizontal="center"/>
    </xf>
    <xf numFmtId="168" fontId="0" fillId="2" borderId="20" xfId="2" applyNumberFormat="1" applyFont="1" applyFill="1" applyBorder="1"/>
    <xf numFmtId="0" fontId="2" fillId="0" borderId="0" xfId="0" applyFont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0" fontId="0" fillId="0" borderId="13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9" fontId="0" fillId="0" borderId="13" xfId="0" applyNumberFormat="1" applyBorder="1" applyAlignment="1">
      <alignment horizontal="center" vertical="center"/>
    </xf>
    <xf numFmtId="9" fontId="0" fillId="0" borderId="14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164" fontId="0" fillId="0" borderId="1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170" fontId="0" fillId="0" borderId="11" xfId="0" applyNumberFormat="1" applyBorder="1" applyAlignment="1">
      <alignment horizontal="center" vertical="center"/>
    </xf>
    <xf numFmtId="168" fontId="0" fillId="0" borderId="1" xfId="0" applyNumberFormat="1" applyBorder="1" applyAlignment="1">
      <alignment horizontal="center" vertical="center"/>
    </xf>
    <xf numFmtId="169" fontId="0" fillId="0" borderId="1" xfId="0" applyNumberFormat="1" applyBorder="1"/>
    <xf numFmtId="164" fontId="0" fillId="0" borderId="1" xfId="0" applyNumberFormat="1" applyBorder="1"/>
    <xf numFmtId="9" fontId="0" fillId="0" borderId="1" xfId="0" applyNumberFormat="1" applyBorder="1"/>
    <xf numFmtId="9" fontId="0" fillId="0" borderId="18" xfId="0" applyNumberFormat="1" applyBorder="1"/>
    <xf numFmtId="2" fontId="0" fillId="0" borderId="0" xfId="0" applyNumberFormat="1" applyAlignment="1">
      <alignment horizontal="center"/>
    </xf>
    <xf numFmtId="166" fontId="0" fillId="0" borderId="10" xfId="0" applyNumberFormat="1" applyBorder="1" applyAlignment="1">
      <alignment horizontal="center"/>
    </xf>
    <xf numFmtId="170" fontId="0" fillId="0" borderId="0" xfId="0" applyNumberFormat="1" applyAlignment="1">
      <alignment horizontal="right" vertical="center"/>
    </xf>
    <xf numFmtId="168" fontId="0" fillId="0" borderId="0" xfId="0" applyNumberFormat="1" applyAlignment="1">
      <alignment horizontal="left" vertical="center"/>
    </xf>
    <xf numFmtId="16" fontId="2" fillId="0" borderId="0" xfId="0" quotePrefix="1" applyNumberFormat="1" applyFont="1" applyAlignment="1">
      <alignment horizontal="center"/>
    </xf>
    <xf numFmtId="167" fontId="2" fillId="0" borderId="0" xfId="0" quotePrefix="1" applyNumberFormat="1" applyFont="1" applyAlignment="1">
      <alignment horizontal="center"/>
    </xf>
    <xf numFmtId="165" fontId="0" fillId="0" borderId="0" xfId="0" applyNumberFormat="1"/>
    <xf numFmtId="2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2" fontId="4" fillId="0" borderId="0" xfId="0" quotePrefix="1" applyNumberFormat="1" applyFont="1" applyAlignment="1">
      <alignment horizontal="center"/>
    </xf>
    <xf numFmtId="167" fontId="4" fillId="0" borderId="0" xfId="0" quotePrefix="1" applyNumberFormat="1" applyFont="1" applyAlignment="1">
      <alignment horizontal="center"/>
    </xf>
    <xf numFmtId="169" fontId="0" fillId="2" borderId="15" xfId="0" applyNumberFormat="1" applyFill="1" applyBorder="1" applyAlignment="1">
      <alignment horizontal="center"/>
    </xf>
    <xf numFmtId="164" fontId="2" fillId="0" borderId="16" xfId="0" applyNumberFormat="1" applyFont="1" applyBorder="1" applyAlignment="1">
      <alignment horizontal="center" vertical="center"/>
    </xf>
    <xf numFmtId="164" fontId="0" fillId="0" borderId="17" xfId="0" applyNumberFormat="1" applyBorder="1" applyAlignment="1">
      <alignment horizontal="center" vertical="center"/>
    </xf>
    <xf numFmtId="9" fontId="0" fillId="0" borderId="17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6" fillId="0" borderId="0" xfId="0" applyFont="1"/>
    <xf numFmtId="2" fontId="0" fillId="0" borderId="0" xfId="0" applyNumberFormat="1"/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0E83A9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Frequency</a:t>
            </a:r>
            <a:r>
              <a:rPr lang="en-US" baseline="0"/>
              <a:t> (# of Claims per Car)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'Loss Trend'!$B$2</c:f>
              <c:strCache>
                <c:ptCount val="1"/>
                <c:pt idx="0">
                  <c:v>Actual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'Loss Trend'!$A$3:$A$34</c:f>
              <c:strCache>
                <c:ptCount val="32"/>
                <c:pt idx="0">
                  <c:v>1Q2017</c:v>
                </c:pt>
                <c:pt idx="1">
                  <c:v>2Q2017</c:v>
                </c:pt>
                <c:pt idx="2">
                  <c:v>3Q2017</c:v>
                </c:pt>
                <c:pt idx="3">
                  <c:v>4Q2017</c:v>
                </c:pt>
                <c:pt idx="4">
                  <c:v>1Q2018</c:v>
                </c:pt>
                <c:pt idx="5">
                  <c:v>2Q2018</c:v>
                </c:pt>
                <c:pt idx="6">
                  <c:v>3Q2018</c:v>
                </c:pt>
                <c:pt idx="7">
                  <c:v>4Q2018</c:v>
                </c:pt>
                <c:pt idx="8">
                  <c:v>1Q2019</c:v>
                </c:pt>
                <c:pt idx="9">
                  <c:v>2Q2019</c:v>
                </c:pt>
                <c:pt idx="10">
                  <c:v>3Q2019</c:v>
                </c:pt>
                <c:pt idx="11">
                  <c:v>4Q2019</c:v>
                </c:pt>
                <c:pt idx="12">
                  <c:v>1Q2020</c:v>
                </c:pt>
                <c:pt idx="13">
                  <c:v>2Q2020</c:v>
                </c:pt>
                <c:pt idx="14">
                  <c:v>3Q2020</c:v>
                </c:pt>
                <c:pt idx="15">
                  <c:v>4Q2020</c:v>
                </c:pt>
                <c:pt idx="16">
                  <c:v>1Q2021</c:v>
                </c:pt>
                <c:pt idx="17">
                  <c:v>2Q2021</c:v>
                </c:pt>
                <c:pt idx="18">
                  <c:v>3Q2021</c:v>
                </c:pt>
                <c:pt idx="19">
                  <c:v>4Q2021</c:v>
                </c:pt>
                <c:pt idx="20">
                  <c:v>1Q2022</c:v>
                </c:pt>
                <c:pt idx="21">
                  <c:v>2Q2022</c:v>
                </c:pt>
                <c:pt idx="22">
                  <c:v>3Q2022</c:v>
                </c:pt>
                <c:pt idx="23">
                  <c:v>4Q2022</c:v>
                </c:pt>
                <c:pt idx="24">
                  <c:v>1Q2023</c:v>
                </c:pt>
                <c:pt idx="25">
                  <c:v>2Q2023</c:v>
                </c:pt>
                <c:pt idx="26">
                  <c:v>3Q2023</c:v>
                </c:pt>
                <c:pt idx="27">
                  <c:v>4Q2023</c:v>
                </c:pt>
                <c:pt idx="28">
                  <c:v>1Q2024</c:v>
                </c:pt>
                <c:pt idx="29">
                  <c:v>2Q2024</c:v>
                </c:pt>
                <c:pt idx="30">
                  <c:v>3Q2024</c:v>
                </c:pt>
                <c:pt idx="31">
                  <c:v>4Q2024</c:v>
                </c:pt>
              </c:strCache>
            </c:strRef>
          </c:cat>
          <c:val>
            <c:numRef>
              <c:f>'Loss Trend'!$B$3:$B$34</c:f>
              <c:numCache>
                <c:formatCode>0.00%</c:formatCode>
                <c:ptCount val="32"/>
                <c:pt idx="0">
                  <c:v>3.3000000000000002E-2</c:v>
                </c:pt>
                <c:pt idx="1">
                  <c:v>3.3500000000000002E-2</c:v>
                </c:pt>
                <c:pt idx="2">
                  <c:v>3.3750000000000002E-2</c:v>
                </c:pt>
                <c:pt idx="3">
                  <c:v>3.4000000000000002E-2</c:v>
                </c:pt>
                <c:pt idx="4">
                  <c:v>3.4200000000000001E-2</c:v>
                </c:pt>
                <c:pt idx="5">
                  <c:v>3.4000000000000002E-2</c:v>
                </c:pt>
                <c:pt idx="6">
                  <c:v>3.5000000000000003E-2</c:v>
                </c:pt>
                <c:pt idx="7">
                  <c:v>3.5499999999999997E-2</c:v>
                </c:pt>
                <c:pt idx="8">
                  <c:v>3.4500000000000003E-2</c:v>
                </c:pt>
                <c:pt idx="9">
                  <c:v>3.5000000000000003E-2</c:v>
                </c:pt>
                <c:pt idx="10">
                  <c:v>3.5200000000000002E-2</c:v>
                </c:pt>
                <c:pt idx="11">
                  <c:v>3.5200000000000002E-2</c:v>
                </c:pt>
                <c:pt idx="12">
                  <c:v>3.3500000000000002E-2</c:v>
                </c:pt>
                <c:pt idx="13">
                  <c:v>3.2000000000000001E-2</c:v>
                </c:pt>
                <c:pt idx="14">
                  <c:v>3.0499999999999999E-2</c:v>
                </c:pt>
                <c:pt idx="15">
                  <c:v>0.03</c:v>
                </c:pt>
                <c:pt idx="16">
                  <c:v>2.9499999999999998E-2</c:v>
                </c:pt>
                <c:pt idx="17">
                  <c:v>0.03</c:v>
                </c:pt>
                <c:pt idx="18">
                  <c:v>3.0800000000000001E-2</c:v>
                </c:pt>
                <c:pt idx="19">
                  <c:v>3.1199999999999999E-2</c:v>
                </c:pt>
                <c:pt idx="20">
                  <c:v>3.1E-2</c:v>
                </c:pt>
                <c:pt idx="21">
                  <c:v>3.15E-2</c:v>
                </c:pt>
                <c:pt idx="22">
                  <c:v>3.2000000000000001E-2</c:v>
                </c:pt>
                <c:pt idx="23">
                  <c:v>3.2500000000000001E-2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A29-4444-A3BA-F56971DE158A}"/>
            </c:ext>
          </c:extLst>
        </c:ser>
        <c:ser>
          <c:idx val="1"/>
          <c:order val="1"/>
          <c:tx>
            <c:strRef>
              <c:f>'Loss Trend'!$C$2</c:f>
              <c:strCache>
                <c:ptCount val="1"/>
                <c:pt idx="0">
                  <c:v>24pt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'Loss Trend'!$C$3:$C$26</c:f>
              <c:numCache>
                <c:formatCode>0.00%</c:formatCode>
                <c:ptCount val="24"/>
                <c:pt idx="0">
                  <c:v>3.4816756907005711E-2</c:v>
                </c:pt>
                <c:pt idx="1">
                  <c:v>3.4632260240805762E-2</c:v>
                </c:pt>
                <c:pt idx="2">
                  <c:v>3.4448741236595692E-2</c:v>
                </c:pt>
                <c:pt idx="3">
                  <c:v>3.4266194713669609E-2</c:v>
                </c:pt>
                <c:pt idx="4">
                  <c:v>3.4084615518774578E-2</c:v>
                </c:pt>
                <c:pt idx="5">
                  <c:v>3.390399852596513E-2</c:v>
                </c:pt>
                <c:pt idx="6">
                  <c:v>3.3724338636458594E-2</c:v>
                </c:pt>
                <c:pt idx="7">
                  <c:v>3.3545630778491133E-2</c:v>
                </c:pt>
                <c:pt idx="8">
                  <c:v>3.336786990717458E-2</c:v>
                </c:pt>
                <c:pt idx="9">
                  <c:v>3.3191051004354009E-2</c:v>
                </c:pt>
                <c:pt idx="10">
                  <c:v>3.3015169078466092E-2</c:v>
                </c:pt>
                <c:pt idx="11">
                  <c:v>3.2840219164398166E-2</c:v>
                </c:pt>
                <c:pt idx="12">
                  <c:v>3.2666196323348086E-2</c:v>
                </c:pt>
                <c:pt idx="13">
                  <c:v>3.2493095642684801E-2</c:v>
                </c:pt>
                <c:pt idx="14">
                  <c:v>3.2320912235809671E-2</c:v>
                </c:pt>
                <c:pt idx="15">
                  <c:v>3.2149641242018516E-2</c:v>
                </c:pt>
                <c:pt idx="16">
                  <c:v>3.1979277826364394E-2</c:v>
                </c:pt>
                <c:pt idx="17">
                  <c:v>3.1809817179521124E-2</c:v>
                </c:pt>
                <c:pt idx="18">
                  <c:v>3.1641254517647502E-2</c:v>
                </c:pt>
                <c:pt idx="19">
                  <c:v>3.1473585082252294E-2</c:v>
                </c:pt>
                <c:pt idx="20">
                  <c:v>3.1306804140059839E-2</c:v>
                </c:pt>
                <c:pt idx="21">
                  <c:v>3.1140906982876498E-2</c:v>
                </c:pt>
                <c:pt idx="22">
                  <c:v>3.0975888927457691E-2</c:v>
                </c:pt>
                <c:pt idx="23">
                  <c:v>3.081174531537572E-2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A29-4444-A3BA-F56971DE158A}"/>
            </c:ext>
          </c:extLst>
        </c:ser>
        <c:ser>
          <c:idx val="2"/>
          <c:order val="2"/>
          <c:tx>
            <c:strRef>
              <c:f>'Loss Trend'!$D$2</c:f>
              <c:strCache>
                <c:ptCount val="1"/>
                <c:pt idx="0">
                  <c:v>16pt</c:v>
                </c:pt>
              </c:strCache>
            </c:strRef>
          </c:tx>
          <c:spPr>
            <a:ln w="28575" cap="rnd">
              <a:solidFill>
                <a:schemeClr val="accent3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'Loss Trend'!$D$3:$D$26</c:f>
              <c:numCache>
                <c:formatCode>0.00%</c:formatCode>
                <c:ptCount val="24"/>
                <c:pt idx="8">
                  <c:v>3.3982275893239211E-2</c:v>
                </c:pt>
                <c:pt idx="9">
                  <c:v>3.3724329269245845E-2</c:v>
                </c:pt>
                <c:pt idx="10">
                  <c:v>3.346834062066998E-2</c:v>
                </c:pt>
                <c:pt idx="11">
                  <c:v>3.3214295085259589E-2</c:v>
                </c:pt>
                <c:pt idx="12">
                  <c:v>3.2962177913576376E-2</c:v>
                </c:pt>
                <c:pt idx="13">
                  <c:v>3.2711974468139476E-2</c:v>
                </c:pt>
                <c:pt idx="14">
                  <c:v>3.2463670222575618E-2</c:v>
                </c:pt>
                <c:pt idx="15">
                  <c:v>3.221725076077573E-2</c:v>
                </c:pt>
                <c:pt idx="16">
                  <c:v>3.1972701776057988E-2</c:v>
                </c:pt>
                <c:pt idx="17">
                  <c:v>3.1730009070337198E-2</c:v>
                </c:pt>
                <c:pt idx="18">
                  <c:v>3.1489158553300443E-2</c:v>
                </c:pt>
                <c:pt idx="19">
                  <c:v>3.1250136241589073E-2</c:v>
                </c:pt>
                <c:pt idx="20">
                  <c:v>3.1012928257986825E-2</c:v>
                </c:pt>
                <c:pt idx="21">
                  <c:v>3.0777520830614143E-2</c:v>
                </c:pt>
                <c:pt idx="22">
                  <c:v>3.0543900292128619E-2</c:v>
                </c:pt>
                <c:pt idx="23">
                  <c:v>3.0312053078931457E-2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A29-4444-A3BA-F56971DE158A}"/>
            </c:ext>
          </c:extLst>
        </c:ser>
        <c:ser>
          <c:idx val="3"/>
          <c:order val="3"/>
          <c:tx>
            <c:strRef>
              <c:f>'Loss Trend'!$E$2</c:f>
              <c:strCache>
                <c:ptCount val="1"/>
                <c:pt idx="0">
                  <c:v>8pt</c:v>
                </c:pt>
              </c:strCache>
            </c:strRef>
          </c:tx>
          <c:spPr>
            <a:ln w="28575" cap="rnd">
              <a:solidFill>
                <a:schemeClr val="accent6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'Loss Trend'!$E$3:$E$26</c:f>
              <c:numCache>
                <c:formatCode>0.00%</c:formatCode>
                <c:ptCount val="24"/>
                <c:pt idx="16">
                  <c:v>2.9705266465611543E-2</c:v>
                </c:pt>
                <c:pt idx="17">
                  <c:v>3.0083077170829566E-2</c:v>
                </c:pt>
                <c:pt idx="18">
                  <c:v>3.0465693115857256E-2</c:v>
                </c:pt>
                <c:pt idx="19">
                  <c:v>3.0853175416828457E-2</c:v>
                </c:pt>
                <c:pt idx="20">
                  <c:v>3.1245585967191361E-2</c:v>
                </c:pt>
                <c:pt idx="21">
                  <c:v>3.1642987447594875E-2</c:v>
                </c:pt>
                <c:pt idx="22">
                  <c:v>3.2045443335900765E-2</c:v>
                </c:pt>
                <c:pt idx="23">
                  <c:v>3.2453017917323114E-2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A29-4444-A3BA-F56971DE158A}"/>
            </c:ext>
          </c:extLst>
        </c:ser>
        <c:ser>
          <c:idx val="4"/>
          <c:order val="4"/>
          <c:tx>
            <c:strRef>
              <c:f>'Loss Trend'!$F$2</c:f>
              <c:strCache>
                <c:ptCount val="1"/>
                <c:pt idx="0">
                  <c:v>Selection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'Loss Trend'!$F$3:$F$34</c:f>
              <c:numCache>
                <c:formatCode>0.00%</c:formatCode>
                <c:ptCount val="32"/>
                <c:pt idx="23">
                  <c:v>3.2500000000000001E-2</c:v>
                </c:pt>
                <c:pt idx="24">
                  <c:v>3.2741054832776319E-2</c:v>
                </c:pt>
                <c:pt idx="25">
                  <c:v>3.298389758654971E-2</c:v>
                </c:pt>
                <c:pt idx="26">
                  <c:v>3.3228541522458542E-2</c:v>
                </c:pt>
                <c:pt idx="27">
                  <c:v>3.3474999999999991E-2</c:v>
                </c:pt>
                <c:pt idx="28">
                  <c:v>3.3723286477759601E-2</c:v>
                </c:pt>
                <c:pt idx="29">
                  <c:v>3.3973414514146191E-2</c:v>
                </c:pt>
                <c:pt idx="30">
                  <c:v>3.4225397768132285E-2</c:v>
                </c:pt>
                <c:pt idx="31">
                  <c:v>3.4479249999999982E-2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A29-4444-A3BA-F56971DE1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9544896"/>
        <c:axId val="939547848"/>
      </c:lineChart>
      <c:catAx>
        <c:axId val="939544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9547848"/>
        <c:crosses val="autoZero"/>
        <c:auto val="1"/>
        <c:lblAlgn val="ctr"/>
        <c:lblOffset val="100"/>
        <c:noMultiLvlLbl val="0"/>
      </c:catAx>
      <c:valAx>
        <c:axId val="939547848"/>
        <c:scaling>
          <c:orientation val="minMax"/>
          <c:min val="2.4000000000000004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9544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Severity</a:t>
            </a:r>
            <a:r>
              <a:rPr lang="en-US" baseline="0"/>
              <a:t> (Average Loss per Claim)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'Loss Trend'!$G$2</c:f>
              <c:strCache>
                <c:ptCount val="1"/>
                <c:pt idx="0">
                  <c:v>Actual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'Loss Trend'!$A$3:$A$34</c:f>
              <c:strCache>
                <c:ptCount val="32"/>
                <c:pt idx="0">
                  <c:v>1Q2017</c:v>
                </c:pt>
                <c:pt idx="1">
                  <c:v>2Q2017</c:v>
                </c:pt>
                <c:pt idx="2">
                  <c:v>3Q2017</c:v>
                </c:pt>
                <c:pt idx="3">
                  <c:v>4Q2017</c:v>
                </c:pt>
                <c:pt idx="4">
                  <c:v>1Q2018</c:v>
                </c:pt>
                <c:pt idx="5">
                  <c:v>2Q2018</c:v>
                </c:pt>
                <c:pt idx="6">
                  <c:v>3Q2018</c:v>
                </c:pt>
                <c:pt idx="7">
                  <c:v>4Q2018</c:v>
                </c:pt>
                <c:pt idx="8">
                  <c:v>1Q2019</c:v>
                </c:pt>
                <c:pt idx="9">
                  <c:v>2Q2019</c:v>
                </c:pt>
                <c:pt idx="10">
                  <c:v>3Q2019</c:v>
                </c:pt>
                <c:pt idx="11">
                  <c:v>4Q2019</c:v>
                </c:pt>
                <c:pt idx="12">
                  <c:v>1Q2020</c:v>
                </c:pt>
                <c:pt idx="13">
                  <c:v>2Q2020</c:v>
                </c:pt>
                <c:pt idx="14">
                  <c:v>3Q2020</c:v>
                </c:pt>
                <c:pt idx="15">
                  <c:v>4Q2020</c:v>
                </c:pt>
                <c:pt idx="16">
                  <c:v>1Q2021</c:v>
                </c:pt>
                <c:pt idx="17">
                  <c:v>2Q2021</c:v>
                </c:pt>
                <c:pt idx="18">
                  <c:v>3Q2021</c:v>
                </c:pt>
                <c:pt idx="19">
                  <c:v>4Q2021</c:v>
                </c:pt>
                <c:pt idx="20">
                  <c:v>1Q2022</c:v>
                </c:pt>
                <c:pt idx="21">
                  <c:v>2Q2022</c:v>
                </c:pt>
                <c:pt idx="22">
                  <c:v>3Q2022</c:v>
                </c:pt>
                <c:pt idx="23">
                  <c:v>4Q2022</c:v>
                </c:pt>
                <c:pt idx="24">
                  <c:v>1Q2023</c:v>
                </c:pt>
                <c:pt idx="25">
                  <c:v>2Q2023</c:v>
                </c:pt>
                <c:pt idx="26">
                  <c:v>3Q2023</c:v>
                </c:pt>
                <c:pt idx="27">
                  <c:v>4Q2023</c:v>
                </c:pt>
                <c:pt idx="28">
                  <c:v>1Q2024</c:v>
                </c:pt>
                <c:pt idx="29">
                  <c:v>2Q2024</c:v>
                </c:pt>
                <c:pt idx="30">
                  <c:v>3Q2024</c:v>
                </c:pt>
                <c:pt idx="31">
                  <c:v>4Q2024</c:v>
                </c:pt>
              </c:strCache>
            </c:strRef>
          </c:cat>
          <c:val>
            <c:numRef>
              <c:f>'Loss Trend'!$G$3:$G$34</c:f>
              <c:numCache>
                <c:formatCode>"$"#,##0</c:formatCode>
                <c:ptCount val="32"/>
                <c:pt idx="0">
                  <c:v>2700</c:v>
                </c:pt>
                <c:pt idx="1">
                  <c:v>2725</c:v>
                </c:pt>
                <c:pt idx="2">
                  <c:v>2750</c:v>
                </c:pt>
                <c:pt idx="3">
                  <c:v>2825</c:v>
                </c:pt>
                <c:pt idx="4">
                  <c:v>2850</c:v>
                </c:pt>
                <c:pt idx="5">
                  <c:v>2900</c:v>
                </c:pt>
                <c:pt idx="6">
                  <c:v>2950</c:v>
                </c:pt>
                <c:pt idx="7">
                  <c:v>2975</c:v>
                </c:pt>
                <c:pt idx="8">
                  <c:v>3000</c:v>
                </c:pt>
                <c:pt idx="9">
                  <c:v>3050</c:v>
                </c:pt>
                <c:pt idx="10">
                  <c:v>3075</c:v>
                </c:pt>
                <c:pt idx="11">
                  <c:v>3075</c:v>
                </c:pt>
                <c:pt idx="12">
                  <c:v>3100</c:v>
                </c:pt>
                <c:pt idx="13">
                  <c:v>3075</c:v>
                </c:pt>
                <c:pt idx="14">
                  <c:v>3125</c:v>
                </c:pt>
                <c:pt idx="15">
                  <c:v>3150</c:v>
                </c:pt>
                <c:pt idx="16">
                  <c:v>3175</c:v>
                </c:pt>
                <c:pt idx="17">
                  <c:v>3250</c:v>
                </c:pt>
                <c:pt idx="18">
                  <c:v>3350</c:v>
                </c:pt>
                <c:pt idx="19">
                  <c:v>3600</c:v>
                </c:pt>
                <c:pt idx="20">
                  <c:v>3750</c:v>
                </c:pt>
                <c:pt idx="21">
                  <c:v>3800</c:v>
                </c:pt>
                <c:pt idx="22">
                  <c:v>3950</c:v>
                </c:pt>
                <c:pt idx="23">
                  <c:v>4000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5CF-4241-8B67-379AEE3FF639}"/>
            </c:ext>
          </c:extLst>
        </c:ser>
        <c:ser>
          <c:idx val="1"/>
          <c:order val="1"/>
          <c:tx>
            <c:strRef>
              <c:f>'Loss Trend'!$H$2</c:f>
              <c:strCache>
                <c:ptCount val="1"/>
                <c:pt idx="0">
                  <c:v>24pt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'Loss Trend'!$H$3:$H$26</c:f>
              <c:numCache>
                <c:formatCode>"$"#,##0</c:formatCode>
                <c:ptCount val="24"/>
                <c:pt idx="0">
                  <c:v>2644.1888576807064</c:v>
                </c:pt>
                <c:pt idx="1">
                  <c:v>2685.0814690771335</c:v>
                </c:pt>
                <c:pt idx="2">
                  <c:v>2726.6064882767932</c:v>
                </c:pt>
                <c:pt idx="3">
                  <c:v>2768.7736955215432</c:v>
                </c:pt>
                <c:pt idx="4">
                  <c:v>2811.5930223055316</c:v>
                </c:pt>
                <c:pt idx="5">
                  <c:v>2855.074553714333</c:v>
                </c:pt>
                <c:pt idx="6">
                  <c:v>2899.2285308002488</c:v>
                </c:pt>
                <c:pt idx="7">
                  <c:v>2944.0653529943484</c:v>
                </c:pt>
                <c:pt idx="8">
                  <c:v>2989.5955805558096</c:v>
                </c:pt>
                <c:pt idx="9">
                  <c:v>3035.8299370591403</c:v>
                </c:pt>
                <c:pt idx="10">
                  <c:v>3082.7793119198636</c:v>
                </c:pt>
                <c:pt idx="11">
                  <c:v>3130.4547629592639</c:v>
                </c:pt>
                <c:pt idx="12">
                  <c:v>3178.8675190087961</c:v>
                </c:pt>
                <c:pt idx="13">
                  <c:v>3228.0289825547738</c:v>
                </c:pt>
                <c:pt idx="14">
                  <c:v>3277.9507324239571</c:v>
                </c:pt>
                <c:pt idx="15">
                  <c:v>3328.6445265106695</c:v>
                </c:pt>
                <c:pt idx="16">
                  <c:v>3380.1223045460997</c:v>
                </c:pt>
                <c:pt idx="17">
                  <c:v>3432.3961909104187</c:v>
                </c:pt>
                <c:pt idx="18">
                  <c:v>3485.4784974883951</c:v>
                </c:pt>
                <c:pt idx="19">
                  <c:v>3539.3817265691705</c:v>
                </c:pt>
                <c:pt idx="20">
                  <c:v>3594.1185737908768</c:v>
                </c:pt>
                <c:pt idx="21">
                  <c:v>3649.7019311308004</c:v>
                </c:pt>
                <c:pt idx="22">
                  <c:v>3706.1448899417792</c:v>
                </c:pt>
                <c:pt idx="23">
                  <c:v>3763.4607440355658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5CF-4241-8B67-379AEE3FF639}"/>
            </c:ext>
          </c:extLst>
        </c:ser>
        <c:ser>
          <c:idx val="2"/>
          <c:order val="2"/>
          <c:tx>
            <c:strRef>
              <c:f>'Loss Trend'!$I$2</c:f>
              <c:strCache>
                <c:ptCount val="1"/>
                <c:pt idx="0">
                  <c:v>16pt</c:v>
                </c:pt>
              </c:strCache>
            </c:strRef>
          </c:tx>
          <c:spPr>
            <a:ln w="28575" cap="rnd">
              <a:solidFill>
                <a:schemeClr val="accent3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'Loss Trend'!$I$3:$I$26</c:f>
              <c:numCache>
                <c:formatCode>General</c:formatCode>
                <c:ptCount val="24"/>
                <c:pt idx="8" formatCode="&quot;$&quot;#,##0">
                  <c:v>2871.8389601011213</c:v>
                </c:pt>
                <c:pt idx="9" formatCode="&quot;$&quot;#,##0">
                  <c:v>2928.9577979859896</c:v>
                </c:pt>
                <c:pt idx="10" formatCode="&quot;$&quot;#,##0">
                  <c:v>2987.2126890014979</c:v>
                </c:pt>
                <c:pt idx="11" formatCode="&quot;$&quot;#,##0">
                  <c:v>3046.6262284378072</c:v>
                </c:pt>
                <c:pt idx="12" formatCode="&quot;$&quot;#,##0">
                  <c:v>3107.2214609893572</c:v>
                </c:pt>
                <c:pt idx="13" formatCode="&quot;$&quot;#,##0">
                  <c:v>3169.0218896931951</c:v>
                </c:pt>
                <c:pt idx="14" formatCode="&quot;$&quot;#,##0">
                  <c:v>3232.0514850450918</c:v>
                </c:pt>
                <c:pt idx="15" formatCode="&quot;$&quot;#,##0">
                  <c:v>3296.3346942969565</c:v>
                </c:pt>
                <c:pt idx="16" formatCode="&quot;$&quot;#,##0">
                  <c:v>3361.8964509391835</c:v>
                </c:pt>
                <c:pt idx="17" formatCode="&quot;$&quot;#,##0">
                  <c:v>3428.762184371586</c:v>
                </c:pt>
                <c:pt idx="18" formatCode="&quot;$&quot;#,##0">
                  <c:v>3496.9578297666853</c:v>
                </c:pt>
                <c:pt idx="19" formatCode="&quot;$&quot;#,##0">
                  <c:v>3566.50983812917</c:v>
                </c:pt>
                <c:pt idx="20" formatCode="&quot;$&quot;#,##0">
                  <c:v>3637.4451865554329</c:v>
                </c:pt>
                <c:pt idx="21" formatCode="&quot;$&quot;#,##0">
                  <c:v>3709.7913886971573</c:v>
                </c:pt>
                <c:pt idx="22" formatCode="&quot;$&quot;#,##0">
                  <c:v>3783.5765054330241</c:v>
                </c:pt>
                <c:pt idx="23" formatCode="&quot;$&quot;#,##0">
                  <c:v>3858.8291557526709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5CF-4241-8B67-379AEE3FF639}"/>
            </c:ext>
          </c:extLst>
        </c:ser>
        <c:ser>
          <c:idx val="3"/>
          <c:order val="3"/>
          <c:tx>
            <c:strRef>
              <c:f>'Loss Trend'!$J$2</c:f>
              <c:strCache>
                <c:ptCount val="1"/>
                <c:pt idx="0">
                  <c:v>8pt</c:v>
                </c:pt>
              </c:strCache>
            </c:strRef>
          </c:tx>
          <c:spPr>
            <a:ln w="28575" cap="rnd">
              <a:solidFill>
                <a:schemeClr val="accent6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'Loss Trend'!$J$3:$J$26</c:f>
              <c:numCache>
                <c:formatCode>General</c:formatCode>
                <c:ptCount val="24"/>
                <c:pt idx="16" formatCode="&quot;$&quot;#,##0">
                  <c:v>3172.795946473942</c:v>
                </c:pt>
                <c:pt idx="17" formatCode="&quot;$&quot;#,##0">
                  <c:v>3288.5945158310642</c:v>
                </c:pt>
                <c:pt idx="18" formatCode="&quot;$&quot;#,##0">
                  <c:v>3408.6194233742458</c:v>
                </c:pt>
                <c:pt idx="19" formatCode="&quot;$&quot;#,##0">
                  <c:v>3533.0249191478702</c:v>
                </c:pt>
                <c:pt idx="20" formatCode="&quot;$&quot;#,##0">
                  <c:v>3661.9708829105439</c:v>
                </c:pt>
                <c:pt idx="21" formatCode="&quot;$&quot;#,##0">
                  <c:v>3795.6230296046124</c:v>
                </c:pt>
                <c:pt idx="22" formatCode="&quot;$&quot;#,##0">
                  <c:v>3934.1531223247657</c:v>
                </c:pt>
                <c:pt idx="23" formatCode="&quot;$&quot;#,##0">
                  <c:v>4077.7391930594299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5CF-4241-8B67-379AEE3FF639}"/>
            </c:ext>
          </c:extLst>
        </c:ser>
        <c:ser>
          <c:idx val="4"/>
          <c:order val="4"/>
          <c:tx>
            <c:strRef>
              <c:f>'Loss Trend'!$K$2</c:f>
              <c:strCache>
                <c:ptCount val="1"/>
                <c:pt idx="0">
                  <c:v>Selection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'Loss Trend'!$K$3:$K$34</c:f>
              <c:numCache>
                <c:formatCode>General</c:formatCode>
                <c:ptCount val="32"/>
                <c:pt idx="23" formatCode="&quot;$&quot;#,##0">
                  <c:v>4000</c:v>
                </c:pt>
                <c:pt idx="24" formatCode="&quot;$&quot;#,##0">
                  <c:v>4061.5640603148149</c:v>
                </c:pt>
                <c:pt idx="25" formatCode="&quot;$&quot;#,##0">
                  <c:v>4124.0756540102411</c:v>
                </c:pt>
                <c:pt idx="26" formatCode="&quot;$&quot;#,##0">
                  <c:v>4187.5493645868282</c:v>
                </c:pt>
                <c:pt idx="27" formatCode="&quot;$&quot;#,##0">
                  <c:v>4252.0000000000009</c:v>
                </c:pt>
                <c:pt idx="28" formatCode="&quot;$&quot;#,##0">
                  <c:v>4317.4425961146489</c:v>
                </c:pt>
                <c:pt idx="29" formatCode="&quot;$&quot;#,##0">
                  <c:v>4383.8924202128874</c:v>
                </c:pt>
                <c:pt idx="30" formatCode="&quot;$&quot;#,##0">
                  <c:v>4451.3649745557987</c:v>
                </c:pt>
                <c:pt idx="31" formatCode="&quot;$&quot;#,##0">
                  <c:v>4519.8760000000011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5CF-4241-8B67-379AEE3FF6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9544896"/>
        <c:axId val="939547848"/>
      </c:lineChart>
      <c:catAx>
        <c:axId val="939544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9547848"/>
        <c:crosses val="autoZero"/>
        <c:auto val="1"/>
        <c:lblAlgn val="ctr"/>
        <c:lblOffset val="100"/>
        <c:noMultiLvlLbl val="0"/>
      </c:catAx>
      <c:valAx>
        <c:axId val="939547848"/>
        <c:scaling>
          <c:orientation val="minMax"/>
          <c:min val="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9544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Loss Per Car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'Loss Trend'!$L$2</c:f>
              <c:strCache>
                <c:ptCount val="1"/>
                <c:pt idx="0">
                  <c:v>Actual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'Loss Trend'!$A$3:$A$34</c:f>
              <c:strCache>
                <c:ptCount val="32"/>
                <c:pt idx="0">
                  <c:v>1Q2017</c:v>
                </c:pt>
                <c:pt idx="1">
                  <c:v>2Q2017</c:v>
                </c:pt>
                <c:pt idx="2">
                  <c:v>3Q2017</c:v>
                </c:pt>
                <c:pt idx="3">
                  <c:v>4Q2017</c:v>
                </c:pt>
                <c:pt idx="4">
                  <c:v>1Q2018</c:v>
                </c:pt>
                <c:pt idx="5">
                  <c:v>2Q2018</c:v>
                </c:pt>
                <c:pt idx="6">
                  <c:v>3Q2018</c:v>
                </c:pt>
                <c:pt idx="7">
                  <c:v>4Q2018</c:v>
                </c:pt>
                <c:pt idx="8">
                  <c:v>1Q2019</c:v>
                </c:pt>
                <c:pt idx="9">
                  <c:v>2Q2019</c:v>
                </c:pt>
                <c:pt idx="10">
                  <c:v>3Q2019</c:v>
                </c:pt>
                <c:pt idx="11">
                  <c:v>4Q2019</c:v>
                </c:pt>
                <c:pt idx="12">
                  <c:v>1Q2020</c:v>
                </c:pt>
                <c:pt idx="13">
                  <c:v>2Q2020</c:v>
                </c:pt>
                <c:pt idx="14">
                  <c:v>3Q2020</c:v>
                </c:pt>
                <c:pt idx="15">
                  <c:v>4Q2020</c:v>
                </c:pt>
                <c:pt idx="16">
                  <c:v>1Q2021</c:v>
                </c:pt>
                <c:pt idx="17">
                  <c:v>2Q2021</c:v>
                </c:pt>
                <c:pt idx="18">
                  <c:v>3Q2021</c:v>
                </c:pt>
                <c:pt idx="19">
                  <c:v>4Q2021</c:v>
                </c:pt>
                <c:pt idx="20">
                  <c:v>1Q2022</c:v>
                </c:pt>
                <c:pt idx="21">
                  <c:v>2Q2022</c:v>
                </c:pt>
                <c:pt idx="22">
                  <c:v>3Q2022</c:v>
                </c:pt>
                <c:pt idx="23">
                  <c:v>4Q2022</c:v>
                </c:pt>
                <c:pt idx="24">
                  <c:v>1Q2023</c:v>
                </c:pt>
                <c:pt idx="25">
                  <c:v>2Q2023</c:v>
                </c:pt>
                <c:pt idx="26">
                  <c:v>3Q2023</c:v>
                </c:pt>
                <c:pt idx="27">
                  <c:v>4Q2023</c:v>
                </c:pt>
                <c:pt idx="28">
                  <c:v>1Q2024</c:v>
                </c:pt>
                <c:pt idx="29">
                  <c:v>2Q2024</c:v>
                </c:pt>
                <c:pt idx="30">
                  <c:v>3Q2024</c:v>
                </c:pt>
                <c:pt idx="31">
                  <c:v>4Q2024</c:v>
                </c:pt>
              </c:strCache>
            </c:strRef>
          </c:cat>
          <c:val>
            <c:numRef>
              <c:f>'Loss Trend'!$L$3:$L$34</c:f>
              <c:numCache>
                <c:formatCode>"$"#,##0</c:formatCode>
                <c:ptCount val="32"/>
                <c:pt idx="0">
                  <c:v>89.100000000000009</c:v>
                </c:pt>
                <c:pt idx="1">
                  <c:v>91.287500000000009</c:v>
                </c:pt>
                <c:pt idx="2">
                  <c:v>92.8125</c:v>
                </c:pt>
                <c:pt idx="3">
                  <c:v>96.050000000000011</c:v>
                </c:pt>
                <c:pt idx="4">
                  <c:v>97.47</c:v>
                </c:pt>
                <c:pt idx="5">
                  <c:v>98.600000000000009</c:v>
                </c:pt>
                <c:pt idx="6">
                  <c:v>103.25000000000001</c:v>
                </c:pt>
                <c:pt idx="7">
                  <c:v>105.6125</c:v>
                </c:pt>
                <c:pt idx="8">
                  <c:v>103.50000000000001</c:v>
                </c:pt>
                <c:pt idx="9">
                  <c:v>106.75000000000001</c:v>
                </c:pt>
                <c:pt idx="10">
                  <c:v>108.24000000000001</c:v>
                </c:pt>
                <c:pt idx="11">
                  <c:v>108.24000000000001</c:v>
                </c:pt>
                <c:pt idx="12">
                  <c:v>103.85000000000001</c:v>
                </c:pt>
                <c:pt idx="13">
                  <c:v>98.4</c:v>
                </c:pt>
                <c:pt idx="14">
                  <c:v>95.3125</c:v>
                </c:pt>
                <c:pt idx="15">
                  <c:v>94.5</c:v>
                </c:pt>
                <c:pt idx="16">
                  <c:v>93.662499999999994</c:v>
                </c:pt>
                <c:pt idx="17">
                  <c:v>97.5</c:v>
                </c:pt>
                <c:pt idx="18">
                  <c:v>103.18</c:v>
                </c:pt>
                <c:pt idx="19">
                  <c:v>112.32</c:v>
                </c:pt>
                <c:pt idx="20">
                  <c:v>116.25</c:v>
                </c:pt>
                <c:pt idx="21">
                  <c:v>119.7</c:v>
                </c:pt>
                <c:pt idx="22">
                  <c:v>126.4</c:v>
                </c:pt>
                <c:pt idx="23">
                  <c:v>130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55D-4C29-9A83-F7CB2FBBDADB}"/>
            </c:ext>
          </c:extLst>
        </c:ser>
        <c:ser>
          <c:idx val="1"/>
          <c:order val="1"/>
          <c:tx>
            <c:strRef>
              <c:f>'Loss Trend'!$M$2</c:f>
              <c:strCache>
                <c:ptCount val="1"/>
                <c:pt idx="0">
                  <c:v>24pt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'Loss Trend'!$M$3:$M$34</c:f>
              <c:numCache>
                <c:formatCode>"$"#,##0</c:formatCode>
                <c:ptCount val="32"/>
                <c:pt idx="0">
                  <c:v>92.062080674082225</c:v>
                </c:pt>
                <c:pt idx="1">
                  <c:v>92.990440204844305</c:v>
                </c:pt>
                <c:pt idx="2">
                  <c:v>93.928161368670132</c:v>
                </c:pt>
                <c:pt idx="3">
                  <c:v>94.875338568827729</c:v>
                </c:pt>
                <c:pt idx="4">
                  <c:v>95.832067160553407</c:v>
                </c:pt>
                <c:pt idx="5">
                  <c:v>96.798443460651256</c:v>
                </c:pt>
                <c:pt idx="6">
                  <c:v>97.774564757189879</c:v>
                </c:pt>
                <c:pt idx="7">
                  <c:v>98.760529319296552</c:v>
                </c:pt>
                <c:pt idx="8">
                  <c:v>99.756436407050288</c:v>
                </c:pt>
                <c:pt idx="9">
                  <c:v>100.76238628147472</c:v>
                </c:pt>
                <c:pt idx="10">
                  <c:v>101.77848021463161</c:v>
                </c:pt>
                <c:pt idx="11">
                  <c:v>102.80482049981629</c:v>
                </c:pt>
                <c:pt idx="12">
                  <c:v>103.84151046185573</c:v>
                </c:pt>
                <c:pt idx="13">
                  <c:v>104.88865446751073</c:v>
                </c:pt>
                <c:pt idx="14">
                  <c:v>105.9463579359827</c:v>
                </c:pt>
                <c:pt idx="15">
                  <c:v>107.01472734952658</c:v>
                </c:pt>
                <c:pt idx="16">
                  <c:v>108.09387026417076</c:v>
                </c:pt>
                <c:pt idx="17">
                  <c:v>109.18389532054506</c:v>
                </c:pt>
                <c:pt idx="18">
                  <c:v>110.2849122548179</c:v>
                </c:pt>
                <c:pt idx="19">
                  <c:v>111.39703190974376</c:v>
                </c:pt>
                <c:pt idx="20">
                  <c:v>112.52036624582215</c:v>
                </c:pt>
                <c:pt idx="21">
                  <c:v>113.65502835256895</c:v>
                </c:pt>
                <c:pt idx="22">
                  <c:v>114.80113245990144</c:v>
                </c:pt>
                <c:pt idx="23">
                  <c:v>115.95879394963823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9F6-48EA-BB83-B5383D5F6D02}"/>
            </c:ext>
          </c:extLst>
        </c:ser>
        <c:ser>
          <c:idx val="2"/>
          <c:order val="2"/>
          <c:tx>
            <c:strRef>
              <c:f>'Loss Trend'!$N$2</c:f>
              <c:strCache>
                <c:ptCount val="1"/>
                <c:pt idx="0">
                  <c:v>16pt</c:v>
                </c:pt>
              </c:strCache>
            </c:strRef>
          </c:tx>
          <c:spPr>
            <a:ln w="28575" cap="rnd">
              <a:solidFill>
                <a:schemeClr val="accent3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'Loss Trend'!$N$3:$N$34</c:f>
              <c:numCache>
                <c:formatCode>General</c:formatCode>
                <c:ptCount val="32"/>
                <c:pt idx="8" formatCode="&quot;$&quot;#,##0">
                  <c:v>97.591623863109476</c:v>
                </c:pt>
                <c:pt idx="9" formatCode="&quot;$&quot;#,##0">
                  <c:v>98.777137195004769</c:v>
                </c:pt>
                <c:pt idx="10" formatCode="&quot;$&quot;#,##0">
                  <c:v>99.977051781889642</c:v>
                </c:pt>
                <c:pt idx="11" formatCode="&quot;$&quot;#,##0">
                  <c:v>101.19154256582482</c:v>
                </c:pt>
                <c:pt idx="12" formatCode="&quot;$&quot;#,##0">
                  <c:v>102.42078661401389</c:v>
                </c:pt>
                <c:pt idx="13" formatCode="&quot;$&quot;#,##0">
                  <c:v>103.66496314461892</c:v>
                </c:pt>
                <c:pt idx="14" formatCode="&quot;$&quot;#,##0">
                  <c:v>104.92425355288965</c:v>
                </c:pt>
                <c:pt idx="15" formatCode="&quot;$&quot;#,##0">
                  <c:v>106.19884143761004</c:v>
                </c:pt>
                <c:pt idx="16" formatCode="&quot;$&quot;#,##0">
                  <c:v>107.48891262786628</c:v>
                </c:pt>
                <c:pt idx="17" formatCode="&quot;$&quot;#,##0">
                  <c:v>108.7946552101396</c:v>
                </c:pt>
                <c:pt idx="18" formatCode="&quot;$&quot;#,##0">
                  <c:v>110.11625955572856</c:v>
                </c:pt>
                <c:pt idx="19" formatCode="&quot;$&quot;#,##0">
                  <c:v>111.45391834850437</c:v>
                </c:pt>
                <c:pt idx="20" formatCode="&quot;$&quot;#,##0">
                  <c:v>112.80782661300314</c:v>
                </c:pt>
                <c:pt idx="21" formatCode="&quot;$&quot;#,##0">
                  <c:v>114.17818174285971</c:v>
                </c:pt>
                <c:pt idx="22" formatCode="&quot;$&quot;#,##0">
                  <c:v>115.5651835295867</c:v>
                </c:pt>
                <c:pt idx="23" formatCode="&quot;$&quot;#,##0">
                  <c:v>116.9690341917032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9F6-48EA-BB83-B5383D5F6D02}"/>
            </c:ext>
          </c:extLst>
        </c:ser>
        <c:ser>
          <c:idx val="3"/>
          <c:order val="3"/>
          <c:tx>
            <c:strRef>
              <c:f>'Loss Trend'!$O$2</c:f>
              <c:strCache>
                <c:ptCount val="1"/>
                <c:pt idx="0">
                  <c:v>8pt</c:v>
                </c:pt>
              </c:strCache>
            </c:strRef>
          </c:tx>
          <c:spPr>
            <a:ln w="28575" cap="rnd">
              <a:solidFill>
                <a:schemeClr val="accent6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'Loss Trend'!$O$3:$O$34</c:f>
              <c:numCache>
                <c:formatCode>General</c:formatCode>
                <c:ptCount val="32"/>
                <c:pt idx="16" formatCode="&quot;$&quot;#,##0">
                  <c:v>94.248749031020594</c:v>
                </c:pt>
                <c:pt idx="17" formatCode="&quot;$&quot;#,##0">
                  <c:v>98.931042603312775</c:v>
                </c:pt>
                <c:pt idx="18" formatCode="&quot;$&quot;#,##0">
                  <c:v>103.84595330127007</c:v>
                </c:pt>
                <c:pt idx="19" formatCode="&quot;$&quot;#,##0">
                  <c:v>109.00503758249539</c:v>
                </c:pt>
                <c:pt idx="20" formatCode="&quot;$&quot;#,##0">
                  <c:v>114.42042603133302</c:v>
                </c:pt>
                <c:pt idx="21" formatCode="&quot;$&quot;#,##0">
                  <c:v>120.10485188158073</c:v>
                </c:pt>
                <c:pt idx="22" formatCode="&quot;$&quot;#,##0">
                  <c:v>126.0716809562153</c:v>
                </c:pt>
                <c:pt idx="23" formatCode="&quot;$&quot;#,##0">
                  <c:v>132.33494309452831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9F6-48EA-BB83-B5383D5F6D02}"/>
            </c:ext>
          </c:extLst>
        </c:ser>
        <c:ser>
          <c:idx val="4"/>
          <c:order val="4"/>
          <c:tx>
            <c:strRef>
              <c:f>'Loss Trend'!$P$2</c:f>
              <c:strCache>
                <c:ptCount val="1"/>
                <c:pt idx="0">
                  <c:v>Selection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'Loss Trend'!$P$3:$P$34</c:f>
              <c:numCache>
                <c:formatCode>General</c:formatCode>
                <c:ptCount val="32"/>
                <c:pt idx="23" formatCode="&quot;$&quot;#,##0">
                  <c:v>130</c:v>
                </c:pt>
                <c:pt idx="24" formatCode="&quot;$&quot;#,##0">
                  <c:v>132.97989160560098</c:v>
                </c:pt>
                <c:pt idx="25" formatCode="&quot;$&quot;#,##0">
                  <c:v>136.02808901105684</c:v>
                </c:pt>
                <c:pt idx="26" formatCode="&quot;$&quot;#,##0">
                  <c:v>139.14615793851831</c:v>
                </c:pt>
                <c:pt idx="27" formatCode="&quot;$&quot;#,##0">
                  <c:v>142.3357</c:v>
                </c:pt>
                <c:pt idx="28" formatCode="&quot;$&quot;#,##0">
                  <c:v>145.59835352005646</c:v>
                </c:pt>
                <c:pt idx="29" formatCode="&quot;$&quot;#,##0">
                  <c:v>148.935794377316</c:v>
                </c:pt>
                <c:pt idx="30" formatCode="&quot;$&quot;#,##0">
                  <c:v>152.34973686530429</c:v>
                </c:pt>
                <c:pt idx="31" formatCode="&quot;$&quot;#,##0">
                  <c:v>155.84193457299997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9F6-48EA-BB83-B5383D5F6D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9544896"/>
        <c:axId val="939547848"/>
      </c:lineChart>
      <c:catAx>
        <c:axId val="939544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9547848"/>
        <c:crosses val="autoZero"/>
        <c:auto val="1"/>
        <c:lblAlgn val="ctr"/>
        <c:lblOffset val="100"/>
        <c:noMultiLvlLbl val="0"/>
      </c:catAx>
      <c:valAx>
        <c:axId val="939547848"/>
        <c:scaling>
          <c:orientation val="minMax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9544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Premium per</a:t>
            </a:r>
            <a:r>
              <a:rPr lang="en-US" baseline="0"/>
              <a:t> Car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'Premium Trend'!$B$2</c:f>
              <c:strCache>
                <c:ptCount val="1"/>
                <c:pt idx="0">
                  <c:v>Actual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'Premium Trend'!$A$3:$A$34</c:f>
              <c:strCache>
                <c:ptCount val="32"/>
                <c:pt idx="0">
                  <c:v>1Q2017</c:v>
                </c:pt>
                <c:pt idx="1">
                  <c:v>2Q2017</c:v>
                </c:pt>
                <c:pt idx="2">
                  <c:v>3Q2017</c:v>
                </c:pt>
                <c:pt idx="3">
                  <c:v>4Q2017</c:v>
                </c:pt>
                <c:pt idx="4">
                  <c:v>1Q2018</c:v>
                </c:pt>
                <c:pt idx="5">
                  <c:v>2Q2018</c:v>
                </c:pt>
                <c:pt idx="6">
                  <c:v>3Q2018</c:v>
                </c:pt>
                <c:pt idx="7">
                  <c:v>4Q2018</c:v>
                </c:pt>
                <c:pt idx="8">
                  <c:v>1Q2019</c:v>
                </c:pt>
                <c:pt idx="9">
                  <c:v>2Q2019</c:v>
                </c:pt>
                <c:pt idx="10">
                  <c:v>3Q2019</c:v>
                </c:pt>
                <c:pt idx="11">
                  <c:v>4Q2019</c:v>
                </c:pt>
                <c:pt idx="12">
                  <c:v>1Q2020</c:v>
                </c:pt>
                <c:pt idx="13">
                  <c:v>2Q2020</c:v>
                </c:pt>
                <c:pt idx="14">
                  <c:v>3Q2020</c:v>
                </c:pt>
                <c:pt idx="15">
                  <c:v>4Q2020</c:v>
                </c:pt>
                <c:pt idx="16">
                  <c:v>1Q2021</c:v>
                </c:pt>
                <c:pt idx="17">
                  <c:v>2Q2021</c:v>
                </c:pt>
                <c:pt idx="18">
                  <c:v>3Q2021</c:v>
                </c:pt>
                <c:pt idx="19">
                  <c:v>4Q2021</c:v>
                </c:pt>
                <c:pt idx="20">
                  <c:v>1Q2022</c:v>
                </c:pt>
                <c:pt idx="21">
                  <c:v>2Q2022</c:v>
                </c:pt>
                <c:pt idx="22">
                  <c:v>3Q2022</c:v>
                </c:pt>
                <c:pt idx="23">
                  <c:v>4Q2022</c:v>
                </c:pt>
                <c:pt idx="24">
                  <c:v>1Q2023</c:v>
                </c:pt>
                <c:pt idx="25">
                  <c:v>2Q2023</c:v>
                </c:pt>
                <c:pt idx="26">
                  <c:v>3Q2023</c:v>
                </c:pt>
                <c:pt idx="27">
                  <c:v>4Q2023</c:v>
                </c:pt>
                <c:pt idx="28">
                  <c:v>1Q2024</c:v>
                </c:pt>
                <c:pt idx="29">
                  <c:v>2Q2024</c:v>
                </c:pt>
                <c:pt idx="30">
                  <c:v>3Q2024</c:v>
                </c:pt>
                <c:pt idx="31">
                  <c:v>4Q2024</c:v>
                </c:pt>
              </c:strCache>
            </c:strRef>
          </c:cat>
          <c:val>
            <c:numRef>
              <c:f>'Premium Trend'!$B$3:$B$34</c:f>
              <c:numCache>
                <c:formatCode>"$"#,##0.00</c:formatCode>
                <c:ptCount val="32"/>
                <c:pt idx="0">
                  <c:v>132</c:v>
                </c:pt>
                <c:pt idx="1">
                  <c:v>133</c:v>
                </c:pt>
                <c:pt idx="2">
                  <c:v>133</c:v>
                </c:pt>
                <c:pt idx="3">
                  <c:v>135</c:v>
                </c:pt>
                <c:pt idx="4">
                  <c:v>136</c:v>
                </c:pt>
                <c:pt idx="5">
                  <c:v>137</c:v>
                </c:pt>
                <c:pt idx="6">
                  <c:v>138</c:v>
                </c:pt>
                <c:pt idx="7">
                  <c:v>139</c:v>
                </c:pt>
                <c:pt idx="8">
                  <c:v>139</c:v>
                </c:pt>
                <c:pt idx="9">
                  <c:v>140</c:v>
                </c:pt>
                <c:pt idx="10">
                  <c:v>140</c:v>
                </c:pt>
                <c:pt idx="11">
                  <c:v>140</c:v>
                </c:pt>
                <c:pt idx="12">
                  <c:v>141</c:v>
                </c:pt>
                <c:pt idx="13">
                  <c:v>143</c:v>
                </c:pt>
                <c:pt idx="14">
                  <c:v>142</c:v>
                </c:pt>
                <c:pt idx="15">
                  <c:v>143</c:v>
                </c:pt>
                <c:pt idx="16">
                  <c:v>144</c:v>
                </c:pt>
                <c:pt idx="17">
                  <c:v>148</c:v>
                </c:pt>
                <c:pt idx="18">
                  <c:v>150</c:v>
                </c:pt>
                <c:pt idx="19">
                  <c:v>152</c:v>
                </c:pt>
                <c:pt idx="20">
                  <c:v>153</c:v>
                </c:pt>
                <c:pt idx="21">
                  <c:v>155</c:v>
                </c:pt>
                <c:pt idx="22">
                  <c:v>156</c:v>
                </c:pt>
                <c:pt idx="23">
                  <c:v>156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6A-4855-93FD-5FA764CFA099}"/>
            </c:ext>
          </c:extLst>
        </c:ser>
        <c:ser>
          <c:idx val="1"/>
          <c:order val="1"/>
          <c:tx>
            <c:strRef>
              <c:f>'Premium Trend'!$C$2</c:f>
              <c:strCache>
                <c:ptCount val="1"/>
                <c:pt idx="0">
                  <c:v>24pt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none"/>
          </c:marker>
          <c:cat>
            <c:strRef>
              <c:f>'Premium Trend'!$A$3:$A$34</c:f>
              <c:strCache>
                <c:ptCount val="32"/>
                <c:pt idx="0">
                  <c:v>1Q2017</c:v>
                </c:pt>
                <c:pt idx="1">
                  <c:v>2Q2017</c:v>
                </c:pt>
                <c:pt idx="2">
                  <c:v>3Q2017</c:v>
                </c:pt>
                <c:pt idx="3">
                  <c:v>4Q2017</c:v>
                </c:pt>
                <c:pt idx="4">
                  <c:v>1Q2018</c:v>
                </c:pt>
                <c:pt idx="5">
                  <c:v>2Q2018</c:v>
                </c:pt>
                <c:pt idx="6">
                  <c:v>3Q2018</c:v>
                </c:pt>
                <c:pt idx="7">
                  <c:v>4Q2018</c:v>
                </c:pt>
                <c:pt idx="8">
                  <c:v>1Q2019</c:v>
                </c:pt>
                <c:pt idx="9">
                  <c:v>2Q2019</c:v>
                </c:pt>
                <c:pt idx="10">
                  <c:v>3Q2019</c:v>
                </c:pt>
                <c:pt idx="11">
                  <c:v>4Q2019</c:v>
                </c:pt>
                <c:pt idx="12">
                  <c:v>1Q2020</c:v>
                </c:pt>
                <c:pt idx="13">
                  <c:v>2Q2020</c:v>
                </c:pt>
                <c:pt idx="14">
                  <c:v>3Q2020</c:v>
                </c:pt>
                <c:pt idx="15">
                  <c:v>4Q2020</c:v>
                </c:pt>
                <c:pt idx="16">
                  <c:v>1Q2021</c:v>
                </c:pt>
                <c:pt idx="17">
                  <c:v>2Q2021</c:v>
                </c:pt>
                <c:pt idx="18">
                  <c:v>3Q2021</c:v>
                </c:pt>
                <c:pt idx="19">
                  <c:v>4Q2021</c:v>
                </c:pt>
                <c:pt idx="20">
                  <c:v>1Q2022</c:v>
                </c:pt>
                <c:pt idx="21">
                  <c:v>2Q2022</c:v>
                </c:pt>
                <c:pt idx="22">
                  <c:v>3Q2022</c:v>
                </c:pt>
                <c:pt idx="23">
                  <c:v>4Q2022</c:v>
                </c:pt>
                <c:pt idx="24">
                  <c:v>1Q2023</c:v>
                </c:pt>
                <c:pt idx="25">
                  <c:v>2Q2023</c:v>
                </c:pt>
                <c:pt idx="26">
                  <c:v>3Q2023</c:v>
                </c:pt>
                <c:pt idx="27">
                  <c:v>4Q2023</c:v>
                </c:pt>
                <c:pt idx="28">
                  <c:v>1Q2024</c:v>
                </c:pt>
                <c:pt idx="29">
                  <c:v>2Q2024</c:v>
                </c:pt>
                <c:pt idx="30">
                  <c:v>3Q2024</c:v>
                </c:pt>
                <c:pt idx="31">
                  <c:v>4Q2024</c:v>
                </c:pt>
              </c:strCache>
            </c:strRef>
          </c:cat>
          <c:val>
            <c:numRef>
              <c:f>'Premium Trend'!$C$3:$C$34</c:f>
              <c:numCache>
                <c:formatCode>"$"#,##0.00</c:formatCode>
                <c:ptCount val="32"/>
                <c:pt idx="0">
                  <c:v>131.23413097495339</c:v>
                </c:pt>
                <c:pt idx="1">
                  <c:v>132.17914138205734</c:v>
                </c:pt>
                <c:pt idx="2">
                  <c:v>133.13095676179225</c:v>
                </c:pt>
                <c:pt idx="3">
                  <c:v>134.08962611642539</c:v>
                </c:pt>
                <c:pt idx="4">
                  <c:v>135.05519880108685</c:v>
                </c:pt>
                <c:pt idx="5">
                  <c:v>136.02772452631052</c:v>
                </c:pt>
                <c:pt idx="6">
                  <c:v>137.0072533605935</c:v>
                </c:pt>
                <c:pt idx="7">
                  <c:v>137.99383573297339</c:v>
                </c:pt>
                <c:pt idx="8">
                  <c:v>138.98752243562501</c:v>
                </c:pt>
                <c:pt idx="9">
                  <c:v>139.98836462647495</c:v>
                </c:pt>
                <c:pt idx="10">
                  <c:v>140.99641383183544</c:v>
                </c:pt>
                <c:pt idx="11">
                  <c:v>142.01172194905723</c:v>
                </c:pt>
                <c:pt idx="12">
                  <c:v>143.03434124920125</c:v>
                </c:pt>
                <c:pt idx="13">
                  <c:v>144.06432437972958</c:v>
                </c:pt>
                <c:pt idx="14">
                  <c:v>145.10172436721626</c:v>
                </c:pt>
                <c:pt idx="15">
                  <c:v>146.14659462007691</c:v>
                </c:pt>
                <c:pt idx="16">
                  <c:v>147.1989889313185</c:v>
                </c:pt>
                <c:pt idx="17">
                  <c:v>148.25896148130872</c:v>
                </c:pt>
                <c:pt idx="18">
                  <c:v>149.32656684056545</c:v>
                </c:pt>
                <c:pt idx="19">
                  <c:v>150.40185997256606</c:v>
                </c:pt>
                <c:pt idx="20">
                  <c:v>151.48489623657721</c:v>
                </c:pt>
                <c:pt idx="21">
                  <c:v>152.57573139050487</c:v>
                </c:pt>
                <c:pt idx="22">
                  <c:v>153.67442159376489</c:v>
                </c:pt>
                <c:pt idx="23">
                  <c:v>154.78102341017424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F6A-4855-93FD-5FA764CFA099}"/>
            </c:ext>
          </c:extLst>
        </c:ser>
        <c:ser>
          <c:idx val="2"/>
          <c:order val="2"/>
          <c:tx>
            <c:strRef>
              <c:f>'Premium Trend'!$D$2</c:f>
              <c:strCache>
                <c:ptCount val="1"/>
                <c:pt idx="0">
                  <c:v>16pt</c:v>
                </c:pt>
              </c:strCache>
            </c:strRef>
          </c:tx>
          <c:spPr>
            <a:ln w="28575" cap="rnd">
              <a:solidFill>
                <a:schemeClr val="accent3"/>
              </a:solidFill>
              <a:prstDash val="sysDash"/>
              <a:round/>
            </a:ln>
            <a:effectLst/>
          </c:spPr>
          <c:marker>
            <c:symbol val="none"/>
          </c:marker>
          <c:cat>
            <c:strRef>
              <c:f>'Premium Trend'!$A$3:$A$34</c:f>
              <c:strCache>
                <c:ptCount val="32"/>
                <c:pt idx="0">
                  <c:v>1Q2017</c:v>
                </c:pt>
                <c:pt idx="1">
                  <c:v>2Q2017</c:v>
                </c:pt>
                <c:pt idx="2">
                  <c:v>3Q2017</c:v>
                </c:pt>
                <c:pt idx="3">
                  <c:v>4Q2017</c:v>
                </c:pt>
                <c:pt idx="4">
                  <c:v>1Q2018</c:v>
                </c:pt>
                <c:pt idx="5">
                  <c:v>2Q2018</c:v>
                </c:pt>
                <c:pt idx="6">
                  <c:v>3Q2018</c:v>
                </c:pt>
                <c:pt idx="7">
                  <c:v>4Q2018</c:v>
                </c:pt>
                <c:pt idx="8">
                  <c:v>1Q2019</c:v>
                </c:pt>
                <c:pt idx="9">
                  <c:v>2Q2019</c:v>
                </c:pt>
                <c:pt idx="10">
                  <c:v>3Q2019</c:v>
                </c:pt>
                <c:pt idx="11">
                  <c:v>4Q2019</c:v>
                </c:pt>
                <c:pt idx="12">
                  <c:v>1Q2020</c:v>
                </c:pt>
                <c:pt idx="13">
                  <c:v>2Q2020</c:v>
                </c:pt>
                <c:pt idx="14">
                  <c:v>3Q2020</c:v>
                </c:pt>
                <c:pt idx="15">
                  <c:v>4Q2020</c:v>
                </c:pt>
                <c:pt idx="16">
                  <c:v>1Q2021</c:v>
                </c:pt>
                <c:pt idx="17">
                  <c:v>2Q2021</c:v>
                </c:pt>
                <c:pt idx="18">
                  <c:v>3Q2021</c:v>
                </c:pt>
                <c:pt idx="19">
                  <c:v>4Q2021</c:v>
                </c:pt>
                <c:pt idx="20">
                  <c:v>1Q2022</c:v>
                </c:pt>
                <c:pt idx="21">
                  <c:v>2Q2022</c:v>
                </c:pt>
                <c:pt idx="22">
                  <c:v>3Q2022</c:v>
                </c:pt>
                <c:pt idx="23">
                  <c:v>4Q2022</c:v>
                </c:pt>
                <c:pt idx="24">
                  <c:v>1Q2023</c:v>
                </c:pt>
                <c:pt idx="25">
                  <c:v>2Q2023</c:v>
                </c:pt>
                <c:pt idx="26">
                  <c:v>3Q2023</c:v>
                </c:pt>
                <c:pt idx="27">
                  <c:v>4Q2023</c:v>
                </c:pt>
                <c:pt idx="28">
                  <c:v>1Q2024</c:v>
                </c:pt>
                <c:pt idx="29">
                  <c:v>2Q2024</c:v>
                </c:pt>
                <c:pt idx="30">
                  <c:v>3Q2024</c:v>
                </c:pt>
                <c:pt idx="31">
                  <c:v>4Q2024</c:v>
                </c:pt>
              </c:strCache>
            </c:strRef>
          </c:cat>
          <c:val>
            <c:numRef>
              <c:f>'Premium Trend'!$D$3:$D$34</c:f>
              <c:numCache>
                <c:formatCode>"$"#,##0.00</c:formatCode>
                <c:ptCount val="32"/>
                <c:pt idx="8">
                  <c:v>136.95472040548492</c:v>
                </c:pt>
                <c:pt idx="9">
                  <c:v>138.15877908972666</c:v>
                </c:pt>
                <c:pt idx="10">
                  <c:v>139.37342344279975</c:v>
                </c:pt>
                <c:pt idx="11">
                  <c:v>140.59874653025491</c:v>
                </c:pt>
                <c:pt idx="12">
                  <c:v>141.83484223584315</c:v>
                </c:pt>
                <c:pt idx="13">
                  <c:v>143.08180526870908</c:v>
                </c:pt>
                <c:pt idx="14">
                  <c:v>144.33973117064735</c:v>
                </c:pt>
                <c:pt idx="15">
                  <c:v>145.60871632342329</c:v>
                </c:pt>
                <c:pt idx="16">
                  <c:v>146.88885795615735</c:v>
                </c:pt>
                <c:pt idx="17">
                  <c:v>148.18025415277492</c:v>
                </c:pt>
                <c:pt idx="18">
                  <c:v>149.48300385952143</c:v>
                </c:pt>
                <c:pt idx="19">
                  <c:v>150.79720689254367</c:v>
                </c:pt>
                <c:pt idx="20">
                  <c:v>152.12296394553749</c:v>
                </c:pt>
                <c:pt idx="21">
                  <c:v>153.46037659746304</c:v>
                </c:pt>
                <c:pt idx="22">
                  <c:v>154.80954732032762</c:v>
                </c:pt>
                <c:pt idx="23">
                  <c:v>156.17057948703717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F6A-4855-93FD-5FA764CFA099}"/>
            </c:ext>
          </c:extLst>
        </c:ser>
        <c:ser>
          <c:idx val="3"/>
          <c:order val="3"/>
          <c:tx>
            <c:strRef>
              <c:f>'Premium Trend'!$E$2</c:f>
              <c:strCache>
                <c:ptCount val="1"/>
                <c:pt idx="0">
                  <c:v>8pt</c:v>
                </c:pt>
              </c:strCache>
            </c:strRef>
          </c:tx>
          <c:spPr>
            <a:ln w="28575" cap="rnd">
              <a:solidFill>
                <a:schemeClr val="accent6"/>
              </a:solidFill>
              <a:prstDash val="sysDash"/>
              <a:round/>
            </a:ln>
            <a:effectLst/>
          </c:spPr>
          <c:marker>
            <c:symbol val="none"/>
          </c:marker>
          <c:cat>
            <c:strRef>
              <c:f>'Premium Trend'!$A$3:$A$34</c:f>
              <c:strCache>
                <c:ptCount val="32"/>
                <c:pt idx="0">
                  <c:v>1Q2017</c:v>
                </c:pt>
                <c:pt idx="1">
                  <c:v>2Q2017</c:v>
                </c:pt>
                <c:pt idx="2">
                  <c:v>3Q2017</c:v>
                </c:pt>
                <c:pt idx="3">
                  <c:v>4Q2017</c:v>
                </c:pt>
                <c:pt idx="4">
                  <c:v>1Q2018</c:v>
                </c:pt>
                <c:pt idx="5">
                  <c:v>2Q2018</c:v>
                </c:pt>
                <c:pt idx="6">
                  <c:v>3Q2018</c:v>
                </c:pt>
                <c:pt idx="7">
                  <c:v>4Q2018</c:v>
                </c:pt>
                <c:pt idx="8">
                  <c:v>1Q2019</c:v>
                </c:pt>
                <c:pt idx="9">
                  <c:v>2Q2019</c:v>
                </c:pt>
                <c:pt idx="10">
                  <c:v>3Q2019</c:v>
                </c:pt>
                <c:pt idx="11">
                  <c:v>4Q2019</c:v>
                </c:pt>
                <c:pt idx="12">
                  <c:v>1Q2020</c:v>
                </c:pt>
                <c:pt idx="13">
                  <c:v>2Q2020</c:v>
                </c:pt>
                <c:pt idx="14">
                  <c:v>3Q2020</c:v>
                </c:pt>
                <c:pt idx="15">
                  <c:v>4Q2020</c:v>
                </c:pt>
                <c:pt idx="16">
                  <c:v>1Q2021</c:v>
                </c:pt>
                <c:pt idx="17">
                  <c:v>2Q2021</c:v>
                </c:pt>
                <c:pt idx="18">
                  <c:v>3Q2021</c:v>
                </c:pt>
                <c:pt idx="19">
                  <c:v>4Q2021</c:v>
                </c:pt>
                <c:pt idx="20">
                  <c:v>1Q2022</c:v>
                </c:pt>
                <c:pt idx="21">
                  <c:v>2Q2022</c:v>
                </c:pt>
                <c:pt idx="22">
                  <c:v>3Q2022</c:v>
                </c:pt>
                <c:pt idx="23">
                  <c:v>4Q2022</c:v>
                </c:pt>
                <c:pt idx="24">
                  <c:v>1Q2023</c:v>
                </c:pt>
                <c:pt idx="25">
                  <c:v>2Q2023</c:v>
                </c:pt>
                <c:pt idx="26">
                  <c:v>3Q2023</c:v>
                </c:pt>
                <c:pt idx="27">
                  <c:v>4Q2023</c:v>
                </c:pt>
                <c:pt idx="28">
                  <c:v>1Q2024</c:v>
                </c:pt>
                <c:pt idx="29">
                  <c:v>2Q2024</c:v>
                </c:pt>
                <c:pt idx="30">
                  <c:v>3Q2024</c:v>
                </c:pt>
                <c:pt idx="31">
                  <c:v>4Q2024</c:v>
                </c:pt>
              </c:strCache>
            </c:strRef>
          </c:cat>
          <c:val>
            <c:numRef>
              <c:f>'Premium Trend'!$E$3:$E$34</c:f>
              <c:numCache>
                <c:formatCode>"$"#,##0.00</c:formatCode>
                <c:ptCount val="32"/>
                <c:pt idx="16">
                  <c:v>145.94128277581669</c:v>
                </c:pt>
                <c:pt idx="17">
                  <c:v>147.56330625392096</c:v>
                </c:pt>
                <c:pt idx="18">
                  <c:v>149.20335725729757</c:v>
                </c:pt>
                <c:pt idx="19">
                  <c:v>150.86163614782276</c:v>
                </c:pt>
                <c:pt idx="20">
                  <c:v>152.53834551423884</c:v>
                </c:pt>
                <c:pt idx="21">
                  <c:v>154.23369019690369</c:v>
                </c:pt>
                <c:pt idx="22">
                  <c:v>155.9478773128161</c:v>
                </c:pt>
                <c:pt idx="23">
                  <c:v>157.68111628091856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F6A-4855-93FD-5FA764CFA099}"/>
            </c:ext>
          </c:extLst>
        </c:ser>
        <c:ser>
          <c:idx val="4"/>
          <c:order val="4"/>
          <c:tx>
            <c:strRef>
              <c:f>'Premium Trend'!$F$2</c:f>
              <c:strCache>
                <c:ptCount val="1"/>
                <c:pt idx="0">
                  <c:v>Selection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'Premium Trend'!$A$3:$A$34</c:f>
              <c:strCache>
                <c:ptCount val="32"/>
                <c:pt idx="0">
                  <c:v>1Q2017</c:v>
                </c:pt>
                <c:pt idx="1">
                  <c:v>2Q2017</c:v>
                </c:pt>
                <c:pt idx="2">
                  <c:v>3Q2017</c:v>
                </c:pt>
                <c:pt idx="3">
                  <c:v>4Q2017</c:v>
                </c:pt>
                <c:pt idx="4">
                  <c:v>1Q2018</c:v>
                </c:pt>
                <c:pt idx="5">
                  <c:v>2Q2018</c:v>
                </c:pt>
                <c:pt idx="6">
                  <c:v>3Q2018</c:v>
                </c:pt>
                <c:pt idx="7">
                  <c:v>4Q2018</c:v>
                </c:pt>
                <c:pt idx="8">
                  <c:v>1Q2019</c:v>
                </c:pt>
                <c:pt idx="9">
                  <c:v>2Q2019</c:v>
                </c:pt>
                <c:pt idx="10">
                  <c:v>3Q2019</c:v>
                </c:pt>
                <c:pt idx="11">
                  <c:v>4Q2019</c:v>
                </c:pt>
                <c:pt idx="12">
                  <c:v>1Q2020</c:v>
                </c:pt>
                <c:pt idx="13">
                  <c:v>2Q2020</c:v>
                </c:pt>
                <c:pt idx="14">
                  <c:v>3Q2020</c:v>
                </c:pt>
                <c:pt idx="15">
                  <c:v>4Q2020</c:v>
                </c:pt>
                <c:pt idx="16">
                  <c:v>1Q2021</c:v>
                </c:pt>
                <c:pt idx="17">
                  <c:v>2Q2021</c:v>
                </c:pt>
                <c:pt idx="18">
                  <c:v>3Q2021</c:v>
                </c:pt>
                <c:pt idx="19">
                  <c:v>4Q2021</c:v>
                </c:pt>
                <c:pt idx="20">
                  <c:v>1Q2022</c:v>
                </c:pt>
                <c:pt idx="21">
                  <c:v>2Q2022</c:v>
                </c:pt>
                <c:pt idx="22">
                  <c:v>3Q2022</c:v>
                </c:pt>
                <c:pt idx="23">
                  <c:v>4Q2022</c:v>
                </c:pt>
                <c:pt idx="24">
                  <c:v>1Q2023</c:v>
                </c:pt>
                <c:pt idx="25">
                  <c:v>2Q2023</c:v>
                </c:pt>
                <c:pt idx="26">
                  <c:v>3Q2023</c:v>
                </c:pt>
                <c:pt idx="27">
                  <c:v>4Q2023</c:v>
                </c:pt>
                <c:pt idx="28">
                  <c:v>1Q2024</c:v>
                </c:pt>
                <c:pt idx="29">
                  <c:v>2Q2024</c:v>
                </c:pt>
                <c:pt idx="30">
                  <c:v>3Q2024</c:v>
                </c:pt>
                <c:pt idx="31">
                  <c:v>4Q2024</c:v>
                </c:pt>
              </c:strCache>
            </c:strRef>
          </c:cat>
          <c:val>
            <c:numRef>
              <c:f>'Premium Trend'!$F$3:$F$34</c:f>
              <c:numCache>
                <c:formatCode>"$"#,##0.00</c:formatCode>
                <c:ptCount val="32"/>
                <c:pt idx="23">
                  <c:v>156</c:v>
                </c:pt>
                <c:pt idx="24">
                  <c:v>157.53713142163915</c:v>
                </c:pt>
                <c:pt idx="25">
                  <c:v>159.08940882409487</c:v>
                </c:pt>
                <c:pt idx="26">
                  <c:v>160.6569814468738</c:v>
                </c:pt>
                <c:pt idx="27">
                  <c:v>162.23999999999998</c:v>
                </c:pt>
                <c:pt idx="28">
                  <c:v>163.83861667850468</c:v>
                </c:pt>
                <c:pt idx="29">
                  <c:v>165.45298517705865</c:v>
                </c:pt>
                <c:pt idx="30">
                  <c:v>167.08326070474871</c:v>
                </c:pt>
                <c:pt idx="31">
                  <c:v>168.72959999999995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F6A-4855-93FD-5FA764CFA0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44719984"/>
        <c:axId val="1044720312"/>
      </c:lineChart>
      <c:catAx>
        <c:axId val="1044719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4720312"/>
        <c:crosses val="autoZero"/>
        <c:auto val="1"/>
        <c:lblAlgn val="ctr"/>
        <c:lblOffset val="100"/>
        <c:noMultiLvlLbl val="0"/>
      </c:catAx>
      <c:valAx>
        <c:axId val="1044720312"/>
        <c:scaling>
          <c:orientation val="minMax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4719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tmp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4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537210</xdr:colOff>
      <xdr:row>9</xdr:row>
      <xdr:rowOff>76200</xdr:rowOff>
    </xdr:from>
    <xdr:to>
      <xdr:col>8</xdr:col>
      <xdr:colOff>24931</xdr:colOff>
      <xdr:row>13</xdr:row>
      <xdr:rowOff>173428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7260" y="1790700"/>
          <a:ext cx="1926121" cy="859228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4</xdr:col>
      <xdr:colOff>504825</xdr:colOff>
      <xdr:row>16</xdr:row>
      <xdr:rowOff>141841</xdr:rowOff>
    </xdr:from>
    <xdr:to>
      <xdr:col>12</xdr:col>
      <xdr:colOff>190500</xdr:colOff>
      <xdr:row>20</xdr:row>
      <xdr:rowOff>180844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B7B760E-7497-570A-579E-41C62CEF81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714875" y="3208891"/>
          <a:ext cx="4562475" cy="820053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323850</xdr:colOff>
      <xdr:row>4</xdr:row>
      <xdr:rowOff>28575</xdr:rowOff>
    </xdr:from>
    <xdr:to>
      <xdr:col>13</xdr:col>
      <xdr:colOff>158115</xdr:colOff>
      <xdr:row>7</xdr:row>
      <xdr:rowOff>139065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7086600" y="752475"/>
          <a:ext cx="3377565" cy="653415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i="1"/>
            <a:t>Wondering how the Loss Trend factor is calculated? Check out the blue "Trend Factor Calculation</a:t>
          </a:r>
          <a:r>
            <a:rPr lang="en-US" sz="1100" i="1" baseline="0"/>
            <a:t>" tab after the session. </a:t>
          </a:r>
          <a:endParaRPr lang="en-US" sz="1100" i="1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362856</xdr:colOff>
      <xdr:row>10</xdr:row>
      <xdr:rowOff>6719</xdr:rowOff>
    </xdr:from>
    <xdr:to>
      <xdr:col>13</xdr:col>
      <xdr:colOff>623860</xdr:colOff>
      <xdr:row>21</xdr:row>
      <xdr:rowOff>194868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6BF4A5B-66DF-0FD7-CE6F-728760967572}"/>
            </a:ext>
          </a:extLst>
        </xdr:cNvPr>
        <xdr:cNvSpPr txBox="1"/>
      </xdr:nvSpPr>
      <xdr:spPr>
        <a:xfrm>
          <a:off x="6790838" y="1900579"/>
          <a:ext cx="4884250" cy="232709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/>
            <a:t>For the first three estimates, I assumed that the ultimate losses stabilize starting at 36 months after the accident date. Therefore, I used the most recent available value at the 36-month development as the ultimate loss.</a:t>
          </a:r>
        </a:p>
        <a:p>
          <a:r>
            <a:rPr lang="en-US"/>
            <a:t>For the last two cells, I incorporated the observed development pattern.</a:t>
          </a:r>
        </a:p>
        <a:p>
          <a:endParaRPr lang="en-US"/>
        </a:p>
        <a:p>
          <a:r>
            <a:rPr lang="en-US"/>
            <a:t>For the 2021 estimate:</a:t>
          </a:r>
          <a:br>
            <a:rPr lang="en-US"/>
          </a:br>
          <a:r>
            <a:rPr lang="en-US"/>
            <a:t>(3,200,000/3,050,000)÷(2,350,000/2,200,000)×(2,450,000/2,350,000)=3276824</a:t>
          </a:r>
        </a:p>
        <a:p>
          <a:endParaRPr lang="en-US"/>
        </a:p>
        <a:p>
          <a:r>
            <a:rPr lang="en-US"/>
            <a:t>For the final cell:</a:t>
          </a:r>
          <a:br>
            <a:rPr lang="en-US"/>
          </a:br>
          <a:r>
            <a:rPr lang="en-US"/>
            <a:t>(2,450,000/2,200,000)×3,400,000=3,786,353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358140</xdr:colOff>
      <xdr:row>2</xdr:row>
      <xdr:rowOff>93345</xdr:rowOff>
    </xdr:from>
    <xdr:to>
      <xdr:col>26</xdr:col>
      <xdr:colOff>476250</xdr:colOff>
      <xdr:row>17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400049</xdr:colOff>
      <xdr:row>18</xdr:row>
      <xdr:rowOff>62865</xdr:rowOff>
    </xdr:from>
    <xdr:to>
      <xdr:col>26</xdr:col>
      <xdr:colOff>485774</xdr:colOff>
      <xdr:row>33</xdr:row>
      <xdr:rowOff>104775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426719</xdr:colOff>
      <xdr:row>34</xdr:row>
      <xdr:rowOff>53340</xdr:rowOff>
    </xdr:from>
    <xdr:to>
      <xdr:col>26</xdr:col>
      <xdr:colOff>504824</xdr:colOff>
      <xdr:row>49</xdr:row>
      <xdr:rowOff>152400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24</xdr:col>
      <xdr:colOff>81915</xdr:colOff>
      <xdr:row>5</xdr:row>
      <xdr:rowOff>5715</xdr:rowOff>
    </xdr:from>
    <xdr:to>
      <xdr:col>26</xdr:col>
      <xdr:colOff>278130</xdr:colOff>
      <xdr:row>13</xdr:row>
      <xdr:rowOff>93345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/>
      </xdr:nvSpPr>
      <xdr:spPr>
        <a:xfrm>
          <a:off x="14788515" y="910590"/>
          <a:ext cx="1415415" cy="1554480"/>
        </a:xfrm>
        <a:prstGeom prst="rect">
          <a:avLst/>
        </a:prstGeom>
        <a:solidFill>
          <a:schemeClr val="accent5">
            <a:alpha val="22000"/>
          </a:schemeClr>
        </a:solidFill>
        <a:ln>
          <a:noFill/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76200</xdr:colOff>
      <xdr:row>37</xdr:row>
      <xdr:rowOff>0</xdr:rowOff>
    </xdr:from>
    <xdr:to>
      <xdr:col>26</xdr:col>
      <xdr:colOff>264795</xdr:colOff>
      <xdr:row>45</xdr:row>
      <xdr:rowOff>85725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/>
      </xdr:nvSpPr>
      <xdr:spPr>
        <a:xfrm>
          <a:off x="16116300" y="6734175"/>
          <a:ext cx="1407795" cy="1552575"/>
        </a:xfrm>
        <a:prstGeom prst="rect">
          <a:avLst/>
        </a:prstGeom>
        <a:solidFill>
          <a:schemeClr val="accent5">
            <a:alpha val="22000"/>
          </a:schemeClr>
        </a:solidFill>
        <a:ln>
          <a:noFill/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0.74121</cdr:x>
      <cdr:y>0.15999</cdr:y>
    </cdr:from>
    <cdr:to>
      <cdr:x>0.96946</cdr:x>
      <cdr:y>0.72291</cdr:y>
    </cdr:to>
    <cdr:sp macro="" textlink="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2A67E699-8557-4CA2-8B88-C0E035892629}"/>
            </a:ext>
          </a:extLst>
        </cdr:cNvPr>
        <cdr:cNvSpPr/>
      </cdr:nvSpPr>
      <cdr:spPr>
        <a:xfrm xmlns:a="http://schemas.openxmlformats.org/drawingml/2006/main">
          <a:off x="4577716" y="444371"/>
          <a:ext cx="1409700" cy="1563499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5">
            <a:alpha val="22000"/>
          </a:scheme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4">
            <a:shade val="50000"/>
          </a:schemeClr>
        </a:lnRef>
        <a:fillRef xmlns:a="http://schemas.openxmlformats.org/drawingml/2006/main" idx="1">
          <a:schemeClr val="accent4"/>
        </a:fillRef>
        <a:effectRef xmlns:a="http://schemas.openxmlformats.org/drawingml/2006/main" idx="0">
          <a:schemeClr val="accent4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endParaRPr lang="en-US" sz="1100"/>
        </a:p>
      </cdr:txBody>
    </cdr:sp>
  </cdr:relSizeAnchor>
</c:userShapes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268605</xdr:colOff>
      <xdr:row>2</xdr:row>
      <xdr:rowOff>177166</xdr:rowOff>
    </xdr:from>
    <xdr:to>
      <xdr:col>17</xdr:col>
      <xdr:colOff>104775</xdr:colOff>
      <xdr:row>20</xdr:row>
      <xdr:rowOff>161926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428625</xdr:colOff>
      <xdr:row>5</xdr:row>
      <xdr:rowOff>133350</xdr:rowOff>
    </xdr:from>
    <xdr:to>
      <xdr:col>17</xdr:col>
      <xdr:colOff>11430</xdr:colOff>
      <xdr:row>16</xdr:row>
      <xdr:rowOff>133350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SpPr/>
      </xdr:nvSpPr>
      <xdr:spPr>
        <a:xfrm>
          <a:off x="8963025" y="1038225"/>
          <a:ext cx="1411605" cy="1990725"/>
        </a:xfrm>
        <a:prstGeom prst="rect">
          <a:avLst/>
        </a:prstGeom>
        <a:solidFill>
          <a:schemeClr val="accent5">
            <a:alpha val="22000"/>
          </a:schemeClr>
        </a:solidFill>
        <a:ln>
          <a:noFill/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257175</xdr:colOff>
      <xdr:row>1</xdr:row>
      <xdr:rowOff>49530</xdr:rowOff>
    </xdr:from>
    <xdr:to>
      <xdr:col>14</xdr:col>
      <xdr:colOff>459649</xdr:colOff>
      <xdr:row>17</xdr:row>
      <xdr:rowOff>125730</xdr:rowOff>
    </xdr:to>
    <xdr:sp macro="" textlink="">
      <xdr:nvSpPr>
        <xdr:cNvPr id="2" name="Content Placeholder 2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>
          <a:spLocks noGrp="1"/>
        </xdr:cNvSpPr>
      </xdr:nvSpPr>
      <xdr:spPr>
        <a:xfrm>
          <a:off x="257175" y="230505"/>
          <a:ext cx="8736874" cy="2971800"/>
        </a:xfrm>
        <a:prstGeom prst="rect">
          <a:avLst/>
        </a:prstGeom>
      </xdr:spPr>
      <xdr:txBody>
        <a:bodyPr vert="horz" wrap="square" lIns="91440" tIns="45720" rIns="91440" bIns="45720" rtlCol="0">
          <a:normAutofit/>
        </a:bodyPr>
        <a:lstStyle>
          <a:lvl1pPr marL="228600" marR="0" indent="-228600" algn="l" defTabSz="914400" rtl="0" eaLnBrk="1" fontAlgn="auto" latinLnBrk="0" hangingPunct="1">
            <a:lnSpc>
              <a:spcPct val="90000"/>
            </a:lnSpc>
            <a:spcBef>
              <a:spcPts val="1000"/>
            </a:spcBef>
            <a:spcAft>
              <a:spcPts val="0"/>
            </a:spcAft>
            <a:buClr>
              <a:srgbClr val="FCB315"/>
            </a:buClr>
            <a:buSzTx/>
            <a:buFont typeface="Arial" panose="020B0604020202020204" pitchFamily="34" charset="0"/>
            <a:buChar char="•"/>
            <a:tabLst/>
            <a:defRPr sz="2800" kern="1200">
              <a:solidFill>
                <a:schemeClr val="tx1"/>
              </a:solidFill>
              <a:latin typeface="Univers LT Std 55" panose="020B0603020202020204" pitchFamily="34" charset="0"/>
              <a:ea typeface="+mn-ea"/>
              <a:cs typeface="+mn-cs"/>
            </a:defRPr>
          </a:lvl1pPr>
          <a:lvl2pPr marL="685800" marR="0" indent="-228600" algn="l" defTabSz="914400" rtl="0" eaLnBrk="1" fontAlgn="auto" latinLnBrk="0" hangingPunct="1">
            <a:lnSpc>
              <a:spcPct val="90000"/>
            </a:lnSpc>
            <a:spcBef>
              <a:spcPts val="500"/>
            </a:spcBef>
            <a:spcAft>
              <a:spcPts val="0"/>
            </a:spcAft>
            <a:buClrTx/>
            <a:buSzTx/>
            <a:buFont typeface="Univers LT Std 55" panose="020B0603020202020204" pitchFamily="34" charset="0"/>
            <a:buChar char="–"/>
            <a:tabLst/>
            <a:defRPr sz="2400" kern="1200">
              <a:solidFill>
                <a:schemeClr val="tx1"/>
              </a:solidFill>
              <a:latin typeface="Univers LT Std 55" panose="020B0603020202020204" pitchFamily="34" charset="0"/>
              <a:ea typeface="+mn-ea"/>
              <a:cs typeface="+mn-cs"/>
            </a:defRPr>
          </a:lvl2pPr>
          <a:lvl3pPr marL="1143000" marR="0" indent="-228600" algn="l" defTabSz="914400" rtl="0" eaLnBrk="1" fontAlgn="auto" latinLnBrk="0" hangingPunct="1">
            <a:lnSpc>
              <a:spcPct val="90000"/>
            </a:lnSpc>
            <a:spcBef>
              <a:spcPts val="50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 sz="2000" kern="1200">
              <a:solidFill>
                <a:schemeClr val="tx1"/>
              </a:solidFill>
              <a:latin typeface="Univers LT Std 55" panose="020B0603020202020204" pitchFamily="34" charset="0"/>
              <a:ea typeface="+mn-ea"/>
              <a:cs typeface="+mn-cs"/>
            </a:defRPr>
          </a:lvl3pPr>
          <a:lvl4pPr marL="1600200" marR="0" indent="-228600" algn="l" defTabSz="914400" rtl="0" eaLnBrk="1" fontAlgn="auto" latinLnBrk="0" hangingPunct="1">
            <a:lnSpc>
              <a:spcPct val="90000"/>
            </a:lnSpc>
            <a:spcBef>
              <a:spcPts val="500"/>
            </a:spcBef>
            <a:spcAft>
              <a:spcPts val="0"/>
            </a:spcAft>
            <a:buClrTx/>
            <a:buSzTx/>
            <a:buFont typeface="Univers LT Std 55" panose="020B0603020202020204" pitchFamily="34" charset="0"/>
            <a:buChar char="–"/>
            <a:tabLst/>
            <a:defRPr sz="1800" kern="1200">
              <a:solidFill>
                <a:schemeClr val="tx1"/>
              </a:solidFill>
              <a:latin typeface="Univers LT Std 55" panose="020B0603020202020204" pitchFamily="34" charset="0"/>
              <a:ea typeface="+mn-ea"/>
              <a:cs typeface="+mn-cs"/>
            </a:defRPr>
          </a:lvl4pPr>
          <a:lvl5pPr marL="2057400" marR="0" indent="-228600" algn="l" defTabSz="914400" rtl="0" eaLnBrk="1" fontAlgn="auto" latinLnBrk="0" hangingPunct="1">
            <a:lnSpc>
              <a:spcPct val="90000"/>
            </a:lnSpc>
            <a:spcBef>
              <a:spcPts val="500"/>
            </a:spcBef>
            <a:spcAft>
              <a:spcPts val="0"/>
            </a:spcAft>
            <a:buClrTx/>
            <a:buSzTx/>
            <a:buFont typeface="Courier New" panose="02070309020205020404" pitchFamily="49" charset="0"/>
            <a:buChar char="o"/>
            <a:tabLst/>
            <a:defRPr sz="1800" kern="1200">
              <a:solidFill>
                <a:schemeClr val="tx1"/>
              </a:solidFill>
              <a:latin typeface="Univers LT Std 55" panose="020B0603020202020204" pitchFamily="34" charset="0"/>
              <a:ea typeface="+mn-ea"/>
              <a:cs typeface="+mn-cs"/>
            </a:defRPr>
          </a:lvl5pPr>
          <a:lvl6pPr marL="25146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9718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4290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8862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800">
              <a:solidFill>
                <a:srgbClr val="0864A1"/>
              </a:solidFill>
            </a:rPr>
            <a:t>We are determining the pricing for policies written from 1/1/2024 through 12/31/2024.</a:t>
          </a:r>
        </a:p>
        <a:p>
          <a:endParaRPr lang="en-US" sz="1800">
            <a:solidFill>
              <a:srgbClr val="0864A1"/>
            </a:solidFill>
          </a:endParaRPr>
        </a:p>
        <a:p>
          <a:endParaRPr lang="en-US" sz="1800">
            <a:solidFill>
              <a:srgbClr val="0864A1"/>
            </a:solidFill>
          </a:endParaRPr>
        </a:p>
        <a:p>
          <a:endParaRPr lang="en-US" sz="1800">
            <a:solidFill>
              <a:srgbClr val="0864A1"/>
            </a:solidFill>
          </a:endParaRPr>
        </a:p>
        <a:p>
          <a:endParaRPr lang="en-US" sz="1800">
            <a:solidFill>
              <a:srgbClr val="0864A1"/>
            </a:solidFill>
          </a:endParaRPr>
        </a:p>
        <a:p>
          <a:r>
            <a:rPr lang="en-US" sz="1800">
              <a:solidFill>
                <a:srgbClr val="0864A1"/>
              </a:solidFill>
            </a:rPr>
            <a:t>Assume all policies are 12 months long.</a:t>
          </a:r>
        </a:p>
        <a:p>
          <a:r>
            <a:rPr lang="en-US" sz="1800">
              <a:solidFill>
                <a:srgbClr val="0864A1"/>
              </a:solidFill>
            </a:rPr>
            <a:t>Assume policies are written uniformly throughout the year.</a:t>
          </a:r>
        </a:p>
        <a:p>
          <a:r>
            <a:rPr lang="en-US" sz="1800">
              <a:solidFill>
                <a:srgbClr val="0864A1"/>
              </a:solidFill>
            </a:rPr>
            <a:t>Assume accidents occur uniformly throughout the year.</a:t>
          </a:r>
        </a:p>
        <a:p>
          <a:r>
            <a:rPr lang="en-US" sz="1800">
              <a:solidFill>
                <a:srgbClr val="0864A1"/>
              </a:solidFill>
            </a:rPr>
            <a:t>The </a:t>
          </a:r>
          <a:r>
            <a:rPr lang="en-US" sz="1800" b="1">
              <a:solidFill>
                <a:srgbClr val="0864A1"/>
              </a:solidFill>
            </a:rPr>
            <a:t>average policy </a:t>
          </a:r>
          <a:r>
            <a:rPr lang="en-US" sz="1800">
              <a:solidFill>
                <a:srgbClr val="0864A1"/>
              </a:solidFill>
            </a:rPr>
            <a:t>will be written on 7/1/2024.</a:t>
          </a:r>
        </a:p>
        <a:p>
          <a:r>
            <a:rPr lang="en-US" sz="1800">
              <a:solidFill>
                <a:srgbClr val="0864A1"/>
              </a:solidFill>
            </a:rPr>
            <a:t>That policy will be in effect until 6/30/2025.</a:t>
          </a:r>
        </a:p>
        <a:p>
          <a:endParaRPr lang="en-US" sz="1800">
            <a:solidFill>
              <a:srgbClr val="0864A1"/>
            </a:solidFill>
          </a:endParaRPr>
        </a:p>
        <a:p>
          <a:endParaRPr lang="en-US" sz="1800">
            <a:solidFill>
              <a:srgbClr val="0864A1"/>
            </a:solidFill>
          </a:endParaRPr>
        </a:p>
        <a:p>
          <a:endParaRPr lang="en-US" sz="1800">
            <a:solidFill>
              <a:srgbClr val="0864A1"/>
            </a:solidFill>
          </a:endParaRPr>
        </a:p>
        <a:p>
          <a:endParaRPr lang="en-US" sz="1800">
            <a:solidFill>
              <a:srgbClr val="0864A1"/>
            </a:solidFill>
          </a:endParaRPr>
        </a:p>
        <a:p>
          <a:r>
            <a:rPr lang="en-US" sz="1800">
              <a:solidFill>
                <a:srgbClr val="0864A1"/>
              </a:solidFill>
            </a:rPr>
            <a:t>The </a:t>
          </a:r>
          <a:r>
            <a:rPr lang="en-US" sz="1800" b="1">
              <a:solidFill>
                <a:srgbClr val="0864A1"/>
              </a:solidFill>
            </a:rPr>
            <a:t>average accident </a:t>
          </a:r>
          <a:r>
            <a:rPr lang="en-US" sz="1800">
              <a:solidFill>
                <a:srgbClr val="0864A1"/>
              </a:solidFill>
            </a:rPr>
            <a:t>will occur on 12/31/2024 for this policy.</a:t>
          </a:r>
        </a:p>
        <a:p>
          <a:r>
            <a:rPr lang="en-US" sz="1800" b="1">
              <a:solidFill>
                <a:srgbClr val="0864A1"/>
              </a:solidFill>
            </a:rPr>
            <a:t>We want to project our losses to 12/31/2024.</a:t>
          </a:r>
        </a:p>
        <a:p>
          <a:endParaRPr lang="en-US" sz="1800" b="1">
            <a:solidFill>
              <a:srgbClr val="0864A1"/>
            </a:solidFill>
          </a:endParaRPr>
        </a:p>
      </xdr:txBody>
    </xdr:sp>
    <xdr:clientData/>
  </xdr:twoCellAnchor>
  <xdr:twoCellAnchor>
    <xdr:from>
      <xdr:col>1</xdr:col>
      <xdr:colOff>15240</xdr:colOff>
      <xdr:row>5</xdr:row>
      <xdr:rowOff>158115</xdr:rowOff>
    </xdr:from>
    <xdr:to>
      <xdr:col>13</xdr:col>
      <xdr:colOff>320040</xdr:colOff>
      <xdr:row>5</xdr:row>
      <xdr:rowOff>158115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CxnSpPr/>
      </xdr:nvCxnSpPr>
      <xdr:spPr>
        <a:xfrm>
          <a:off x="624840" y="1062990"/>
          <a:ext cx="762000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63235</xdr:colOff>
      <xdr:row>5</xdr:row>
      <xdr:rowOff>100966</xdr:rowOff>
    </xdr:from>
    <xdr:to>
      <xdr:col>9</xdr:col>
      <xdr:colOff>165368</xdr:colOff>
      <xdr:row>6</xdr:row>
      <xdr:rowOff>30604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SpPr/>
      </xdr:nvSpPr>
      <xdr:spPr>
        <a:xfrm>
          <a:off x="5549635" y="1005841"/>
          <a:ext cx="102133" cy="110613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8</xdr:col>
      <xdr:colOff>238125</xdr:colOff>
      <xdr:row>6</xdr:row>
      <xdr:rowOff>95362</xdr:rowOff>
    </xdr:from>
    <xdr:to>
      <xdr:col>10</xdr:col>
      <xdr:colOff>9525</xdr:colOff>
      <xdr:row>8</xdr:row>
      <xdr:rowOff>76198</xdr:rowOff>
    </xdr:to>
    <xdr:sp macro="" textlink="">
      <xdr:nvSpPr>
        <xdr:cNvPr id="5" name="TextBox 8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SpPr txBox="1"/>
      </xdr:nvSpPr>
      <xdr:spPr>
        <a:xfrm>
          <a:off x="5114925" y="1181212"/>
          <a:ext cx="990600" cy="34278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600">
              <a:solidFill>
                <a:schemeClr val="accent2"/>
              </a:solidFill>
            </a:rPr>
            <a:t>1/1/2024</a:t>
          </a:r>
        </a:p>
      </xdr:txBody>
    </xdr:sp>
    <xdr:clientData/>
  </xdr:twoCellAnchor>
  <xdr:twoCellAnchor>
    <xdr:from>
      <xdr:col>11</xdr:col>
      <xdr:colOff>91624</xdr:colOff>
      <xdr:row>6</xdr:row>
      <xdr:rowOff>94164</xdr:rowOff>
    </xdr:from>
    <xdr:to>
      <xdr:col>13</xdr:col>
      <xdr:colOff>60776</xdr:colOff>
      <xdr:row>8</xdr:row>
      <xdr:rowOff>78388</xdr:rowOff>
    </xdr:to>
    <xdr:sp macro="" textlink="">
      <xdr:nvSpPr>
        <xdr:cNvPr id="6" name="TextBox 9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SpPr txBox="1"/>
      </xdr:nvSpPr>
      <xdr:spPr>
        <a:xfrm>
          <a:off x="6797224" y="1180014"/>
          <a:ext cx="1188352" cy="346174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600">
              <a:solidFill>
                <a:schemeClr val="accent2"/>
              </a:solidFill>
            </a:rPr>
            <a:t>12/31/2024</a:t>
          </a:r>
        </a:p>
      </xdr:txBody>
    </xdr:sp>
    <xdr:clientData/>
  </xdr:twoCellAnchor>
  <xdr:twoCellAnchor>
    <xdr:from>
      <xdr:col>12</xdr:col>
      <xdr:colOff>25135</xdr:colOff>
      <xdr:row>5</xdr:row>
      <xdr:rowOff>100965</xdr:rowOff>
    </xdr:from>
    <xdr:to>
      <xdr:col>12</xdr:col>
      <xdr:colOff>127268</xdr:colOff>
      <xdr:row>6</xdr:row>
      <xdr:rowOff>30603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00000000-0008-0000-0700-000007000000}"/>
            </a:ext>
          </a:extLst>
        </xdr:cNvPr>
        <xdr:cNvSpPr/>
      </xdr:nvSpPr>
      <xdr:spPr>
        <a:xfrm>
          <a:off x="7340335" y="1005840"/>
          <a:ext cx="102133" cy="110613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9</xdr:col>
      <xdr:colOff>59425</xdr:colOff>
      <xdr:row>8</xdr:row>
      <xdr:rowOff>64832</xdr:rowOff>
    </xdr:from>
    <xdr:to>
      <xdr:col>12</xdr:col>
      <xdr:colOff>131078</xdr:colOff>
      <xdr:row>10</xdr:row>
      <xdr:rowOff>113748</xdr:rowOff>
    </xdr:to>
    <xdr:sp macro="" textlink="">
      <xdr:nvSpPr>
        <xdr:cNvPr id="8" name="Arrow: Left-Right 7">
          <a:extLst>
            <a:ext uri="{FF2B5EF4-FFF2-40B4-BE49-F238E27FC236}">
              <a16:creationId xmlns:a16="http://schemas.microsoft.com/office/drawing/2014/main" id="{00000000-0008-0000-0700-000008000000}"/>
            </a:ext>
          </a:extLst>
        </xdr:cNvPr>
        <xdr:cNvSpPr/>
      </xdr:nvSpPr>
      <xdr:spPr>
        <a:xfrm>
          <a:off x="5545825" y="1512632"/>
          <a:ext cx="1900453" cy="410866"/>
        </a:xfrm>
        <a:prstGeom prst="leftRightArrow">
          <a:avLst/>
        </a:prstGeom>
        <a:ln>
          <a:solidFill>
            <a:schemeClr val="accent2"/>
          </a:solidFill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>
              <a:solidFill>
                <a:schemeClr val="accent2">
                  <a:lumMod val="75000"/>
                </a:schemeClr>
              </a:solidFill>
            </a:rPr>
            <a:t>Policies Written</a:t>
          </a:r>
        </a:p>
      </xdr:txBody>
    </xdr:sp>
    <xdr:clientData/>
  </xdr:twoCellAnchor>
  <xdr:twoCellAnchor>
    <xdr:from>
      <xdr:col>1</xdr:col>
      <xdr:colOff>55245</xdr:colOff>
      <xdr:row>25</xdr:row>
      <xdr:rowOff>36195</xdr:rowOff>
    </xdr:from>
    <xdr:to>
      <xdr:col>13</xdr:col>
      <xdr:colOff>360045</xdr:colOff>
      <xdr:row>25</xdr:row>
      <xdr:rowOff>36195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00000000-0008-0000-0700-000009000000}"/>
            </a:ext>
          </a:extLst>
        </xdr:cNvPr>
        <xdr:cNvCxnSpPr/>
      </xdr:nvCxnSpPr>
      <xdr:spPr>
        <a:xfrm>
          <a:off x="664845" y="4560570"/>
          <a:ext cx="762000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95620</xdr:colOff>
      <xdr:row>24</xdr:row>
      <xdr:rowOff>158116</xdr:rowOff>
    </xdr:from>
    <xdr:to>
      <xdr:col>9</xdr:col>
      <xdr:colOff>203468</xdr:colOff>
      <xdr:row>25</xdr:row>
      <xdr:rowOff>87754</xdr:rowOff>
    </xdr:to>
    <xdr:sp macro="" textlink="">
      <xdr:nvSpPr>
        <xdr:cNvPr id="10" name="Oval 9">
          <a:extLst>
            <a:ext uri="{FF2B5EF4-FFF2-40B4-BE49-F238E27FC236}">
              <a16:creationId xmlns:a16="http://schemas.microsoft.com/office/drawing/2014/main" id="{00000000-0008-0000-0700-00000A000000}"/>
            </a:ext>
          </a:extLst>
        </xdr:cNvPr>
        <xdr:cNvSpPr/>
      </xdr:nvSpPr>
      <xdr:spPr>
        <a:xfrm>
          <a:off x="5582020" y="4501516"/>
          <a:ext cx="107848" cy="110613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8</xdr:col>
      <xdr:colOff>274320</xdr:colOff>
      <xdr:row>25</xdr:row>
      <xdr:rowOff>150607</xdr:rowOff>
    </xdr:from>
    <xdr:to>
      <xdr:col>10</xdr:col>
      <xdr:colOff>45720</xdr:colOff>
      <xdr:row>27</xdr:row>
      <xdr:rowOff>131443</xdr:rowOff>
    </xdr:to>
    <xdr:sp macro="" textlink="">
      <xdr:nvSpPr>
        <xdr:cNvPr id="11" name="TextBox 8">
          <a:extLst>
            <a:ext uri="{FF2B5EF4-FFF2-40B4-BE49-F238E27FC236}">
              <a16:creationId xmlns:a16="http://schemas.microsoft.com/office/drawing/2014/main" id="{00000000-0008-0000-0700-00000B000000}"/>
            </a:ext>
          </a:extLst>
        </xdr:cNvPr>
        <xdr:cNvSpPr txBox="1"/>
      </xdr:nvSpPr>
      <xdr:spPr>
        <a:xfrm>
          <a:off x="5151120" y="4674982"/>
          <a:ext cx="990600" cy="34278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600">
              <a:solidFill>
                <a:schemeClr val="accent2"/>
              </a:solidFill>
            </a:rPr>
            <a:t>1/1/2024</a:t>
          </a:r>
        </a:p>
      </xdr:txBody>
    </xdr:sp>
    <xdr:clientData/>
  </xdr:twoCellAnchor>
  <xdr:twoCellAnchor>
    <xdr:from>
      <xdr:col>11</xdr:col>
      <xdr:colOff>131629</xdr:colOff>
      <xdr:row>25</xdr:row>
      <xdr:rowOff>158934</xdr:rowOff>
    </xdr:from>
    <xdr:to>
      <xdr:col>13</xdr:col>
      <xdr:colOff>93161</xdr:colOff>
      <xdr:row>27</xdr:row>
      <xdr:rowOff>133633</xdr:rowOff>
    </xdr:to>
    <xdr:sp macro="" textlink="">
      <xdr:nvSpPr>
        <xdr:cNvPr id="12" name="TextBox 9">
          <a:extLst>
            <a:ext uri="{FF2B5EF4-FFF2-40B4-BE49-F238E27FC236}">
              <a16:creationId xmlns:a16="http://schemas.microsoft.com/office/drawing/2014/main" id="{00000000-0008-0000-0700-00000C000000}"/>
            </a:ext>
          </a:extLst>
        </xdr:cNvPr>
        <xdr:cNvSpPr txBox="1"/>
      </xdr:nvSpPr>
      <xdr:spPr>
        <a:xfrm>
          <a:off x="6837229" y="4683309"/>
          <a:ext cx="1180732" cy="33664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600">
              <a:solidFill>
                <a:schemeClr val="accent2"/>
              </a:solidFill>
            </a:rPr>
            <a:t>12/31/2024</a:t>
          </a:r>
        </a:p>
      </xdr:txBody>
    </xdr:sp>
    <xdr:clientData/>
  </xdr:twoCellAnchor>
  <xdr:twoCellAnchor>
    <xdr:from>
      <xdr:col>12</xdr:col>
      <xdr:colOff>57520</xdr:colOff>
      <xdr:row>24</xdr:row>
      <xdr:rowOff>158115</xdr:rowOff>
    </xdr:from>
    <xdr:to>
      <xdr:col>12</xdr:col>
      <xdr:colOff>165368</xdr:colOff>
      <xdr:row>25</xdr:row>
      <xdr:rowOff>87753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00000000-0008-0000-0700-00000D000000}"/>
            </a:ext>
          </a:extLst>
        </xdr:cNvPr>
        <xdr:cNvSpPr/>
      </xdr:nvSpPr>
      <xdr:spPr>
        <a:xfrm>
          <a:off x="7372720" y="4501515"/>
          <a:ext cx="107848" cy="110613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9</xdr:col>
      <xdr:colOff>91810</xdr:colOff>
      <xdr:row>27</xdr:row>
      <xdr:rowOff>123887</xdr:rowOff>
    </xdr:from>
    <xdr:to>
      <xdr:col>12</xdr:col>
      <xdr:colOff>171083</xdr:colOff>
      <xdr:row>29</xdr:row>
      <xdr:rowOff>168993</xdr:rowOff>
    </xdr:to>
    <xdr:sp macro="" textlink="">
      <xdr:nvSpPr>
        <xdr:cNvPr id="14" name="Arrow: Left-Right 13">
          <a:extLst>
            <a:ext uri="{FF2B5EF4-FFF2-40B4-BE49-F238E27FC236}">
              <a16:creationId xmlns:a16="http://schemas.microsoft.com/office/drawing/2014/main" id="{00000000-0008-0000-0700-00000E000000}"/>
            </a:ext>
          </a:extLst>
        </xdr:cNvPr>
        <xdr:cNvSpPr/>
      </xdr:nvSpPr>
      <xdr:spPr>
        <a:xfrm>
          <a:off x="5578210" y="5010212"/>
          <a:ext cx="1908073" cy="407056"/>
        </a:xfrm>
        <a:prstGeom prst="leftRightArrow">
          <a:avLst/>
        </a:prstGeom>
        <a:ln>
          <a:solidFill>
            <a:schemeClr val="accent2"/>
          </a:solidFill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>
              <a:solidFill>
                <a:schemeClr val="accent2">
                  <a:lumMod val="75000"/>
                </a:schemeClr>
              </a:solidFill>
            </a:rPr>
            <a:t>Policies Written</a:t>
          </a:r>
        </a:p>
      </xdr:txBody>
    </xdr:sp>
    <xdr:clientData/>
  </xdr:twoCellAnchor>
  <xdr:twoCellAnchor>
    <xdr:from>
      <xdr:col>10</xdr:col>
      <xdr:colOff>326125</xdr:colOff>
      <xdr:row>24</xdr:row>
      <xdr:rowOff>155049</xdr:rowOff>
    </xdr:from>
    <xdr:to>
      <xdr:col>10</xdr:col>
      <xdr:colOff>435878</xdr:colOff>
      <xdr:row>25</xdr:row>
      <xdr:rowOff>88497</xdr:rowOff>
    </xdr:to>
    <xdr:sp macro="" textlink="">
      <xdr:nvSpPr>
        <xdr:cNvPr id="15" name="Oval 14">
          <a:extLst>
            <a:ext uri="{FF2B5EF4-FFF2-40B4-BE49-F238E27FC236}">
              <a16:creationId xmlns:a16="http://schemas.microsoft.com/office/drawing/2014/main" id="{00000000-0008-0000-0700-00000F000000}"/>
            </a:ext>
          </a:extLst>
        </xdr:cNvPr>
        <xdr:cNvSpPr/>
      </xdr:nvSpPr>
      <xdr:spPr>
        <a:xfrm>
          <a:off x="6422125" y="4498449"/>
          <a:ext cx="109753" cy="114423"/>
        </a:xfrm>
        <a:prstGeom prst="ellips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9</xdr:col>
      <xdr:colOff>495300</xdr:colOff>
      <xdr:row>22</xdr:row>
      <xdr:rowOff>158501</xdr:rowOff>
    </xdr:from>
    <xdr:to>
      <xdr:col>11</xdr:col>
      <xdr:colOff>266700</xdr:colOff>
      <xdr:row>24</xdr:row>
      <xdr:rowOff>146535</xdr:rowOff>
    </xdr:to>
    <xdr:sp macro="" textlink="">
      <xdr:nvSpPr>
        <xdr:cNvPr id="16" name="TextBox 12">
          <a:extLst>
            <a:ext uri="{FF2B5EF4-FFF2-40B4-BE49-F238E27FC236}">
              <a16:creationId xmlns:a16="http://schemas.microsoft.com/office/drawing/2014/main" id="{00000000-0008-0000-0700-000010000000}"/>
            </a:ext>
          </a:extLst>
        </xdr:cNvPr>
        <xdr:cNvSpPr txBox="1"/>
      </xdr:nvSpPr>
      <xdr:spPr>
        <a:xfrm>
          <a:off x="5981700" y="4139951"/>
          <a:ext cx="990600" cy="349984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600">
              <a:solidFill>
                <a:schemeClr val="accent3">
                  <a:lumMod val="75000"/>
                </a:schemeClr>
              </a:solidFill>
            </a:rPr>
            <a:t>7/1/2024</a:t>
          </a:r>
        </a:p>
      </xdr:txBody>
    </xdr:sp>
    <xdr:clientData/>
  </xdr:twoCellAnchor>
  <xdr:twoCellAnchor>
    <xdr:from>
      <xdr:col>12</xdr:col>
      <xdr:colOff>418484</xdr:colOff>
      <xdr:row>23</xdr:row>
      <xdr:rowOff>2677</xdr:rowOff>
    </xdr:from>
    <xdr:to>
      <xdr:col>14</xdr:col>
      <xdr:colOff>266084</xdr:colOff>
      <xdr:row>24</xdr:row>
      <xdr:rowOff>141206</xdr:rowOff>
    </xdr:to>
    <xdr:sp macro="" textlink="">
      <xdr:nvSpPr>
        <xdr:cNvPr id="17" name="TextBox 13">
          <a:extLst>
            <a:ext uri="{FF2B5EF4-FFF2-40B4-BE49-F238E27FC236}">
              <a16:creationId xmlns:a16="http://schemas.microsoft.com/office/drawing/2014/main" id="{00000000-0008-0000-0700-000011000000}"/>
            </a:ext>
          </a:extLst>
        </xdr:cNvPr>
        <xdr:cNvSpPr txBox="1"/>
      </xdr:nvSpPr>
      <xdr:spPr>
        <a:xfrm>
          <a:off x="7733684" y="4165102"/>
          <a:ext cx="1066800" cy="319504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600">
              <a:solidFill>
                <a:schemeClr val="accent3">
                  <a:lumMod val="75000"/>
                </a:schemeClr>
              </a:solidFill>
            </a:rPr>
            <a:t>6/30/2025</a:t>
          </a:r>
        </a:p>
      </xdr:txBody>
    </xdr:sp>
    <xdr:clientData/>
  </xdr:twoCellAnchor>
  <xdr:twoCellAnchor>
    <xdr:from>
      <xdr:col>13</xdr:col>
      <xdr:colOff>285504</xdr:colOff>
      <xdr:row>24</xdr:row>
      <xdr:rowOff>155049</xdr:rowOff>
    </xdr:from>
    <xdr:to>
      <xdr:col>13</xdr:col>
      <xdr:colOff>397162</xdr:colOff>
      <xdr:row>25</xdr:row>
      <xdr:rowOff>88497</xdr:rowOff>
    </xdr:to>
    <xdr:sp macro="" textlink="">
      <xdr:nvSpPr>
        <xdr:cNvPr id="18" name="Oval 17">
          <a:extLst>
            <a:ext uri="{FF2B5EF4-FFF2-40B4-BE49-F238E27FC236}">
              <a16:creationId xmlns:a16="http://schemas.microsoft.com/office/drawing/2014/main" id="{00000000-0008-0000-0700-000012000000}"/>
            </a:ext>
          </a:extLst>
        </xdr:cNvPr>
        <xdr:cNvSpPr/>
      </xdr:nvSpPr>
      <xdr:spPr>
        <a:xfrm>
          <a:off x="8210304" y="4498449"/>
          <a:ext cx="111658" cy="114423"/>
        </a:xfrm>
        <a:prstGeom prst="ellips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10</xdr:col>
      <xdr:colOff>282062</xdr:colOff>
      <xdr:row>20</xdr:row>
      <xdr:rowOff>135255</xdr:rowOff>
    </xdr:from>
    <xdr:to>
      <xdr:col>13</xdr:col>
      <xdr:colOff>342285</xdr:colOff>
      <xdr:row>23</xdr:row>
      <xdr:rowOff>12721</xdr:rowOff>
    </xdr:to>
    <xdr:sp macro="" textlink="">
      <xdr:nvSpPr>
        <xdr:cNvPr id="19" name="Arrow: Left-Right 18">
          <a:extLst>
            <a:ext uri="{FF2B5EF4-FFF2-40B4-BE49-F238E27FC236}">
              <a16:creationId xmlns:a16="http://schemas.microsoft.com/office/drawing/2014/main" id="{00000000-0008-0000-0700-000013000000}"/>
            </a:ext>
          </a:extLst>
        </xdr:cNvPr>
        <xdr:cNvSpPr/>
      </xdr:nvSpPr>
      <xdr:spPr>
        <a:xfrm>
          <a:off x="6378062" y="3754755"/>
          <a:ext cx="1889023" cy="420391"/>
        </a:xfrm>
        <a:prstGeom prst="leftRightArrow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>
              <a:solidFill>
                <a:schemeClr val="accent3">
                  <a:lumMod val="75000"/>
                </a:schemeClr>
              </a:solidFill>
            </a:rPr>
            <a:t>Avg Policy</a:t>
          </a:r>
        </a:p>
      </xdr:txBody>
    </xdr:sp>
    <xdr:clientData/>
  </xdr:twoCellAnchor>
  <xdr:twoCellAnchor>
    <xdr:from>
      <xdr:col>0</xdr:col>
      <xdr:colOff>581025</xdr:colOff>
      <xdr:row>40</xdr:row>
      <xdr:rowOff>154305</xdr:rowOff>
    </xdr:from>
    <xdr:to>
      <xdr:col>13</xdr:col>
      <xdr:colOff>276225</xdr:colOff>
      <xdr:row>40</xdr:row>
      <xdr:rowOff>154305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00000000-0008-0000-0700-000014000000}"/>
            </a:ext>
          </a:extLst>
        </xdr:cNvPr>
        <xdr:cNvCxnSpPr/>
      </xdr:nvCxnSpPr>
      <xdr:spPr>
        <a:xfrm>
          <a:off x="581025" y="7393305"/>
          <a:ext cx="762000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2275</xdr:colOff>
      <xdr:row>40</xdr:row>
      <xdr:rowOff>93346</xdr:rowOff>
    </xdr:from>
    <xdr:to>
      <xdr:col>9</xdr:col>
      <xdr:colOff>117743</xdr:colOff>
      <xdr:row>41</xdr:row>
      <xdr:rowOff>24889</xdr:rowOff>
    </xdr:to>
    <xdr:sp macro="" textlink="">
      <xdr:nvSpPr>
        <xdr:cNvPr id="21" name="Oval 20">
          <a:extLst>
            <a:ext uri="{FF2B5EF4-FFF2-40B4-BE49-F238E27FC236}">
              <a16:creationId xmlns:a16="http://schemas.microsoft.com/office/drawing/2014/main" id="{00000000-0008-0000-0700-000015000000}"/>
            </a:ext>
          </a:extLst>
        </xdr:cNvPr>
        <xdr:cNvSpPr/>
      </xdr:nvSpPr>
      <xdr:spPr>
        <a:xfrm>
          <a:off x="5488675" y="7332346"/>
          <a:ext cx="115468" cy="1125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8</xdr:col>
      <xdr:colOff>186690</xdr:colOff>
      <xdr:row>41</xdr:row>
      <xdr:rowOff>82027</xdr:rowOff>
    </xdr:from>
    <xdr:to>
      <xdr:col>9</xdr:col>
      <xdr:colOff>567690</xdr:colOff>
      <xdr:row>43</xdr:row>
      <xdr:rowOff>70483</xdr:rowOff>
    </xdr:to>
    <xdr:sp macro="" textlink="">
      <xdr:nvSpPr>
        <xdr:cNvPr id="22" name="TextBox 8">
          <a:extLst>
            <a:ext uri="{FF2B5EF4-FFF2-40B4-BE49-F238E27FC236}">
              <a16:creationId xmlns:a16="http://schemas.microsoft.com/office/drawing/2014/main" id="{00000000-0008-0000-0700-000016000000}"/>
            </a:ext>
          </a:extLst>
        </xdr:cNvPr>
        <xdr:cNvSpPr txBox="1"/>
      </xdr:nvSpPr>
      <xdr:spPr>
        <a:xfrm>
          <a:off x="5063490" y="7502002"/>
          <a:ext cx="990600" cy="35040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600">
              <a:solidFill>
                <a:schemeClr val="accent2"/>
              </a:solidFill>
            </a:rPr>
            <a:t>1/1/2024</a:t>
          </a:r>
        </a:p>
      </xdr:txBody>
    </xdr:sp>
    <xdr:clientData/>
  </xdr:twoCellAnchor>
  <xdr:twoCellAnchor>
    <xdr:from>
      <xdr:col>11</xdr:col>
      <xdr:colOff>47809</xdr:colOff>
      <xdr:row>41</xdr:row>
      <xdr:rowOff>94164</xdr:rowOff>
    </xdr:from>
    <xdr:to>
      <xdr:col>13</xdr:col>
      <xdr:colOff>9341</xdr:colOff>
      <xdr:row>43</xdr:row>
      <xdr:rowOff>63148</xdr:rowOff>
    </xdr:to>
    <xdr:sp macro="" textlink="">
      <xdr:nvSpPr>
        <xdr:cNvPr id="23" name="TextBox 9">
          <a:extLst>
            <a:ext uri="{FF2B5EF4-FFF2-40B4-BE49-F238E27FC236}">
              <a16:creationId xmlns:a16="http://schemas.microsoft.com/office/drawing/2014/main" id="{00000000-0008-0000-0700-000017000000}"/>
            </a:ext>
          </a:extLst>
        </xdr:cNvPr>
        <xdr:cNvSpPr txBox="1"/>
      </xdr:nvSpPr>
      <xdr:spPr>
        <a:xfrm>
          <a:off x="6753409" y="7514139"/>
          <a:ext cx="1180732" cy="330934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600">
              <a:solidFill>
                <a:schemeClr val="accent2"/>
              </a:solidFill>
            </a:rPr>
            <a:t>12/31/2024</a:t>
          </a:r>
        </a:p>
      </xdr:txBody>
    </xdr:sp>
    <xdr:clientData/>
  </xdr:twoCellAnchor>
  <xdr:twoCellAnchor>
    <xdr:from>
      <xdr:col>11</xdr:col>
      <xdr:colOff>573775</xdr:colOff>
      <xdr:row>40</xdr:row>
      <xdr:rowOff>93345</xdr:rowOff>
    </xdr:from>
    <xdr:to>
      <xdr:col>12</xdr:col>
      <xdr:colOff>79643</xdr:colOff>
      <xdr:row>41</xdr:row>
      <xdr:rowOff>24888</xdr:rowOff>
    </xdr:to>
    <xdr:sp macro="" textlink="">
      <xdr:nvSpPr>
        <xdr:cNvPr id="24" name="Oval 23">
          <a:extLst>
            <a:ext uri="{FF2B5EF4-FFF2-40B4-BE49-F238E27FC236}">
              <a16:creationId xmlns:a16="http://schemas.microsoft.com/office/drawing/2014/main" id="{00000000-0008-0000-0700-000018000000}"/>
            </a:ext>
          </a:extLst>
        </xdr:cNvPr>
        <xdr:cNvSpPr/>
      </xdr:nvSpPr>
      <xdr:spPr>
        <a:xfrm>
          <a:off x="7279375" y="7332345"/>
          <a:ext cx="115468" cy="1125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9</xdr:col>
      <xdr:colOff>7990</xdr:colOff>
      <xdr:row>43</xdr:row>
      <xdr:rowOff>57212</xdr:rowOff>
    </xdr:from>
    <xdr:to>
      <xdr:col>12</xdr:col>
      <xdr:colOff>87263</xdr:colOff>
      <xdr:row>45</xdr:row>
      <xdr:rowOff>108033</xdr:rowOff>
    </xdr:to>
    <xdr:sp macro="" textlink="">
      <xdr:nvSpPr>
        <xdr:cNvPr id="25" name="Arrow: Left-Right 24">
          <a:extLst>
            <a:ext uri="{FF2B5EF4-FFF2-40B4-BE49-F238E27FC236}">
              <a16:creationId xmlns:a16="http://schemas.microsoft.com/office/drawing/2014/main" id="{00000000-0008-0000-0700-000019000000}"/>
            </a:ext>
          </a:extLst>
        </xdr:cNvPr>
        <xdr:cNvSpPr/>
      </xdr:nvSpPr>
      <xdr:spPr>
        <a:xfrm>
          <a:off x="5494390" y="7839137"/>
          <a:ext cx="1908073" cy="412771"/>
        </a:xfrm>
        <a:prstGeom prst="leftRightArrow">
          <a:avLst/>
        </a:prstGeom>
        <a:ln>
          <a:solidFill>
            <a:schemeClr val="accent2"/>
          </a:solidFill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>
              <a:solidFill>
                <a:schemeClr val="accent2">
                  <a:lumMod val="75000"/>
                </a:schemeClr>
              </a:solidFill>
            </a:rPr>
            <a:t>Policies Written</a:t>
          </a:r>
        </a:p>
      </xdr:txBody>
    </xdr:sp>
    <xdr:clientData/>
  </xdr:twoCellAnchor>
  <xdr:twoCellAnchor>
    <xdr:from>
      <xdr:col>10</xdr:col>
      <xdr:colOff>234685</xdr:colOff>
      <xdr:row>40</xdr:row>
      <xdr:rowOff>86469</xdr:rowOff>
    </xdr:from>
    <xdr:to>
      <xdr:col>10</xdr:col>
      <xdr:colOff>352058</xdr:colOff>
      <xdr:row>41</xdr:row>
      <xdr:rowOff>25632</xdr:rowOff>
    </xdr:to>
    <xdr:sp macro="" textlink="">
      <xdr:nvSpPr>
        <xdr:cNvPr id="26" name="Oval 25">
          <a:extLst>
            <a:ext uri="{FF2B5EF4-FFF2-40B4-BE49-F238E27FC236}">
              <a16:creationId xmlns:a16="http://schemas.microsoft.com/office/drawing/2014/main" id="{00000000-0008-0000-0700-00001A000000}"/>
            </a:ext>
          </a:extLst>
        </xdr:cNvPr>
        <xdr:cNvSpPr/>
      </xdr:nvSpPr>
      <xdr:spPr>
        <a:xfrm>
          <a:off x="6330685" y="7325469"/>
          <a:ext cx="117373" cy="120138"/>
        </a:xfrm>
        <a:prstGeom prst="ellips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9</xdr:col>
      <xdr:colOff>411480</xdr:colOff>
      <xdr:row>38</xdr:row>
      <xdr:rowOff>93731</xdr:rowOff>
    </xdr:from>
    <xdr:to>
      <xdr:col>11</xdr:col>
      <xdr:colOff>182880</xdr:colOff>
      <xdr:row>40</xdr:row>
      <xdr:rowOff>83670</xdr:rowOff>
    </xdr:to>
    <xdr:sp macro="" textlink="">
      <xdr:nvSpPr>
        <xdr:cNvPr id="27" name="TextBox 12">
          <a:extLst>
            <a:ext uri="{FF2B5EF4-FFF2-40B4-BE49-F238E27FC236}">
              <a16:creationId xmlns:a16="http://schemas.microsoft.com/office/drawing/2014/main" id="{00000000-0008-0000-0700-00001B000000}"/>
            </a:ext>
          </a:extLst>
        </xdr:cNvPr>
        <xdr:cNvSpPr txBox="1"/>
      </xdr:nvSpPr>
      <xdr:spPr>
        <a:xfrm>
          <a:off x="5897880" y="6970781"/>
          <a:ext cx="990600" cy="35188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600">
              <a:solidFill>
                <a:schemeClr val="accent3">
                  <a:lumMod val="75000"/>
                </a:schemeClr>
              </a:solidFill>
            </a:rPr>
            <a:t>7/1/2024</a:t>
          </a:r>
        </a:p>
      </xdr:txBody>
    </xdr:sp>
    <xdr:clientData/>
  </xdr:twoCellAnchor>
  <xdr:twoCellAnchor>
    <xdr:from>
      <xdr:col>12</xdr:col>
      <xdr:colOff>334664</xdr:colOff>
      <xdr:row>38</xdr:row>
      <xdr:rowOff>122692</xdr:rowOff>
    </xdr:from>
    <xdr:to>
      <xdr:col>14</xdr:col>
      <xdr:colOff>182264</xdr:colOff>
      <xdr:row>40</xdr:row>
      <xdr:rowOff>76436</xdr:rowOff>
    </xdr:to>
    <xdr:sp macro="" textlink="">
      <xdr:nvSpPr>
        <xdr:cNvPr id="28" name="TextBox 13">
          <a:extLst>
            <a:ext uri="{FF2B5EF4-FFF2-40B4-BE49-F238E27FC236}">
              <a16:creationId xmlns:a16="http://schemas.microsoft.com/office/drawing/2014/main" id="{00000000-0008-0000-0700-00001C000000}"/>
            </a:ext>
          </a:extLst>
        </xdr:cNvPr>
        <xdr:cNvSpPr txBox="1"/>
      </xdr:nvSpPr>
      <xdr:spPr>
        <a:xfrm>
          <a:off x="7649864" y="6999742"/>
          <a:ext cx="1066800" cy="315694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600">
              <a:solidFill>
                <a:schemeClr val="accent3">
                  <a:lumMod val="75000"/>
                </a:schemeClr>
              </a:solidFill>
            </a:rPr>
            <a:t>6/30/2025</a:t>
          </a:r>
        </a:p>
      </xdr:txBody>
    </xdr:sp>
    <xdr:clientData/>
  </xdr:twoCellAnchor>
  <xdr:twoCellAnchor>
    <xdr:from>
      <xdr:col>13</xdr:col>
      <xdr:colOff>201684</xdr:colOff>
      <xdr:row>40</xdr:row>
      <xdr:rowOff>86469</xdr:rowOff>
    </xdr:from>
    <xdr:to>
      <xdr:col>13</xdr:col>
      <xdr:colOff>313342</xdr:colOff>
      <xdr:row>41</xdr:row>
      <xdr:rowOff>25632</xdr:rowOff>
    </xdr:to>
    <xdr:sp macro="" textlink="">
      <xdr:nvSpPr>
        <xdr:cNvPr id="29" name="Oval 28">
          <a:extLst>
            <a:ext uri="{FF2B5EF4-FFF2-40B4-BE49-F238E27FC236}">
              <a16:creationId xmlns:a16="http://schemas.microsoft.com/office/drawing/2014/main" id="{00000000-0008-0000-0700-00001D000000}"/>
            </a:ext>
          </a:extLst>
        </xdr:cNvPr>
        <xdr:cNvSpPr/>
      </xdr:nvSpPr>
      <xdr:spPr>
        <a:xfrm>
          <a:off x="8126484" y="7325469"/>
          <a:ext cx="111658" cy="120138"/>
        </a:xfrm>
        <a:prstGeom prst="ellips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10</xdr:col>
      <xdr:colOff>198242</xdr:colOff>
      <xdr:row>36</xdr:row>
      <xdr:rowOff>66675</xdr:rowOff>
    </xdr:from>
    <xdr:to>
      <xdr:col>13</xdr:col>
      <xdr:colOff>258465</xdr:colOff>
      <xdr:row>38</xdr:row>
      <xdr:rowOff>130831</xdr:rowOff>
    </xdr:to>
    <xdr:sp macro="" textlink="">
      <xdr:nvSpPr>
        <xdr:cNvPr id="30" name="Arrow: Left-Right 29">
          <a:extLst>
            <a:ext uri="{FF2B5EF4-FFF2-40B4-BE49-F238E27FC236}">
              <a16:creationId xmlns:a16="http://schemas.microsoft.com/office/drawing/2014/main" id="{00000000-0008-0000-0700-00001E000000}"/>
            </a:ext>
          </a:extLst>
        </xdr:cNvPr>
        <xdr:cNvSpPr/>
      </xdr:nvSpPr>
      <xdr:spPr>
        <a:xfrm>
          <a:off x="6294242" y="6581775"/>
          <a:ext cx="1889023" cy="426106"/>
        </a:xfrm>
        <a:prstGeom prst="leftRightArrow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>
              <a:solidFill>
                <a:schemeClr val="accent3">
                  <a:lumMod val="75000"/>
                </a:schemeClr>
              </a:solidFill>
            </a:rPr>
            <a:t>Avg Policy</a:t>
          </a:r>
        </a:p>
      </xdr:txBody>
    </xdr:sp>
    <xdr:clientData/>
  </xdr:twoCellAnchor>
  <xdr:twoCellAnchor>
    <xdr:from>
      <xdr:col>11</xdr:col>
      <xdr:colOff>476250</xdr:colOff>
      <xdr:row>38</xdr:row>
      <xdr:rowOff>123825</xdr:rowOff>
    </xdr:from>
    <xdr:to>
      <xdr:col>12</xdr:col>
      <xdr:colOff>155967</xdr:colOff>
      <xdr:row>40</xdr:row>
      <xdr:rowOff>72590</xdr:rowOff>
    </xdr:to>
    <xdr:sp macro="" textlink="">
      <xdr:nvSpPr>
        <xdr:cNvPr id="31" name="Star: 5 Points 30">
          <a:extLst>
            <a:ext uri="{FF2B5EF4-FFF2-40B4-BE49-F238E27FC236}">
              <a16:creationId xmlns:a16="http://schemas.microsoft.com/office/drawing/2014/main" id="{00000000-0008-0000-0700-00001F000000}"/>
            </a:ext>
          </a:extLst>
        </xdr:cNvPr>
        <xdr:cNvSpPr/>
      </xdr:nvSpPr>
      <xdr:spPr>
        <a:xfrm>
          <a:off x="7181850" y="7000875"/>
          <a:ext cx="289317" cy="310715"/>
        </a:xfrm>
        <a:prstGeom prst="star5">
          <a:avLst/>
        </a:prstGeom>
        <a:solidFill>
          <a:srgbClr val="FFDA65"/>
        </a:solidFill>
        <a:ln>
          <a:solidFill>
            <a:srgbClr val="F9BA10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0</xdr:col>
      <xdr:colOff>295275</xdr:colOff>
      <xdr:row>49</xdr:row>
      <xdr:rowOff>114300</xdr:rowOff>
    </xdr:from>
    <xdr:to>
      <xdr:col>13</xdr:col>
      <xdr:colOff>600075</xdr:colOff>
      <xdr:row>66</xdr:row>
      <xdr:rowOff>9525</xdr:rowOff>
    </xdr:to>
    <xdr:sp macro="" textlink="">
      <xdr:nvSpPr>
        <xdr:cNvPr id="32" name="Content Placeholder 2">
          <a:extLst>
            <a:ext uri="{FF2B5EF4-FFF2-40B4-BE49-F238E27FC236}">
              <a16:creationId xmlns:a16="http://schemas.microsoft.com/office/drawing/2014/main" id="{00000000-0008-0000-0700-000020000000}"/>
            </a:ext>
          </a:extLst>
        </xdr:cNvPr>
        <xdr:cNvSpPr>
          <a:spLocks noGrp="1"/>
        </xdr:cNvSpPr>
      </xdr:nvSpPr>
      <xdr:spPr>
        <a:xfrm>
          <a:off x="295275" y="8982075"/>
          <a:ext cx="8229600" cy="2971800"/>
        </a:xfrm>
        <a:prstGeom prst="rect">
          <a:avLst/>
        </a:prstGeom>
      </xdr:spPr>
      <xdr:txBody>
        <a:bodyPr vert="horz" wrap="square" lIns="91440" tIns="45720" rIns="91440" bIns="45720" rtlCol="0">
          <a:normAutofit/>
        </a:bodyPr>
        <a:lstStyle>
          <a:lvl1pPr marL="228600" marR="0" indent="-228600" algn="l" defTabSz="914400" rtl="0" eaLnBrk="1" fontAlgn="auto" latinLnBrk="0" hangingPunct="1">
            <a:lnSpc>
              <a:spcPct val="90000"/>
            </a:lnSpc>
            <a:spcBef>
              <a:spcPts val="1000"/>
            </a:spcBef>
            <a:spcAft>
              <a:spcPts val="0"/>
            </a:spcAft>
            <a:buClr>
              <a:srgbClr val="FCB315"/>
            </a:buClr>
            <a:buSzTx/>
            <a:buFont typeface="Arial" panose="020B0604020202020204" pitchFamily="34" charset="0"/>
            <a:buChar char="•"/>
            <a:tabLst/>
            <a:defRPr sz="2800" kern="1200">
              <a:solidFill>
                <a:schemeClr val="tx1"/>
              </a:solidFill>
              <a:latin typeface="Univers LT Std 55" panose="020B0603020202020204" pitchFamily="34" charset="0"/>
              <a:ea typeface="+mn-ea"/>
              <a:cs typeface="+mn-cs"/>
            </a:defRPr>
          </a:lvl1pPr>
          <a:lvl2pPr marL="685800" marR="0" indent="-228600" algn="l" defTabSz="914400" rtl="0" eaLnBrk="1" fontAlgn="auto" latinLnBrk="0" hangingPunct="1">
            <a:lnSpc>
              <a:spcPct val="90000"/>
            </a:lnSpc>
            <a:spcBef>
              <a:spcPts val="500"/>
            </a:spcBef>
            <a:spcAft>
              <a:spcPts val="0"/>
            </a:spcAft>
            <a:buClrTx/>
            <a:buSzTx/>
            <a:buFont typeface="Univers LT Std 55" panose="020B0603020202020204" pitchFamily="34" charset="0"/>
            <a:buChar char="–"/>
            <a:tabLst/>
            <a:defRPr sz="2400" kern="1200">
              <a:solidFill>
                <a:schemeClr val="tx1"/>
              </a:solidFill>
              <a:latin typeface="Univers LT Std 55" panose="020B0603020202020204" pitchFamily="34" charset="0"/>
              <a:ea typeface="+mn-ea"/>
              <a:cs typeface="+mn-cs"/>
            </a:defRPr>
          </a:lvl2pPr>
          <a:lvl3pPr marL="1143000" marR="0" indent="-228600" algn="l" defTabSz="914400" rtl="0" eaLnBrk="1" fontAlgn="auto" latinLnBrk="0" hangingPunct="1">
            <a:lnSpc>
              <a:spcPct val="90000"/>
            </a:lnSpc>
            <a:spcBef>
              <a:spcPts val="50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 sz="2000" kern="1200">
              <a:solidFill>
                <a:schemeClr val="tx1"/>
              </a:solidFill>
              <a:latin typeface="Univers LT Std 55" panose="020B0603020202020204" pitchFamily="34" charset="0"/>
              <a:ea typeface="+mn-ea"/>
              <a:cs typeface="+mn-cs"/>
            </a:defRPr>
          </a:lvl3pPr>
          <a:lvl4pPr marL="1600200" marR="0" indent="-228600" algn="l" defTabSz="914400" rtl="0" eaLnBrk="1" fontAlgn="auto" latinLnBrk="0" hangingPunct="1">
            <a:lnSpc>
              <a:spcPct val="90000"/>
            </a:lnSpc>
            <a:spcBef>
              <a:spcPts val="500"/>
            </a:spcBef>
            <a:spcAft>
              <a:spcPts val="0"/>
            </a:spcAft>
            <a:buClrTx/>
            <a:buSzTx/>
            <a:buFont typeface="Univers LT Std 55" panose="020B0603020202020204" pitchFamily="34" charset="0"/>
            <a:buChar char="–"/>
            <a:tabLst/>
            <a:defRPr sz="1800" kern="1200">
              <a:solidFill>
                <a:schemeClr val="tx1"/>
              </a:solidFill>
              <a:latin typeface="Univers LT Std 55" panose="020B0603020202020204" pitchFamily="34" charset="0"/>
              <a:ea typeface="+mn-ea"/>
              <a:cs typeface="+mn-cs"/>
            </a:defRPr>
          </a:lvl4pPr>
          <a:lvl5pPr marL="2057400" marR="0" indent="-228600" algn="l" defTabSz="914400" rtl="0" eaLnBrk="1" fontAlgn="auto" latinLnBrk="0" hangingPunct="1">
            <a:lnSpc>
              <a:spcPct val="90000"/>
            </a:lnSpc>
            <a:spcBef>
              <a:spcPts val="500"/>
            </a:spcBef>
            <a:spcAft>
              <a:spcPts val="0"/>
            </a:spcAft>
            <a:buClrTx/>
            <a:buSzTx/>
            <a:buFont typeface="Courier New" panose="02070309020205020404" pitchFamily="49" charset="0"/>
            <a:buChar char="o"/>
            <a:tabLst/>
            <a:defRPr sz="1800" kern="1200">
              <a:solidFill>
                <a:schemeClr val="tx1"/>
              </a:solidFill>
              <a:latin typeface="Univers LT Std 55" panose="020B0603020202020204" pitchFamily="34" charset="0"/>
              <a:ea typeface="+mn-ea"/>
              <a:cs typeface="+mn-cs"/>
            </a:defRPr>
          </a:lvl5pPr>
          <a:lvl6pPr marL="25146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9718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4290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8862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800">
              <a:solidFill>
                <a:srgbClr val="0864A1"/>
              </a:solidFill>
            </a:rPr>
            <a:t>We will project our losses from the midpoint of each year in our data to 12/31/2024.</a:t>
          </a:r>
        </a:p>
        <a:p>
          <a:r>
            <a:rPr lang="en-US" sz="1800" b="1">
              <a:solidFill>
                <a:srgbClr val="0864A1"/>
              </a:solidFill>
            </a:rPr>
            <a:t>Assume your selection was 2%</a:t>
          </a:r>
        </a:p>
        <a:p>
          <a:r>
            <a:rPr lang="en-US" sz="1800" b="1">
              <a:solidFill>
                <a:srgbClr val="0864A1"/>
              </a:solidFill>
            </a:rPr>
            <a:t>2022  Factor = (1.02)^2.5 </a:t>
          </a:r>
          <a:r>
            <a:rPr lang="en-US" sz="1800">
              <a:solidFill>
                <a:srgbClr val="0864A1"/>
              </a:solidFill>
            </a:rPr>
            <a:t> </a:t>
          </a:r>
          <a:r>
            <a:rPr lang="en-US" sz="1800"/>
            <a:t>	</a:t>
          </a:r>
          <a:r>
            <a:rPr lang="en-US" sz="1800" i="1">
              <a:solidFill>
                <a:schemeClr val="bg1">
                  <a:lumMod val="50000"/>
                </a:schemeClr>
              </a:solidFill>
            </a:rPr>
            <a:t>(From 7/1/2022 to 12/31/2024 is 2.5 years)</a:t>
          </a:r>
        </a:p>
        <a:p>
          <a:r>
            <a:rPr lang="en-US" sz="1800" b="1">
              <a:solidFill>
                <a:srgbClr val="0864A1"/>
              </a:solidFill>
            </a:rPr>
            <a:t>2021  Factor = (1.02)^3.5 </a:t>
          </a:r>
          <a:r>
            <a:rPr lang="en-US" sz="1800">
              <a:solidFill>
                <a:srgbClr val="0864A1"/>
              </a:solidFill>
            </a:rPr>
            <a:t> </a:t>
          </a:r>
          <a:r>
            <a:rPr lang="en-US" sz="1800"/>
            <a:t>	</a:t>
          </a:r>
          <a:r>
            <a:rPr lang="en-US" sz="1800" i="1">
              <a:solidFill>
                <a:schemeClr val="bg1">
                  <a:lumMod val="50000"/>
                </a:schemeClr>
              </a:solidFill>
            </a:rPr>
            <a:t>(From 7/1/2021 to 12/31/2024 is 3.5 years)</a:t>
          </a:r>
        </a:p>
        <a:p>
          <a:endParaRPr lang="en-US" sz="1800" i="1">
            <a:solidFill>
              <a:schemeClr val="bg1">
                <a:lumMod val="50000"/>
              </a:schemeClr>
            </a:solidFill>
          </a:endParaRPr>
        </a:p>
        <a:p>
          <a:endParaRPr lang="en-US" sz="1800" b="1"/>
        </a:p>
      </xdr:txBody>
    </xdr:sp>
    <xdr:clientData/>
  </xdr:twoCellAnchor>
  <xdr:twoCellAnchor>
    <xdr:from>
      <xdr:col>1</xdr:col>
      <xdr:colOff>38100</xdr:colOff>
      <xdr:row>72</xdr:row>
      <xdr:rowOff>112395</xdr:rowOff>
    </xdr:from>
    <xdr:to>
      <xdr:col>13</xdr:col>
      <xdr:colOff>342900</xdr:colOff>
      <xdr:row>72</xdr:row>
      <xdr:rowOff>112395</xdr:rowOff>
    </xdr:to>
    <xdr:cxnSp macro="">
      <xdr:nvCxnSpPr>
        <xdr:cNvPr id="33" name="Straight Connector 32">
          <a:extLst>
            <a:ext uri="{FF2B5EF4-FFF2-40B4-BE49-F238E27FC236}">
              <a16:creationId xmlns:a16="http://schemas.microsoft.com/office/drawing/2014/main" id="{00000000-0008-0000-0700-000021000000}"/>
            </a:ext>
          </a:extLst>
        </xdr:cNvPr>
        <xdr:cNvCxnSpPr/>
      </xdr:nvCxnSpPr>
      <xdr:spPr>
        <a:xfrm>
          <a:off x="647700" y="13142595"/>
          <a:ext cx="762000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65140</xdr:colOff>
      <xdr:row>72</xdr:row>
      <xdr:rowOff>49531</xdr:rowOff>
    </xdr:from>
    <xdr:to>
      <xdr:col>9</xdr:col>
      <xdr:colOff>180608</xdr:colOff>
      <xdr:row>72</xdr:row>
      <xdr:rowOff>152524</xdr:rowOff>
    </xdr:to>
    <xdr:sp macro="" textlink="">
      <xdr:nvSpPr>
        <xdr:cNvPr id="34" name="Oval 33">
          <a:extLst>
            <a:ext uri="{FF2B5EF4-FFF2-40B4-BE49-F238E27FC236}">
              <a16:creationId xmlns:a16="http://schemas.microsoft.com/office/drawing/2014/main" id="{00000000-0008-0000-0700-000022000000}"/>
            </a:ext>
          </a:extLst>
        </xdr:cNvPr>
        <xdr:cNvSpPr/>
      </xdr:nvSpPr>
      <xdr:spPr>
        <a:xfrm>
          <a:off x="5551540" y="13079731"/>
          <a:ext cx="115468" cy="102993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8</xdr:col>
      <xdr:colOff>247650</xdr:colOff>
      <xdr:row>73</xdr:row>
      <xdr:rowOff>34402</xdr:rowOff>
    </xdr:from>
    <xdr:to>
      <xdr:col>10</xdr:col>
      <xdr:colOff>19050</xdr:colOff>
      <xdr:row>75</xdr:row>
      <xdr:rowOff>22858</xdr:rowOff>
    </xdr:to>
    <xdr:sp macro="" textlink="">
      <xdr:nvSpPr>
        <xdr:cNvPr id="35" name="TextBox 8">
          <a:extLst>
            <a:ext uri="{FF2B5EF4-FFF2-40B4-BE49-F238E27FC236}">
              <a16:creationId xmlns:a16="http://schemas.microsoft.com/office/drawing/2014/main" id="{00000000-0008-0000-0700-000023000000}"/>
            </a:ext>
          </a:extLst>
        </xdr:cNvPr>
        <xdr:cNvSpPr txBox="1"/>
      </xdr:nvSpPr>
      <xdr:spPr>
        <a:xfrm>
          <a:off x="5124450" y="13245577"/>
          <a:ext cx="990600" cy="35040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600">
              <a:solidFill>
                <a:schemeClr val="accent2"/>
              </a:solidFill>
            </a:rPr>
            <a:t>1/1/2024</a:t>
          </a:r>
        </a:p>
      </xdr:txBody>
    </xdr:sp>
    <xdr:clientData/>
  </xdr:twoCellAnchor>
  <xdr:twoCellAnchor>
    <xdr:from>
      <xdr:col>11</xdr:col>
      <xdr:colOff>114484</xdr:colOff>
      <xdr:row>73</xdr:row>
      <xdr:rowOff>50349</xdr:rowOff>
    </xdr:from>
    <xdr:to>
      <xdr:col>13</xdr:col>
      <xdr:colOff>76016</xdr:colOff>
      <xdr:row>75</xdr:row>
      <xdr:rowOff>9808</xdr:rowOff>
    </xdr:to>
    <xdr:sp macro="" textlink="">
      <xdr:nvSpPr>
        <xdr:cNvPr id="36" name="TextBox 9">
          <a:extLst>
            <a:ext uri="{FF2B5EF4-FFF2-40B4-BE49-F238E27FC236}">
              <a16:creationId xmlns:a16="http://schemas.microsoft.com/office/drawing/2014/main" id="{00000000-0008-0000-0700-000024000000}"/>
            </a:ext>
          </a:extLst>
        </xdr:cNvPr>
        <xdr:cNvSpPr txBox="1"/>
      </xdr:nvSpPr>
      <xdr:spPr>
        <a:xfrm>
          <a:off x="6820084" y="13261524"/>
          <a:ext cx="1180732" cy="32140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600">
              <a:solidFill>
                <a:schemeClr val="accent2"/>
              </a:solidFill>
            </a:rPr>
            <a:t>12/31/2024</a:t>
          </a:r>
        </a:p>
      </xdr:txBody>
    </xdr:sp>
    <xdr:clientData/>
  </xdr:twoCellAnchor>
  <xdr:twoCellAnchor>
    <xdr:from>
      <xdr:col>12</xdr:col>
      <xdr:colOff>27040</xdr:colOff>
      <xdr:row>72</xdr:row>
      <xdr:rowOff>49530</xdr:rowOff>
    </xdr:from>
    <xdr:to>
      <xdr:col>12</xdr:col>
      <xdr:colOff>142508</xdr:colOff>
      <xdr:row>72</xdr:row>
      <xdr:rowOff>152523</xdr:rowOff>
    </xdr:to>
    <xdr:sp macro="" textlink="">
      <xdr:nvSpPr>
        <xdr:cNvPr id="37" name="Oval 36">
          <a:extLst>
            <a:ext uri="{FF2B5EF4-FFF2-40B4-BE49-F238E27FC236}">
              <a16:creationId xmlns:a16="http://schemas.microsoft.com/office/drawing/2014/main" id="{00000000-0008-0000-0700-000025000000}"/>
            </a:ext>
          </a:extLst>
        </xdr:cNvPr>
        <xdr:cNvSpPr/>
      </xdr:nvSpPr>
      <xdr:spPr>
        <a:xfrm>
          <a:off x="7342240" y="13079730"/>
          <a:ext cx="115468" cy="102993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9</xdr:col>
      <xdr:colOff>74665</xdr:colOff>
      <xdr:row>75</xdr:row>
      <xdr:rowOff>11492</xdr:rowOff>
    </xdr:from>
    <xdr:to>
      <xdr:col>12</xdr:col>
      <xdr:colOff>153938</xdr:colOff>
      <xdr:row>77</xdr:row>
      <xdr:rowOff>60408</xdr:rowOff>
    </xdr:to>
    <xdr:sp macro="" textlink="">
      <xdr:nvSpPr>
        <xdr:cNvPr id="38" name="Arrow: Left-Right 37">
          <a:extLst>
            <a:ext uri="{FF2B5EF4-FFF2-40B4-BE49-F238E27FC236}">
              <a16:creationId xmlns:a16="http://schemas.microsoft.com/office/drawing/2014/main" id="{00000000-0008-0000-0700-000026000000}"/>
            </a:ext>
          </a:extLst>
        </xdr:cNvPr>
        <xdr:cNvSpPr/>
      </xdr:nvSpPr>
      <xdr:spPr>
        <a:xfrm>
          <a:off x="5561065" y="13584617"/>
          <a:ext cx="1908073" cy="410866"/>
        </a:xfrm>
        <a:prstGeom prst="leftRightArrow">
          <a:avLst/>
        </a:prstGeom>
        <a:ln>
          <a:solidFill>
            <a:schemeClr val="accent2"/>
          </a:solidFill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>
              <a:solidFill>
                <a:schemeClr val="accent2">
                  <a:lumMod val="75000"/>
                </a:schemeClr>
              </a:solidFill>
            </a:rPr>
            <a:t>Policies Written</a:t>
          </a:r>
        </a:p>
      </xdr:txBody>
    </xdr:sp>
    <xdr:clientData/>
  </xdr:twoCellAnchor>
  <xdr:twoCellAnchor>
    <xdr:from>
      <xdr:col>10</xdr:col>
      <xdr:colOff>301360</xdr:colOff>
      <xdr:row>72</xdr:row>
      <xdr:rowOff>38844</xdr:rowOff>
    </xdr:from>
    <xdr:to>
      <xdr:col>10</xdr:col>
      <xdr:colOff>418733</xdr:colOff>
      <xdr:row>72</xdr:row>
      <xdr:rowOff>153267</xdr:rowOff>
    </xdr:to>
    <xdr:sp macro="" textlink="">
      <xdr:nvSpPr>
        <xdr:cNvPr id="39" name="Oval 38">
          <a:extLst>
            <a:ext uri="{FF2B5EF4-FFF2-40B4-BE49-F238E27FC236}">
              <a16:creationId xmlns:a16="http://schemas.microsoft.com/office/drawing/2014/main" id="{00000000-0008-0000-0700-000027000000}"/>
            </a:ext>
          </a:extLst>
        </xdr:cNvPr>
        <xdr:cNvSpPr/>
      </xdr:nvSpPr>
      <xdr:spPr>
        <a:xfrm>
          <a:off x="6397360" y="13069044"/>
          <a:ext cx="117373" cy="114423"/>
        </a:xfrm>
        <a:prstGeom prst="ellips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9</xdr:col>
      <xdr:colOff>478155</xdr:colOff>
      <xdr:row>70</xdr:row>
      <xdr:rowOff>49916</xdr:rowOff>
    </xdr:from>
    <xdr:to>
      <xdr:col>11</xdr:col>
      <xdr:colOff>249555</xdr:colOff>
      <xdr:row>72</xdr:row>
      <xdr:rowOff>36045</xdr:rowOff>
    </xdr:to>
    <xdr:sp macro="" textlink="">
      <xdr:nvSpPr>
        <xdr:cNvPr id="40" name="TextBox 12">
          <a:extLst>
            <a:ext uri="{FF2B5EF4-FFF2-40B4-BE49-F238E27FC236}">
              <a16:creationId xmlns:a16="http://schemas.microsoft.com/office/drawing/2014/main" id="{00000000-0008-0000-0700-000028000000}"/>
            </a:ext>
          </a:extLst>
        </xdr:cNvPr>
        <xdr:cNvSpPr txBox="1"/>
      </xdr:nvSpPr>
      <xdr:spPr>
        <a:xfrm>
          <a:off x="5964555" y="12718166"/>
          <a:ext cx="990600" cy="34807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600">
              <a:solidFill>
                <a:schemeClr val="accent3">
                  <a:lumMod val="75000"/>
                </a:schemeClr>
              </a:solidFill>
            </a:rPr>
            <a:t>7/1/2024</a:t>
          </a:r>
        </a:p>
      </xdr:txBody>
    </xdr:sp>
    <xdr:clientData/>
  </xdr:twoCellAnchor>
  <xdr:twoCellAnchor>
    <xdr:from>
      <xdr:col>12</xdr:col>
      <xdr:colOff>401339</xdr:colOff>
      <xdr:row>70</xdr:row>
      <xdr:rowOff>75067</xdr:rowOff>
    </xdr:from>
    <xdr:to>
      <xdr:col>14</xdr:col>
      <xdr:colOff>248939</xdr:colOff>
      <xdr:row>72</xdr:row>
      <xdr:rowOff>34526</xdr:rowOff>
    </xdr:to>
    <xdr:sp macro="" textlink="">
      <xdr:nvSpPr>
        <xdr:cNvPr id="41" name="TextBox 13">
          <a:extLst>
            <a:ext uri="{FF2B5EF4-FFF2-40B4-BE49-F238E27FC236}">
              <a16:creationId xmlns:a16="http://schemas.microsoft.com/office/drawing/2014/main" id="{00000000-0008-0000-0700-000029000000}"/>
            </a:ext>
          </a:extLst>
        </xdr:cNvPr>
        <xdr:cNvSpPr txBox="1"/>
      </xdr:nvSpPr>
      <xdr:spPr>
        <a:xfrm>
          <a:off x="7716539" y="12743317"/>
          <a:ext cx="1066800" cy="32140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600">
              <a:solidFill>
                <a:schemeClr val="accent3">
                  <a:lumMod val="75000"/>
                </a:schemeClr>
              </a:solidFill>
            </a:rPr>
            <a:t>6/30/2025</a:t>
          </a:r>
        </a:p>
      </xdr:txBody>
    </xdr:sp>
    <xdr:clientData/>
  </xdr:twoCellAnchor>
  <xdr:twoCellAnchor>
    <xdr:from>
      <xdr:col>13</xdr:col>
      <xdr:colOff>268359</xdr:colOff>
      <xdr:row>72</xdr:row>
      <xdr:rowOff>38844</xdr:rowOff>
    </xdr:from>
    <xdr:to>
      <xdr:col>13</xdr:col>
      <xdr:colOff>380017</xdr:colOff>
      <xdr:row>72</xdr:row>
      <xdr:rowOff>153267</xdr:rowOff>
    </xdr:to>
    <xdr:sp macro="" textlink="">
      <xdr:nvSpPr>
        <xdr:cNvPr id="42" name="Oval 41">
          <a:extLst>
            <a:ext uri="{FF2B5EF4-FFF2-40B4-BE49-F238E27FC236}">
              <a16:creationId xmlns:a16="http://schemas.microsoft.com/office/drawing/2014/main" id="{00000000-0008-0000-0700-00002A000000}"/>
            </a:ext>
          </a:extLst>
        </xdr:cNvPr>
        <xdr:cNvSpPr/>
      </xdr:nvSpPr>
      <xdr:spPr>
        <a:xfrm>
          <a:off x="8193159" y="13069044"/>
          <a:ext cx="111658" cy="114423"/>
        </a:xfrm>
        <a:prstGeom prst="ellips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10</xdr:col>
      <xdr:colOff>264917</xdr:colOff>
      <xdr:row>68</xdr:row>
      <xdr:rowOff>19050</xdr:rowOff>
    </xdr:from>
    <xdr:to>
      <xdr:col>13</xdr:col>
      <xdr:colOff>325140</xdr:colOff>
      <xdr:row>70</xdr:row>
      <xdr:rowOff>87016</xdr:rowOff>
    </xdr:to>
    <xdr:sp macro="" textlink="">
      <xdr:nvSpPr>
        <xdr:cNvPr id="43" name="Arrow: Left-Right 42">
          <a:extLst>
            <a:ext uri="{FF2B5EF4-FFF2-40B4-BE49-F238E27FC236}">
              <a16:creationId xmlns:a16="http://schemas.microsoft.com/office/drawing/2014/main" id="{00000000-0008-0000-0700-00002B000000}"/>
            </a:ext>
          </a:extLst>
        </xdr:cNvPr>
        <xdr:cNvSpPr/>
      </xdr:nvSpPr>
      <xdr:spPr>
        <a:xfrm>
          <a:off x="6360917" y="12325350"/>
          <a:ext cx="1889023" cy="429916"/>
        </a:xfrm>
        <a:prstGeom prst="leftRightArrow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>
              <a:solidFill>
                <a:schemeClr val="accent3">
                  <a:lumMod val="75000"/>
                </a:schemeClr>
              </a:solidFill>
            </a:rPr>
            <a:t>Avg Policy</a:t>
          </a:r>
        </a:p>
      </xdr:txBody>
    </xdr:sp>
    <xdr:clientData/>
  </xdr:twoCellAnchor>
  <xdr:twoCellAnchor>
    <xdr:from>
      <xdr:col>11</xdr:col>
      <xdr:colOff>539115</xdr:colOff>
      <xdr:row>70</xdr:row>
      <xdr:rowOff>76200</xdr:rowOff>
    </xdr:from>
    <xdr:to>
      <xdr:col>12</xdr:col>
      <xdr:colOff>218832</xdr:colOff>
      <xdr:row>72</xdr:row>
      <xdr:rowOff>28775</xdr:rowOff>
    </xdr:to>
    <xdr:sp macro="" textlink="">
      <xdr:nvSpPr>
        <xdr:cNvPr id="44" name="Star: 5 Points 43">
          <a:extLst>
            <a:ext uri="{FF2B5EF4-FFF2-40B4-BE49-F238E27FC236}">
              <a16:creationId xmlns:a16="http://schemas.microsoft.com/office/drawing/2014/main" id="{00000000-0008-0000-0700-00002C000000}"/>
            </a:ext>
          </a:extLst>
        </xdr:cNvPr>
        <xdr:cNvSpPr/>
      </xdr:nvSpPr>
      <xdr:spPr>
        <a:xfrm>
          <a:off x="7244715" y="12744450"/>
          <a:ext cx="289317" cy="314525"/>
        </a:xfrm>
        <a:prstGeom prst="star5">
          <a:avLst/>
        </a:prstGeom>
        <a:solidFill>
          <a:srgbClr val="FFDA65"/>
        </a:solidFill>
        <a:ln>
          <a:solidFill>
            <a:srgbClr val="F9BA10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4</xdr:col>
      <xdr:colOff>457200</xdr:colOff>
      <xdr:row>70</xdr:row>
      <xdr:rowOff>93747</xdr:rowOff>
    </xdr:from>
    <xdr:to>
      <xdr:col>6</xdr:col>
      <xdr:colOff>131998</xdr:colOff>
      <xdr:row>74</xdr:row>
      <xdr:rowOff>170916</xdr:rowOff>
    </xdr:to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id="{00000000-0008-0000-0700-00002D000000}"/>
            </a:ext>
          </a:extLst>
        </xdr:cNvPr>
        <xdr:cNvSpPr/>
      </xdr:nvSpPr>
      <xdr:spPr>
        <a:xfrm>
          <a:off x="2895600" y="12761997"/>
          <a:ext cx="893998" cy="801069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6</xdr:col>
      <xdr:colOff>173791</xdr:colOff>
      <xdr:row>70</xdr:row>
      <xdr:rowOff>93747</xdr:rowOff>
    </xdr:from>
    <xdr:to>
      <xdr:col>7</xdr:col>
      <xdr:colOff>458189</xdr:colOff>
      <xdr:row>74</xdr:row>
      <xdr:rowOff>170916</xdr:rowOff>
    </xdr:to>
    <xdr:sp macro="" textlink="">
      <xdr:nvSpPr>
        <xdr:cNvPr id="46" name="Rectangle 45">
          <a:extLst>
            <a:ext uri="{FF2B5EF4-FFF2-40B4-BE49-F238E27FC236}">
              <a16:creationId xmlns:a16="http://schemas.microsoft.com/office/drawing/2014/main" id="{00000000-0008-0000-0700-00002E000000}"/>
            </a:ext>
          </a:extLst>
        </xdr:cNvPr>
        <xdr:cNvSpPr/>
      </xdr:nvSpPr>
      <xdr:spPr>
        <a:xfrm>
          <a:off x="3831391" y="12761997"/>
          <a:ext cx="893998" cy="801069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6</xdr:col>
      <xdr:colOff>565320</xdr:colOff>
      <xdr:row>72</xdr:row>
      <xdr:rowOff>20702</xdr:rowOff>
    </xdr:from>
    <xdr:to>
      <xdr:col>7</xdr:col>
      <xdr:colOff>59758</xdr:colOff>
      <xdr:row>72</xdr:row>
      <xdr:rowOff>131315</xdr:rowOff>
    </xdr:to>
    <xdr:sp macro="" textlink="">
      <xdr:nvSpPr>
        <xdr:cNvPr id="47" name="Oval 46">
          <a:extLst>
            <a:ext uri="{FF2B5EF4-FFF2-40B4-BE49-F238E27FC236}">
              <a16:creationId xmlns:a16="http://schemas.microsoft.com/office/drawing/2014/main" id="{00000000-0008-0000-0700-00002F000000}"/>
            </a:ext>
          </a:extLst>
        </xdr:cNvPr>
        <xdr:cNvSpPr/>
      </xdr:nvSpPr>
      <xdr:spPr>
        <a:xfrm>
          <a:off x="4222920" y="13050902"/>
          <a:ext cx="104038" cy="110613"/>
        </a:xfrm>
        <a:prstGeom prst="ellipse">
          <a:avLst/>
        </a:prstGeom>
        <a:solidFill>
          <a:schemeClr val="accent6"/>
        </a:solidFill>
        <a:ln>
          <a:solidFill>
            <a:schemeClr val="accent6"/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6</xdr:col>
      <xdr:colOff>588302</xdr:colOff>
      <xdr:row>63</xdr:row>
      <xdr:rowOff>0</xdr:rowOff>
    </xdr:from>
    <xdr:to>
      <xdr:col>12</xdr:col>
      <xdr:colOff>256872</xdr:colOff>
      <xdr:row>71</xdr:row>
      <xdr:rowOff>150178</xdr:rowOff>
    </xdr:to>
    <xdr:sp macro="" textlink="">
      <xdr:nvSpPr>
        <xdr:cNvPr id="48" name="Arrow: Curved Down 47">
          <a:extLst>
            <a:ext uri="{FF2B5EF4-FFF2-40B4-BE49-F238E27FC236}">
              <a16:creationId xmlns:a16="http://schemas.microsoft.com/office/drawing/2014/main" id="{00000000-0008-0000-0700-000030000000}"/>
            </a:ext>
          </a:extLst>
        </xdr:cNvPr>
        <xdr:cNvSpPr/>
      </xdr:nvSpPr>
      <xdr:spPr>
        <a:xfrm>
          <a:off x="4245902" y="11401425"/>
          <a:ext cx="3326170" cy="1597978"/>
        </a:xfrm>
        <a:prstGeom prst="curvedDownArrow">
          <a:avLst>
            <a:gd name="adj1" fmla="val 3351"/>
            <a:gd name="adj2" fmla="val 20903"/>
            <a:gd name="adj3" fmla="val 12629"/>
          </a:avLst>
        </a:prstGeom>
        <a:solidFill>
          <a:schemeClr val="accent6"/>
        </a:solidFill>
        <a:ln>
          <a:solidFill>
            <a:schemeClr val="accent6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248654</xdr:colOff>
      <xdr:row>72</xdr:row>
      <xdr:rowOff>20702</xdr:rowOff>
    </xdr:from>
    <xdr:to>
      <xdr:col>5</xdr:col>
      <xdr:colOff>343167</xdr:colOff>
      <xdr:row>72</xdr:row>
      <xdr:rowOff>131315</xdr:rowOff>
    </xdr:to>
    <xdr:sp macro="" textlink="">
      <xdr:nvSpPr>
        <xdr:cNvPr id="49" name="Oval 48">
          <a:extLst>
            <a:ext uri="{FF2B5EF4-FFF2-40B4-BE49-F238E27FC236}">
              <a16:creationId xmlns:a16="http://schemas.microsoft.com/office/drawing/2014/main" id="{00000000-0008-0000-0700-000031000000}"/>
            </a:ext>
          </a:extLst>
        </xdr:cNvPr>
        <xdr:cNvSpPr/>
      </xdr:nvSpPr>
      <xdr:spPr>
        <a:xfrm>
          <a:off x="3296654" y="13050902"/>
          <a:ext cx="94513" cy="11061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5</xdr:col>
      <xdr:colOff>248654</xdr:colOff>
      <xdr:row>63</xdr:row>
      <xdr:rowOff>29759</xdr:rowOff>
    </xdr:from>
    <xdr:to>
      <xdr:col>12</xdr:col>
      <xdr:colOff>256872</xdr:colOff>
      <xdr:row>72</xdr:row>
      <xdr:rowOff>867</xdr:rowOff>
    </xdr:to>
    <xdr:sp macro="" textlink="">
      <xdr:nvSpPr>
        <xdr:cNvPr id="50" name="Arrow: Curved Down 49">
          <a:extLst>
            <a:ext uri="{FF2B5EF4-FFF2-40B4-BE49-F238E27FC236}">
              <a16:creationId xmlns:a16="http://schemas.microsoft.com/office/drawing/2014/main" id="{00000000-0008-0000-0700-000032000000}"/>
            </a:ext>
          </a:extLst>
        </xdr:cNvPr>
        <xdr:cNvSpPr/>
      </xdr:nvSpPr>
      <xdr:spPr>
        <a:xfrm>
          <a:off x="3296654" y="11431184"/>
          <a:ext cx="4275418" cy="1599883"/>
        </a:xfrm>
        <a:prstGeom prst="curvedDownArrow">
          <a:avLst>
            <a:gd name="adj1" fmla="val 3351"/>
            <a:gd name="adj2" fmla="val 20903"/>
            <a:gd name="adj3" fmla="val 12629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190239</xdr:colOff>
      <xdr:row>73</xdr:row>
      <xdr:rowOff>38100</xdr:rowOff>
    </xdr:from>
    <xdr:to>
      <xdr:col>7</xdr:col>
      <xdr:colOff>571239</xdr:colOff>
      <xdr:row>75</xdr:row>
      <xdr:rowOff>16609</xdr:rowOff>
    </xdr:to>
    <xdr:sp macro="" textlink="">
      <xdr:nvSpPr>
        <xdr:cNvPr id="51" name="TextBox 24">
          <a:extLst>
            <a:ext uri="{FF2B5EF4-FFF2-40B4-BE49-F238E27FC236}">
              <a16:creationId xmlns:a16="http://schemas.microsoft.com/office/drawing/2014/main" id="{00000000-0008-0000-0700-000033000000}"/>
            </a:ext>
          </a:extLst>
        </xdr:cNvPr>
        <xdr:cNvSpPr txBox="1"/>
      </xdr:nvSpPr>
      <xdr:spPr>
        <a:xfrm>
          <a:off x="3847839" y="13249275"/>
          <a:ext cx="990600" cy="34045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600">
              <a:solidFill>
                <a:schemeClr val="accent6"/>
              </a:solidFill>
            </a:rPr>
            <a:t>7/1/2022</a:t>
          </a:r>
        </a:p>
      </xdr:txBody>
    </xdr:sp>
    <xdr:clientData/>
  </xdr:twoCellAnchor>
  <xdr:twoCellAnchor>
    <xdr:from>
      <xdr:col>4</xdr:col>
      <xdr:colOff>430530</xdr:colOff>
      <xdr:row>73</xdr:row>
      <xdr:rowOff>54858</xdr:rowOff>
    </xdr:from>
    <xdr:to>
      <xdr:col>6</xdr:col>
      <xdr:colOff>201930</xdr:colOff>
      <xdr:row>75</xdr:row>
      <xdr:rowOff>35694</xdr:rowOff>
    </xdr:to>
    <xdr:sp macro="" textlink="">
      <xdr:nvSpPr>
        <xdr:cNvPr id="52" name="TextBox 31">
          <a:extLst>
            <a:ext uri="{FF2B5EF4-FFF2-40B4-BE49-F238E27FC236}">
              <a16:creationId xmlns:a16="http://schemas.microsoft.com/office/drawing/2014/main" id="{00000000-0008-0000-0700-000034000000}"/>
            </a:ext>
          </a:extLst>
        </xdr:cNvPr>
        <xdr:cNvSpPr txBox="1"/>
      </xdr:nvSpPr>
      <xdr:spPr>
        <a:xfrm>
          <a:off x="2868930" y="13266033"/>
          <a:ext cx="990600" cy="34278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600">
              <a:solidFill>
                <a:srgbClr val="0070C0"/>
              </a:solidFill>
            </a:rPr>
            <a:t>7/1/2021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129709</xdr:rowOff>
    </xdr:from>
    <xdr:to>
      <xdr:col>14</xdr:col>
      <xdr:colOff>449580</xdr:colOff>
      <xdr:row>24</xdr:row>
      <xdr:rowOff>151558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0" y="129709"/>
          <a:ext cx="8850630" cy="4365249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209551</xdr:colOff>
      <xdr:row>26</xdr:row>
      <xdr:rowOff>180974</xdr:rowOff>
    </xdr:from>
    <xdr:to>
      <xdr:col>15</xdr:col>
      <xdr:colOff>21265</xdr:colOff>
      <xdr:row>49</xdr:row>
      <xdr:rowOff>27831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9551" y="4886324"/>
          <a:ext cx="8955714" cy="4009282"/>
        </a:xfrm>
        <a:prstGeom prst="rect">
          <a:avLst/>
        </a:prstGeom>
      </xdr:spPr>
    </xdr:pic>
    <xdr:clientData/>
  </xdr:twoCellAnchor>
  <xdr:twoCellAnchor editAs="oneCell">
    <xdr:from>
      <xdr:col>0</xdr:col>
      <xdr:colOff>485336</xdr:colOff>
      <xdr:row>52</xdr:row>
      <xdr:rowOff>15875</xdr:rowOff>
    </xdr:from>
    <xdr:to>
      <xdr:col>15</xdr:col>
      <xdr:colOff>458166</xdr:colOff>
      <xdr:row>73</xdr:row>
      <xdr:rowOff>78089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85336" y="9096375"/>
          <a:ext cx="9021580" cy="3729339"/>
        </a:xfrm>
        <a:prstGeom prst="rect">
          <a:avLst/>
        </a:prstGeom>
      </xdr:spPr>
    </xdr:pic>
    <xdr:clientData/>
  </xdr:twoCellAnchor>
  <xdr:twoCellAnchor editAs="oneCell">
    <xdr:from>
      <xdr:col>1</xdr:col>
      <xdr:colOff>37465</xdr:colOff>
      <xdr:row>78</xdr:row>
      <xdr:rowOff>91854</xdr:rowOff>
    </xdr:from>
    <xdr:to>
      <xdr:col>16</xdr:col>
      <xdr:colOff>266065</xdr:colOff>
      <xdr:row>98</xdr:row>
      <xdr:rowOff>85768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40715" y="13712604"/>
          <a:ext cx="9277350" cy="34864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Marquee">
      <a:dk1>
        <a:srgbClr val="000000"/>
      </a:dk1>
      <a:lt1>
        <a:sysClr val="window" lastClr="FFFFFF"/>
      </a:lt1>
      <a:dk2>
        <a:srgbClr val="5E5E5E"/>
      </a:dk2>
      <a:lt2>
        <a:srgbClr val="DDDDDD"/>
      </a:lt2>
      <a:accent1>
        <a:srgbClr val="418AB3"/>
      </a:accent1>
      <a:accent2>
        <a:srgbClr val="A6B727"/>
      </a:accent2>
      <a:accent3>
        <a:srgbClr val="F69200"/>
      </a:accent3>
      <a:accent4>
        <a:srgbClr val="838383"/>
      </a:accent4>
      <a:accent5>
        <a:srgbClr val="FEC306"/>
      </a:accent5>
      <a:accent6>
        <a:srgbClr val="DF5327"/>
      </a:accent6>
      <a:hlink>
        <a:srgbClr val="F59E00"/>
      </a:hlink>
      <a:folHlink>
        <a:srgbClr val="B2B2B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5.bin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6.bin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customProperty" Target="../customProperty7.bin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customProperty" Target="../customProperty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customProperty" Target="../customProperty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D73E6-1F8E-4704-A8F5-7F0705BE9808}">
  <dimension ref="A1:F20"/>
  <sheetViews>
    <sheetView showGridLines="0" topLeftCell="A5" zoomScale="150" workbookViewId="0">
      <selection activeCell="E19" sqref="E19"/>
    </sheetView>
  </sheetViews>
  <sheetFormatPr baseColWidth="10" defaultColWidth="8.83203125" defaultRowHeight="15" x14ac:dyDescent="0.2"/>
  <cols>
    <col min="2" max="2" width="35.6640625" customWidth="1"/>
  </cols>
  <sheetData>
    <row r="1" spans="1:6" x14ac:dyDescent="0.2">
      <c r="A1" s="47" t="s">
        <v>0</v>
      </c>
    </row>
    <row r="2" spans="1:6" x14ac:dyDescent="0.2">
      <c r="A2" s="22"/>
      <c r="B2" s="22"/>
      <c r="C2" s="22"/>
      <c r="D2" s="22"/>
      <c r="E2" s="22"/>
      <c r="F2" s="22"/>
    </row>
    <row r="3" spans="1:6" x14ac:dyDescent="0.2">
      <c r="A3" s="22"/>
      <c r="B3" s="117" t="s">
        <v>1</v>
      </c>
      <c r="C3" s="117"/>
      <c r="D3" s="22"/>
      <c r="E3" s="22"/>
      <c r="F3" s="22"/>
    </row>
    <row r="4" spans="1:6" x14ac:dyDescent="0.2">
      <c r="A4" s="22"/>
      <c r="B4" s="117" t="s">
        <v>2</v>
      </c>
      <c r="C4" s="117"/>
      <c r="D4" s="22"/>
      <c r="E4" s="22"/>
      <c r="F4" s="22"/>
    </row>
    <row r="5" spans="1:6" x14ac:dyDescent="0.2">
      <c r="A5" s="78"/>
      <c r="B5" s="117" t="s">
        <v>3</v>
      </c>
      <c r="C5" s="117"/>
      <c r="D5" s="78"/>
      <c r="E5" s="78"/>
      <c r="F5" s="78"/>
    </row>
    <row r="6" spans="1:6" x14ac:dyDescent="0.2">
      <c r="A6" s="22"/>
      <c r="B6" s="78"/>
      <c r="C6" s="22"/>
      <c r="D6" s="22"/>
      <c r="E6" s="22"/>
      <c r="F6" s="22"/>
    </row>
    <row r="7" spans="1:6" x14ac:dyDescent="0.2">
      <c r="B7" s="117" t="s">
        <v>4</v>
      </c>
      <c r="C7" s="117"/>
    </row>
    <row r="11" spans="1:6" x14ac:dyDescent="0.2">
      <c r="B11" s="39" t="s">
        <v>5</v>
      </c>
      <c r="C11" s="95">
        <f>'Loss Summary'!H16</f>
        <v>150</v>
      </c>
    </row>
    <row r="12" spans="1:6" x14ac:dyDescent="0.2">
      <c r="B12" s="39" t="s">
        <v>6</v>
      </c>
      <c r="C12" s="96">
        <f>Expenses!E12</f>
        <v>10.5</v>
      </c>
    </row>
    <row r="13" spans="1:6" x14ac:dyDescent="0.2">
      <c r="B13" s="39" t="s">
        <v>7</v>
      </c>
      <c r="C13" s="97">
        <f>Expenses!F12</f>
        <v>0.1</v>
      </c>
    </row>
    <row r="14" spans="1:6" ht="16" thickBot="1" x14ac:dyDescent="0.25">
      <c r="B14" s="39" t="s">
        <v>8</v>
      </c>
      <c r="C14" s="98">
        <v>0.05</v>
      </c>
    </row>
    <row r="15" spans="1:6" ht="16" thickBot="1" x14ac:dyDescent="0.25">
      <c r="B15" s="69" t="s">
        <v>9</v>
      </c>
      <c r="C15" s="70">
        <v>189.41</v>
      </c>
    </row>
    <row r="18" spans="2:3" x14ac:dyDescent="0.2">
      <c r="B18" s="39" t="s">
        <v>10</v>
      </c>
      <c r="C18" s="95">
        <f>'Premium Summary'!G9</f>
        <v>170.97</v>
      </c>
    </row>
    <row r="19" spans="2:3" ht="16" thickBot="1" x14ac:dyDescent="0.25"/>
    <row r="20" spans="2:3" ht="16" thickBot="1" x14ac:dyDescent="0.25">
      <c r="B20" s="69" t="s">
        <v>11</v>
      </c>
      <c r="C20" s="77">
        <v>0.1079</v>
      </c>
    </row>
  </sheetData>
  <mergeCells count="4">
    <mergeCell ref="B7:C7"/>
    <mergeCell ref="B3:C3"/>
    <mergeCell ref="B4:C4"/>
    <mergeCell ref="B5:C5"/>
  </mergeCells>
  <pageMargins left="0.7" right="0.7" top="0.75" bottom="0.75" header="0.3" footer="0.3"/>
  <pageSetup orientation="portrait" r:id="rId1"/>
  <customProperties>
    <customPr name="_pios_id" r:id="rId2"/>
  </customPropertie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18EA2-8D55-4457-AB0E-76BC0F31A13C}">
  <dimension ref="B1:L16"/>
  <sheetViews>
    <sheetView showGridLines="0" zoomScale="131" workbookViewId="0">
      <selection activeCell="K8" sqref="K8"/>
    </sheetView>
  </sheetViews>
  <sheetFormatPr baseColWidth="10" defaultColWidth="8.83203125" defaultRowHeight="15" x14ac:dyDescent="0.2"/>
  <cols>
    <col min="3" max="3" width="10.33203125" customWidth="1"/>
    <col min="4" max="4" width="15" bestFit="1" customWidth="1"/>
    <col min="5" max="5" width="15" customWidth="1"/>
    <col min="6" max="6" width="14.6640625" customWidth="1"/>
    <col min="7" max="7" width="12.33203125" customWidth="1"/>
    <col min="8" max="8" width="13.5" customWidth="1"/>
    <col min="9" max="9" width="16.1640625" customWidth="1"/>
  </cols>
  <sheetData>
    <row r="1" spans="2:12" x14ac:dyDescent="0.2">
      <c r="B1" s="3"/>
      <c r="C1" s="3"/>
      <c r="D1" s="3"/>
      <c r="E1" s="3"/>
      <c r="F1" s="3"/>
      <c r="G1" s="3"/>
      <c r="H1" s="3"/>
      <c r="I1" s="3"/>
    </row>
    <row r="2" spans="2:12" x14ac:dyDescent="0.2">
      <c r="B2" s="117" t="s">
        <v>1</v>
      </c>
      <c r="C2" s="117"/>
      <c r="D2" s="117"/>
      <c r="E2" s="117"/>
      <c r="F2" s="117"/>
      <c r="G2" s="117"/>
      <c r="H2" s="117"/>
    </row>
    <row r="3" spans="2:12" x14ac:dyDescent="0.2">
      <c r="B3" s="117" t="s">
        <v>2</v>
      </c>
      <c r="C3" s="117"/>
      <c r="D3" s="117"/>
      <c r="E3" s="117"/>
      <c r="F3" s="117"/>
      <c r="G3" s="117"/>
      <c r="H3" s="117"/>
    </row>
    <row r="4" spans="2:12" x14ac:dyDescent="0.2">
      <c r="B4" s="117" t="s">
        <v>3</v>
      </c>
      <c r="C4" s="117"/>
      <c r="D4" s="117"/>
      <c r="E4" s="117"/>
      <c r="F4" s="117"/>
      <c r="G4" s="117"/>
      <c r="H4" s="117"/>
    </row>
    <row r="5" spans="2:12" x14ac:dyDescent="0.2">
      <c r="B5" s="78"/>
      <c r="C5" s="78"/>
      <c r="D5" s="78"/>
      <c r="E5" s="78"/>
      <c r="F5" s="78"/>
      <c r="G5" s="78"/>
      <c r="H5" s="78"/>
    </row>
    <row r="6" spans="2:12" x14ac:dyDescent="0.2">
      <c r="B6" s="117" t="s">
        <v>12</v>
      </c>
      <c r="C6" s="117"/>
      <c r="D6" s="117"/>
      <c r="E6" s="117"/>
      <c r="F6" s="117"/>
      <c r="G6" s="117"/>
      <c r="H6" s="117"/>
    </row>
    <row r="7" spans="2:12" x14ac:dyDescent="0.2">
      <c r="C7" s="58"/>
      <c r="D7" s="58"/>
      <c r="E7" s="58"/>
      <c r="F7" s="58"/>
      <c r="G7" s="58"/>
      <c r="H7" s="58"/>
    </row>
    <row r="8" spans="2:12" ht="48" x14ac:dyDescent="0.2">
      <c r="B8" s="8" t="s">
        <v>13</v>
      </c>
      <c r="C8" s="10" t="s">
        <v>14</v>
      </c>
      <c r="D8" s="9" t="s">
        <v>15</v>
      </c>
      <c r="E8" s="10" t="s">
        <v>16</v>
      </c>
      <c r="F8" s="38" t="s">
        <v>17</v>
      </c>
      <c r="G8" s="10" t="s">
        <v>18</v>
      </c>
      <c r="H8" s="10" t="s">
        <v>19</v>
      </c>
      <c r="I8" s="2"/>
      <c r="J8" s="2"/>
      <c r="K8" s="2"/>
      <c r="L8" s="2"/>
    </row>
    <row r="9" spans="2:12" x14ac:dyDescent="0.2">
      <c r="B9" s="4">
        <v>2018</v>
      </c>
      <c r="C9" s="27">
        <v>30000</v>
      </c>
      <c r="D9" s="28">
        <f>'Loss Development'!G18</f>
        <v>2560000</v>
      </c>
      <c r="E9" s="50">
        <f>'Loss Development'!G18</f>
        <v>2560000</v>
      </c>
      <c r="F9" s="59">
        <f>(1+'Loss Trend'!$AE$40)^(2.5+($B$13-B9))</f>
        <v>1.8026365810172171</v>
      </c>
      <c r="G9" s="53">
        <f>E9*F9</f>
        <v>4614749.6474040756</v>
      </c>
      <c r="H9" s="55">
        <f>G9/C9</f>
        <v>153.82498824680252</v>
      </c>
    </row>
    <row r="10" spans="2:12" x14ac:dyDescent="0.2">
      <c r="B10" s="4">
        <f>B9+1</f>
        <v>2019</v>
      </c>
      <c r="C10" s="27">
        <v>30000</v>
      </c>
      <c r="D10" s="28">
        <f>'Loss Development'!F19</f>
        <v>2475000</v>
      </c>
      <c r="E10" s="51">
        <f>'Loss Development'!G19</f>
        <v>2475000</v>
      </c>
      <c r="F10" s="60">
        <f>(1+'Loss Trend'!$AE$40)^(2.5+($B$13-B10))</f>
        <v>1.6464088456531865</v>
      </c>
      <c r="G10" s="53">
        <f t="shared" ref="G10:G13" si="0">E10*F10</f>
        <v>4074861.8929916364</v>
      </c>
      <c r="H10" s="56">
        <f>G10/C10</f>
        <v>135.82872976638788</v>
      </c>
    </row>
    <row r="11" spans="2:12" x14ac:dyDescent="0.2">
      <c r="B11" s="4">
        <f t="shared" ref="B11:B13" si="1">B10+1</f>
        <v>2020</v>
      </c>
      <c r="C11" s="27">
        <v>30000</v>
      </c>
      <c r="D11" s="28">
        <f>'Loss Development'!E20</f>
        <v>2450000</v>
      </c>
      <c r="E11" s="51">
        <f>'Loss Development'!G20</f>
        <v>2450000</v>
      </c>
      <c r="F11" s="60">
        <f>(1+'Loss Trend'!$AE$40)^(2.5+($B$13-B11))</f>
        <v>1.5037207807662747</v>
      </c>
      <c r="G11" s="53">
        <f t="shared" si="0"/>
        <v>3684115.9128773729</v>
      </c>
      <c r="H11" s="56">
        <f>G11/C11</f>
        <v>122.8038637625791</v>
      </c>
    </row>
    <row r="12" spans="2:12" x14ac:dyDescent="0.2">
      <c r="B12" s="4">
        <f t="shared" si="1"/>
        <v>2021</v>
      </c>
      <c r="C12" s="27">
        <v>30000</v>
      </c>
      <c r="D12" s="28">
        <f>'Loss Development'!D21</f>
        <v>3200000</v>
      </c>
      <c r="E12" s="51">
        <f>'Loss Development'!G21</f>
        <v>3276824</v>
      </c>
      <c r="F12" s="60">
        <f>(1+'Loss Trend'!$AE$40)^(2.5+($B$13-B12))</f>
        <v>1.3733989540193763</v>
      </c>
      <c r="G12" s="53">
        <f t="shared" si="0"/>
        <v>4500386.6541055888</v>
      </c>
      <c r="H12" s="56">
        <f>G12/C12</f>
        <v>150.01288847018628</v>
      </c>
    </row>
    <row r="13" spans="2:12" x14ac:dyDescent="0.2">
      <c r="B13" s="6">
        <f t="shared" si="1"/>
        <v>2022</v>
      </c>
      <c r="C13" s="29">
        <v>30000</v>
      </c>
      <c r="D13" s="30">
        <f>'Loss Development'!C22</f>
        <v>3400000</v>
      </c>
      <c r="E13" s="52">
        <f>'Loss Development'!G22</f>
        <v>3786353</v>
      </c>
      <c r="F13" s="61">
        <f>(1+'Loss Trend'!$AE$40)^(2.5+($B$13-B13))</f>
        <v>1.2543716300444576</v>
      </c>
      <c r="G13" s="54">
        <f t="shared" si="0"/>
        <v>4749493.7845337223</v>
      </c>
      <c r="H13" s="57">
        <f>G13/C13</f>
        <v>158.3164594844574</v>
      </c>
    </row>
    <row r="15" spans="2:12" ht="16" thickBot="1" x14ac:dyDescent="0.25">
      <c r="H15" s="47" t="s">
        <v>91</v>
      </c>
    </row>
    <row r="16" spans="2:12" ht="16" thickBot="1" x14ac:dyDescent="0.25">
      <c r="G16" s="39" t="s">
        <v>20</v>
      </c>
      <c r="H16" s="68">
        <v>150</v>
      </c>
    </row>
  </sheetData>
  <mergeCells count="4">
    <mergeCell ref="B6:H6"/>
    <mergeCell ref="B2:H2"/>
    <mergeCell ref="B3:H3"/>
    <mergeCell ref="B4:H4"/>
  </mergeCells>
  <pageMargins left="0.7" right="0.7" top="0.75" bottom="0.75" header="0.3" footer="0.3"/>
  <pageSetup orientation="portrait" r:id="rId1"/>
  <customProperties>
    <customPr name="_pios_id" r:id="rId2"/>
  </customPropertie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77CB2-F2AC-45CF-B875-6BE98E85A0FA}">
  <dimension ref="B3:M38"/>
  <sheetViews>
    <sheetView showGridLines="0" topLeftCell="A11" workbookViewId="0">
      <selection activeCell="I26" sqref="I26"/>
    </sheetView>
  </sheetViews>
  <sheetFormatPr baseColWidth="10" defaultColWidth="8.83203125" defaultRowHeight="15" x14ac:dyDescent="0.2"/>
  <cols>
    <col min="2" max="2" width="19.33203125" customWidth="1"/>
    <col min="3" max="3" width="12.83203125" bestFit="1" customWidth="1"/>
    <col min="4" max="4" width="12.33203125" bestFit="1" customWidth="1"/>
    <col min="5" max="12" width="10.33203125" bestFit="1" customWidth="1"/>
  </cols>
  <sheetData>
    <row r="3" spans="2:13" x14ac:dyDescent="0.2">
      <c r="B3" s="22" t="s">
        <v>77</v>
      </c>
    </row>
    <row r="4" spans="2:13" x14ac:dyDescent="0.2">
      <c r="B4" s="22"/>
      <c r="C4" t="s">
        <v>78</v>
      </c>
    </row>
    <row r="5" spans="2:13" x14ac:dyDescent="0.2">
      <c r="B5" s="22"/>
      <c r="C5" t="s">
        <v>92</v>
      </c>
    </row>
    <row r="6" spans="2:13" x14ac:dyDescent="0.2">
      <c r="C6" t="s">
        <v>93</v>
      </c>
    </row>
    <row r="7" spans="2:13" x14ac:dyDescent="0.2">
      <c r="C7" t="s">
        <v>94</v>
      </c>
    </row>
    <row r="9" spans="2:13" x14ac:dyDescent="0.2">
      <c r="B9" s="47" t="s">
        <v>96</v>
      </c>
    </row>
    <row r="11" spans="2:13" x14ac:dyDescent="0.2">
      <c r="C11" s="118" t="s">
        <v>21</v>
      </c>
      <c r="D11" s="119"/>
      <c r="E11" s="119"/>
      <c r="F11" s="119"/>
      <c r="G11" s="120"/>
    </row>
    <row r="12" spans="2:13" x14ac:dyDescent="0.2">
      <c r="B12" s="19" t="s">
        <v>13</v>
      </c>
      <c r="C12" s="19">
        <v>12</v>
      </c>
      <c r="D12" s="20">
        <f>C12+12</f>
        <v>24</v>
      </c>
      <c r="E12" s="20">
        <f t="shared" ref="E12:G12" si="0">D12+12</f>
        <v>36</v>
      </c>
      <c r="F12" s="20">
        <f t="shared" si="0"/>
        <v>48</v>
      </c>
      <c r="G12" s="21">
        <f t="shared" si="0"/>
        <v>60</v>
      </c>
      <c r="H12" s="3"/>
      <c r="I12" s="3"/>
      <c r="J12" s="3"/>
      <c r="K12" s="3"/>
      <c r="L12" s="3"/>
    </row>
    <row r="13" spans="2:13" x14ac:dyDescent="0.2">
      <c r="B13" s="14">
        <v>2013</v>
      </c>
      <c r="C13" s="15">
        <v>2200000</v>
      </c>
      <c r="D13" s="5">
        <v>2300000</v>
      </c>
      <c r="E13" s="5">
        <v>2350000</v>
      </c>
      <c r="F13" s="5">
        <v>2350000</v>
      </c>
      <c r="G13" s="16">
        <v>2350000</v>
      </c>
      <c r="H13" s="13"/>
      <c r="I13" s="13"/>
      <c r="J13" s="13"/>
      <c r="K13" s="13"/>
      <c r="L13" s="13"/>
      <c r="M13" s="1"/>
    </row>
    <row r="14" spans="2:13" x14ac:dyDescent="0.2">
      <c r="B14" s="14">
        <f>B13+1</f>
        <v>2014</v>
      </c>
      <c r="C14" s="15">
        <v>2300000</v>
      </c>
      <c r="D14" s="5">
        <v>2400000</v>
      </c>
      <c r="E14" s="5">
        <v>2480000</v>
      </c>
      <c r="F14" s="5">
        <v>2480000</v>
      </c>
      <c r="G14" s="16">
        <v>2480000</v>
      </c>
      <c r="H14" s="13"/>
      <c r="I14" s="13"/>
      <c r="J14" s="13"/>
      <c r="K14" s="13"/>
      <c r="L14" s="13"/>
      <c r="M14" s="1"/>
    </row>
    <row r="15" spans="2:13" x14ac:dyDescent="0.2">
      <c r="B15" s="14">
        <f t="shared" ref="B15:B22" si="1">B14+1</f>
        <v>2015</v>
      </c>
      <c r="C15" s="15">
        <v>2750000</v>
      </c>
      <c r="D15" s="5">
        <v>2888000</v>
      </c>
      <c r="E15" s="5">
        <v>2946000</v>
      </c>
      <c r="F15" s="5">
        <v>2946000</v>
      </c>
      <c r="G15" s="16">
        <v>2946000</v>
      </c>
      <c r="H15" s="13"/>
      <c r="I15" s="13"/>
      <c r="J15" s="13"/>
      <c r="K15" s="13"/>
      <c r="L15" s="13"/>
      <c r="M15" s="1"/>
    </row>
    <row r="16" spans="2:13" x14ac:dyDescent="0.2">
      <c r="B16" s="14">
        <f t="shared" si="1"/>
        <v>2016</v>
      </c>
      <c r="C16" s="15">
        <v>2500000</v>
      </c>
      <c r="D16" s="5">
        <v>2650000</v>
      </c>
      <c r="E16" s="5">
        <v>2783000</v>
      </c>
      <c r="F16" s="5">
        <v>2783000</v>
      </c>
      <c r="G16" s="16">
        <v>2783000</v>
      </c>
      <c r="H16" s="13"/>
      <c r="I16" s="13"/>
      <c r="J16" s="13"/>
      <c r="K16" s="13"/>
      <c r="L16" s="13"/>
      <c r="M16" s="1"/>
    </row>
    <row r="17" spans="2:13" ht="16" thickBot="1" x14ac:dyDescent="0.25">
      <c r="B17" s="14">
        <f t="shared" si="1"/>
        <v>2017</v>
      </c>
      <c r="C17" s="15">
        <v>1950000</v>
      </c>
      <c r="D17" s="5">
        <v>2145000</v>
      </c>
      <c r="E17" s="5">
        <v>2166000</v>
      </c>
      <c r="F17" s="5">
        <v>2166000</v>
      </c>
      <c r="G17" s="16">
        <v>2166000</v>
      </c>
      <c r="H17" s="13"/>
      <c r="I17" s="13"/>
      <c r="J17" s="13"/>
      <c r="K17" s="13"/>
      <c r="L17" s="13"/>
      <c r="M17" s="1"/>
    </row>
    <row r="18" spans="2:13" ht="16" thickBot="1" x14ac:dyDescent="0.25">
      <c r="B18" s="14">
        <f t="shared" si="1"/>
        <v>2018</v>
      </c>
      <c r="C18" s="15">
        <v>2250000</v>
      </c>
      <c r="D18" s="5">
        <v>2500000</v>
      </c>
      <c r="E18" s="5">
        <v>2560000</v>
      </c>
      <c r="F18" s="5">
        <v>2560000</v>
      </c>
      <c r="G18" s="12">
        <v>2560000</v>
      </c>
      <c r="H18" s="13"/>
      <c r="I18" s="13"/>
      <c r="J18" s="13"/>
      <c r="K18" s="13"/>
      <c r="L18" s="13"/>
      <c r="M18" s="1"/>
    </row>
    <row r="19" spans="2:13" ht="16" thickBot="1" x14ac:dyDescent="0.25">
      <c r="B19" s="14">
        <f t="shared" si="1"/>
        <v>2019</v>
      </c>
      <c r="C19" s="15">
        <v>2400000</v>
      </c>
      <c r="D19" s="5">
        <v>2450000</v>
      </c>
      <c r="E19" s="5">
        <v>2475000</v>
      </c>
      <c r="F19" s="5">
        <v>2475000</v>
      </c>
      <c r="G19" s="12">
        <v>2475000</v>
      </c>
      <c r="H19" s="13"/>
      <c r="I19" s="13"/>
      <c r="J19" s="13"/>
      <c r="K19" s="13"/>
      <c r="L19" s="13"/>
      <c r="M19" s="1"/>
    </row>
    <row r="20" spans="2:13" ht="16" thickBot="1" x14ac:dyDescent="0.25">
      <c r="B20" s="14">
        <f t="shared" si="1"/>
        <v>2020</v>
      </c>
      <c r="C20" s="15">
        <v>2200000</v>
      </c>
      <c r="D20" s="5">
        <v>2350000</v>
      </c>
      <c r="E20" s="5">
        <v>2450000</v>
      </c>
      <c r="F20" s="5"/>
      <c r="G20" s="12">
        <v>2450000</v>
      </c>
      <c r="H20" s="13"/>
      <c r="I20" s="13"/>
      <c r="J20" s="13"/>
      <c r="K20" s="13"/>
      <c r="L20" s="13"/>
      <c r="M20" s="1"/>
    </row>
    <row r="21" spans="2:13" ht="16" thickBot="1" x14ac:dyDescent="0.25">
      <c r="B21" s="14">
        <f>B20+1</f>
        <v>2021</v>
      </c>
      <c r="C21" s="15">
        <v>3050000</v>
      </c>
      <c r="D21" s="5">
        <v>3200000</v>
      </c>
      <c r="E21" s="5"/>
      <c r="F21" s="5"/>
      <c r="G21" s="12">
        <v>3276824</v>
      </c>
      <c r="H21" s="13"/>
      <c r="I21" s="13"/>
      <c r="J21" s="13"/>
      <c r="K21" s="13"/>
      <c r="L21" s="13"/>
      <c r="M21" s="1"/>
    </row>
    <row r="22" spans="2:13" ht="16" thickBot="1" x14ac:dyDescent="0.25">
      <c r="B22" s="18">
        <f t="shared" si="1"/>
        <v>2022</v>
      </c>
      <c r="C22" s="17">
        <v>3400000</v>
      </c>
      <c r="D22" s="7"/>
      <c r="E22" s="7"/>
      <c r="F22" s="7"/>
      <c r="G22" s="12">
        <v>3786353</v>
      </c>
      <c r="H22" s="13"/>
      <c r="I22" s="13"/>
      <c r="J22" s="13"/>
      <c r="K22" s="13"/>
      <c r="L22" s="13"/>
      <c r="M22" s="1"/>
    </row>
    <row r="23" spans="2:13" x14ac:dyDescent="0.2">
      <c r="C23" s="1"/>
      <c r="D23" s="1"/>
      <c r="E23" s="1"/>
      <c r="F23" s="1"/>
      <c r="G23" s="1"/>
      <c r="H23" s="13"/>
      <c r="I23" s="13"/>
      <c r="J23" s="13"/>
      <c r="K23" s="13"/>
      <c r="L23" s="13"/>
      <c r="M23" s="1"/>
    </row>
    <row r="24" spans="2:13" x14ac:dyDescent="0.2">
      <c r="D24" s="11"/>
      <c r="E24" s="11"/>
      <c r="F24" s="11"/>
      <c r="G24" s="11"/>
      <c r="H24" s="11"/>
    </row>
    <row r="25" spans="2:13" x14ac:dyDescent="0.2">
      <c r="B25" t="s">
        <v>95</v>
      </c>
      <c r="C25" s="103"/>
      <c r="D25" s="104"/>
      <c r="E25" s="104"/>
      <c r="F25" s="104"/>
      <c r="G25" s="11"/>
      <c r="H25" s="11"/>
    </row>
    <row r="26" spans="2:13" x14ac:dyDescent="0.2">
      <c r="B26" s="78"/>
      <c r="C26" s="99"/>
      <c r="D26" s="99"/>
      <c r="E26" s="99"/>
      <c r="F26" s="99"/>
      <c r="G26" s="11"/>
      <c r="H26" s="11"/>
    </row>
    <row r="27" spans="2:13" x14ac:dyDescent="0.2">
      <c r="B27" s="99"/>
      <c r="C27" s="108" t="s">
        <v>97</v>
      </c>
      <c r="D27" s="108" t="s">
        <v>98</v>
      </c>
      <c r="E27" s="108" t="s">
        <v>99</v>
      </c>
      <c r="F27" s="109" t="s">
        <v>100</v>
      </c>
      <c r="H27" s="11"/>
    </row>
    <row r="28" spans="2:13" x14ac:dyDescent="0.2">
      <c r="B28" s="106" t="s">
        <v>109</v>
      </c>
      <c r="C28" s="99">
        <f t="shared" ref="C28:C36" si="2">D13/C13</f>
        <v>1.0454545454545454</v>
      </c>
      <c r="H28" s="11"/>
    </row>
    <row r="29" spans="2:13" x14ac:dyDescent="0.2">
      <c r="B29" s="106" t="s">
        <v>108</v>
      </c>
      <c r="C29" s="99">
        <f t="shared" si="2"/>
        <v>1.0434782608695652</v>
      </c>
      <c r="D29" s="99">
        <f t="shared" ref="D29:D36" si="3">E13/D13</f>
        <v>1.0217391304347827</v>
      </c>
      <c r="H29" s="11"/>
    </row>
    <row r="30" spans="2:13" x14ac:dyDescent="0.2">
      <c r="B30" s="106" t="s">
        <v>107</v>
      </c>
      <c r="C30" s="99">
        <f t="shared" si="2"/>
        <v>1.0501818181818181</v>
      </c>
      <c r="D30" s="99">
        <f t="shared" si="3"/>
        <v>1.0333333333333334</v>
      </c>
      <c r="E30" s="99">
        <f t="shared" ref="E30:E36" si="4">F13/E13</f>
        <v>1</v>
      </c>
      <c r="H30" s="11"/>
    </row>
    <row r="31" spans="2:13" x14ac:dyDescent="0.2">
      <c r="B31" s="106" t="s">
        <v>106</v>
      </c>
      <c r="C31" s="99">
        <f t="shared" si="2"/>
        <v>1.06</v>
      </c>
      <c r="D31" s="99">
        <f t="shared" si="3"/>
        <v>1.0200831024930748</v>
      </c>
      <c r="E31" s="99">
        <f t="shared" si="4"/>
        <v>1</v>
      </c>
      <c r="F31" s="116">
        <f t="shared" ref="F31:F36" si="5">G13/F13</f>
        <v>1</v>
      </c>
      <c r="H31" s="11"/>
    </row>
    <row r="32" spans="2:13" x14ac:dyDescent="0.2">
      <c r="B32" s="106" t="s">
        <v>105</v>
      </c>
      <c r="C32" s="99">
        <f t="shared" si="2"/>
        <v>1.1000000000000001</v>
      </c>
      <c r="D32" s="99">
        <f t="shared" si="3"/>
        <v>1.050188679245283</v>
      </c>
      <c r="E32" s="99">
        <f t="shared" si="4"/>
        <v>1</v>
      </c>
      <c r="F32" s="116">
        <f t="shared" si="5"/>
        <v>1</v>
      </c>
    </row>
    <row r="33" spans="2:6" x14ac:dyDescent="0.2">
      <c r="B33" s="106" t="s">
        <v>104</v>
      </c>
      <c r="C33" s="99">
        <f t="shared" si="2"/>
        <v>1.1111111111111112</v>
      </c>
      <c r="D33" s="99">
        <f t="shared" si="3"/>
        <v>1.0097902097902098</v>
      </c>
      <c r="E33" s="99">
        <f t="shared" si="4"/>
        <v>1</v>
      </c>
      <c r="F33" s="116">
        <f t="shared" si="5"/>
        <v>1</v>
      </c>
    </row>
    <row r="34" spans="2:6" x14ac:dyDescent="0.2">
      <c r="B34" s="106" t="s">
        <v>103</v>
      </c>
      <c r="C34" s="99">
        <f t="shared" si="2"/>
        <v>1.0208333333333333</v>
      </c>
      <c r="D34" s="99">
        <f t="shared" si="3"/>
        <v>1.024</v>
      </c>
      <c r="E34" s="99">
        <f t="shared" si="4"/>
        <v>1</v>
      </c>
      <c r="F34" s="116">
        <f t="shared" si="5"/>
        <v>1</v>
      </c>
    </row>
    <row r="35" spans="2:6" x14ac:dyDescent="0.2">
      <c r="B35" s="107" t="s">
        <v>102</v>
      </c>
      <c r="C35" s="99">
        <f t="shared" si="2"/>
        <v>1.0681818181818181</v>
      </c>
      <c r="D35" s="99">
        <f t="shared" si="3"/>
        <v>1.010204081632653</v>
      </c>
      <c r="E35" s="99">
        <f t="shared" si="4"/>
        <v>1</v>
      </c>
      <c r="F35" s="116">
        <f t="shared" si="5"/>
        <v>1</v>
      </c>
    </row>
    <row r="36" spans="2:6" x14ac:dyDescent="0.2">
      <c r="B36" s="106" t="s">
        <v>101</v>
      </c>
      <c r="C36" s="99">
        <f t="shared" si="2"/>
        <v>1.0491803278688525</v>
      </c>
      <c r="D36" s="99">
        <f t="shared" si="3"/>
        <v>1.0425531914893618</v>
      </c>
      <c r="E36" s="99">
        <f t="shared" si="4"/>
        <v>1</v>
      </c>
      <c r="F36" s="116">
        <f t="shared" si="5"/>
        <v>1</v>
      </c>
    </row>
    <row r="37" spans="2:6" x14ac:dyDescent="0.2">
      <c r="B37" s="78"/>
      <c r="C37" s="99"/>
      <c r="D37" s="99"/>
      <c r="E37" s="99"/>
      <c r="F37" s="11"/>
    </row>
    <row r="38" spans="2:6" x14ac:dyDescent="0.2">
      <c r="F38" s="11"/>
    </row>
  </sheetData>
  <mergeCells count="1">
    <mergeCell ref="C11:G11"/>
  </mergeCells>
  <pageMargins left="0.7" right="0.7" top="0.75" bottom="0.75" header="0.3" footer="0.3"/>
  <pageSetup orientation="portrait" r:id="rId1"/>
  <customProperties>
    <customPr name="_pios_id" r:id="rId2"/>
  </customProperties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939F9-92AC-4738-95DB-673AE11B126D}">
  <dimension ref="A1:AE41"/>
  <sheetViews>
    <sheetView showGridLines="0" topLeftCell="I4" zoomScale="75" zoomScaleNormal="110" workbookViewId="0">
      <selection activeCell="AF21" sqref="AF21"/>
    </sheetView>
  </sheetViews>
  <sheetFormatPr baseColWidth="10" defaultColWidth="8.83203125" defaultRowHeight="15" x14ac:dyDescent="0.2"/>
  <cols>
    <col min="1" max="10" width="8.83203125" style="40"/>
    <col min="11" max="11" width="10" style="40" bestFit="1" customWidth="1"/>
    <col min="12" max="16" width="8.83203125" style="40"/>
  </cols>
  <sheetData>
    <row r="1" spans="1:31" x14ac:dyDescent="0.2">
      <c r="B1" s="124" t="s">
        <v>22</v>
      </c>
      <c r="C1" s="125"/>
      <c r="D1" s="125"/>
      <c r="E1" s="125"/>
      <c r="F1" s="126"/>
      <c r="G1" s="124" t="s">
        <v>23</v>
      </c>
      <c r="H1" s="125"/>
      <c r="I1" s="125"/>
      <c r="J1" s="125"/>
      <c r="K1" s="126"/>
      <c r="L1" s="124" t="s">
        <v>24</v>
      </c>
      <c r="M1" s="125"/>
      <c r="N1" s="125"/>
      <c r="O1" s="125"/>
      <c r="P1" s="126"/>
      <c r="R1" s="47" t="s">
        <v>25</v>
      </c>
    </row>
    <row r="2" spans="1:31" x14ac:dyDescent="0.2">
      <c r="A2" s="41" t="s">
        <v>26</v>
      </c>
      <c r="B2" s="42" t="s">
        <v>27</v>
      </c>
      <c r="C2" s="42" t="s">
        <v>28</v>
      </c>
      <c r="D2" s="42" t="s">
        <v>29</v>
      </c>
      <c r="E2" s="42" t="s">
        <v>30</v>
      </c>
      <c r="F2" s="42" t="s">
        <v>31</v>
      </c>
      <c r="G2" s="42" t="s">
        <v>27</v>
      </c>
      <c r="H2" s="42" t="s">
        <v>28</v>
      </c>
      <c r="I2" s="42" t="s">
        <v>29</v>
      </c>
      <c r="J2" s="42" t="s">
        <v>30</v>
      </c>
      <c r="K2" s="42" t="s">
        <v>31</v>
      </c>
      <c r="L2" s="42" t="s">
        <v>27</v>
      </c>
      <c r="M2" s="42" t="s">
        <v>28</v>
      </c>
      <c r="N2" s="42" t="s">
        <v>29</v>
      </c>
      <c r="O2" s="42" t="s">
        <v>30</v>
      </c>
      <c r="P2" s="42" t="s">
        <v>31</v>
      </c>
    </row>
    <row r="3" spans="1:31" x14ac:dyDescent="0.2">
      <c r="A3" s="40" t="s">
        <v>34</v>
      </c>
      <c r="B3" s="43">
        <v>3.3000000000000002E-2</v>
      </c>
      <c r="C3" s="43">
        <f t="array" ref="C3:C26">GROWTH(B3:B26)</f>
        <v>3.4816756907005711E-2</v>
      </c>
      <c r="D3" s="43"/>
      <c r="E3" s="43"/>
      <c r="F3" s="43"/>
      <c r="G3" s="44">
        <v>2700</v>
      </c>
      <c r="H3" s="44">
        <f t="array" ref="H3:H26">GROWTH(G3:G26)</f>
        <v>2644.1888576807064</v>
      </c>
      <c r="L3" s="44">
        <f t="shared" ref="L3:L4" si="0">G3*B3</f>
        <v>89.100000000000009</v>
      </c>
      <c r="M3" s="44">
        <f t="array" ref="M3:M26">GROWTH(L3:L26)</f>
        <v>92.062080674082225</v>
      </c>
    </row>
    <row r="4" spans="1:31" x14ac:dyDescent="0.2">
      <c r="A4" s="40" t="s">
        <v>35</v>
      </c>
      <c r="B4" s="43">
        <v>3.3500000000000002E-2</v>
      </c>
      <c r="C4" s="43">
        <v>3.4632260240805762E-2</v>
      </c>
      <c r="D4" s="43"/>
      <c r="E4" s="43"/>
      <c r="F4" s="43"/>
      <c r="G4" s="44">
        <v>2725</v>
      </c>
      <c r="H4" s="44">
        <v>2685.0814690771335</v>
      </c>
      <c r="L4" s="44">
        <f t="shared" si="0"/>
        <v>91.287500000000009</v>
      </c>
      <c r="M4" s="44">
        <v>92.990440204844305</v>
      </c>
    </row>
    <row r="5" spans="1:31" x14ac:dyDescent="0.2">
      <c r="A5" s="40" t="s">
        <v>36</v>
      </c>
      <c r="B5" s="43">
        <v>3.3750000000000002E-2</v>
      </c>
      <c r="C5" s="43">
        <v>3.4448741236595692E-2</v>
      </c>
      <c r="D5" s="43"/>
      <c r="E5" s="43"/>
      <c r="F5" s="43"/>
      <c r="G5" s="44">
        <v>2750</v>
      </c>
      <c r="H5" s="44">
        <v>2726.6064882767932</v>
      </c>
      <c r="L5" s="44">
        <f>G5*B5</f>
        <v>92.8125</v>
      </c>
      <c r="M5" s="44">
        <v>93.928161368670132</v>
      </c>
    </row>
    <row r="6" spans="1:31" ht="16" thickBot="1" x14ac:dyDescent="0.25">
      <c r="A6" s="40" t="s">
        <v>37</v>
      </c>
      <c r="B6" s="43">
        <v>3.4000000000000002E-2</v>
      </c>
      <c r="C6" s="43">
        <v>3.4266194713669609E-2</v>
      </c>
      <c r="D6" s="43"/>
      <c r="E6" s="43"/>
      <c r="F6" s="43"/>
      <c r="G6" s="44">
        <v>2825</v>
      </c>
      <c r="H6" s="44">
        <v>2768.7736955215432</v>
      </c>
      <c r="L6" s="44">
        <f t="shared" ref="L6:L26" si="1">G6*B6</f>
        <v>96.050000000000011</v>
      </c>
      <c r="M6" s="44">
        <v>94.875338568827729</v>
      </c>
      <c r="AB6" s="121" t="s">
        <v>32</v>
      </c>
      <c r="AC6" s="122"/>
      <c r="AD6" s="123"/>
    </row>
    <row r="7" spans="1:31" x14ac:dyDescent="0.2">
      <c r="A7" s="40" t="s">
        <v>38</v>
      </c>
      <c r="B7" s="43">
        <v>3.4200000000000001E-2</v>
      </c>
      <c r="C7" s="43">
        <v>3.4084615518774578E-2</v>
      </c>
      <c r="D7" s="43"/>
      <c r="E7" s="43"/>
      <c r="F7" s="43"/>
      <c r="G7" s="44">
        <v>2850</v>
      </c>
      <c r="H7" s="44">
        <v>2811.5930223055316</v>
      </c>
      <c r="L7" s="44">
        <f t="shared" si="1"/>
        <v>97.47</v>
      </c>
      <c r="M7" s="44">
        <v>95.832067160553407</v>
      </c>
      <c r="AB7" s="6" t="s">
        <v>28</v>
      </c>
      <c r="AC7" s="33" t="s">
        <v>29</v>
      </c>
      <c r="AD7" s="33" t="s">
        <v>30</v>
      </c>
      <c r="AE7" s="24" t="s">
        <v>31</v>
      </c>
    </row>
    <row r="8" spans="1:31" ht="16" thickBot="1" x14ac:dyDescent="0.25">
      <c r="A8" s="40" t="s">
        <v>39</v>
      </c>
      <c r="B8" s="43">
        <v>3.4000000000000002E-2</v>
      </c>
      <c r="C8" s="43">
        <v>3.390399852596513E-2</v>
      </c>
      <c r="D8" s="43"/>
      <c r="E8" s="43"/>
      <c r="F8" s="43"/>
      <c r="G8" s="44">
        <v>2900</v>
      </c>
      <c r="H8" s="44">
        <v>2855.074553714333</v>
      </c>
      <c r="L8" s="44">
        <f t="shared" si="1"/>
        <v>98.600000000000009</v>
      </c>
      <c r="M8" s="44">
        <v>96.798443460651256</v>
      </c>
      <c r="AB8" s="31">
        <f>LOGEST(B3:B26)^4-1</f>
        <v>-2.1028420027363603E-2</v>
      </c>
      <c r="AC8" s="32">
        <f>LOGEST(B11:B26)^4-1</f>
        <v>-3.0018530332330817E-2</v>
      </c>
      <c r="AD8" s="32">
        <f>LOGEST(B19:B26)^4-1</f>
        <v>5.1853414725735014E-2</v>
      </c>
      <c r="AE8" s="25">
        <v>0.03</v>
      </c>
    </row>
    <row r="9" spans="1:31" x14ac:dyDescent="0.2">
      <c r="A9" s="40" t="s">
        <v>40</v>
      </c>
      <c r="B9" s="43">
        <v>3.5000000000000003E-2</v>
      </c>
      <c r="C9" s="43">
        <v>3.3724338636458594E-2</v>
      </c>
      <c r="D9" s="43"/>
      <c r="E9" s="43"/>
      <c r="F9" s="43"/>
      <c r="G9" s="44">
        <v>2950</v>
      </c>
      <c r="H9" s="44">
        <v>2899.2285308002488</v>
      </c>
      <c r="L9" s="44">
        <f t="shared" si="1"/>
        <v>103.25000000000001</v>
      </c>
      <c r="M9" s="44">
        <v>97.774564757189879</v>
      </c>
      <c r="AE9" s="48" t="s">
        <v>33</v>
      </c>
    </row>
    <row r="10" spans="1:31" x14ac:dyDescent="0.2">
      <c r="A10" s="40" t="s">
        <v>41</v>
      </c>
      <c r="B10" s="43">
        <v>3.5499999999999997E-2</v>
      </c>
      <c r="C10" s="43">
        <v>3.3545630778491133E-2</v>
      </c>
      <c r="D10" s="43"/>
      <c r="E10" s="43"/>
      <c r="F10" s="43"/>
      <c r="G10" s="44">
        <v>2975</v>
      </c>
      <c r="H10" s="44">
        <v>2944.0653529943484</v>
      </c>
      <c r="L10" s="44">
        <f t="shared" si="1"/>
        <v>105.6125</v>
      </c>
      <c r="M10" s="44">
        <v>98.760529319296552</v>
      </c>
      <c r="AE10" s="23"/>
    </row>
    <row r="11" spans="1:31" x14ac:dyDescent="0.2">
      <c r="A11" s="40" t="s">
        <v>42</v>
      </c>
      <c r="B11" s="43">
        <v>3.4500000000000003E-2</v>
      </c>
      <c r="C11" s="43">
        <v>3.336786990717458E-2</v>
      </c>
      <c r="D11" s="43">
        <f t="array" ref="D11:D26">GROWTH(B11:B26)</f>
        <v>3.3982275893239211E-2</v>
      </c>
      <c r="E11" s="43"/>
      <c r="F11" s="43"/>
      <c r="G11" s="44">
        <v>3000</v>
      </c>
      <c r="H11" s="44">
        <v>2989.5955805558096</v>
      </c>
      <c r="I11" s="44">
        <f t="array" ref="I11:I26">GROWTH(G11:G26)</f>
        <v>2871.8389601011213</v>
      </c>
      <c r="L11" s="44">
        <f t="shared" si="1"/>
        <v>103.50000000000001</v>
      </c>
      <c r="M11" s="44">
        <v>99.756436407050288</v>
      </c>
      <c r="N11" s="44">
        <f t="array" ref="N11:N26">GROWTH(L11:L26)</f>
        <v>97.591623863109476</v>
      </c>
      <c r="AE11" s="23"/>
    </row>
    <row r="12" spans="1:31" x14ac:dyDescent="0.2">
      <c r="A12" s="40" t="s">
        <v>43</v>
      </c>
      <c r="B12" s="43">
        <v>3.5000000000000003E-2</v>
      </c>
      <c r="C12" s="43">
        <v>3.3191051004354009E-2</v>
      </c>
      <c r="D12" s="43">
        <v>3.3724329269245845E-2</v>
      </c>
      <c r="E12" s="43"/>
      <c r="F12" s="43"/>
      <c r="G12" s="44">
        <v>3050</v>
      </c>
      <c r="H12" s="44">
        <v>3035.8299370591403</v>
      </c>
      <c r="I12" s="44">
        <v>2928.9577979859896</v>
      </c>
      <c r="L12" s="44">
        <f t="shared" si="1"/>
        <v>106.75000000000001</v>
      </c>
      <c r="M12" s="44">
        <v>100.76238628147472</v>
      </c>
      <c r="N12" s="44">
        <v>98.777137195004769</v>
      </c>
      <c r="AE12" s="23"/>
    </row>
    <row r="13" spans="1:31" x14ac:dyDescent="0.2">
      <c r="A13" s="40" t="s">
        <v>44</v>
      </c>
      <c r="B13" s="43">
        <v>3.5200000000000002E-2</v>
      </c>
      <c r="C13" s="43">
        <v>3.3015169078466092E-2</v>
      </c>
      <c r="D13" s="43">
        <v>3.346834062066998E-2</v>
      </c>
      <c r="E13" s="43"/>
      <c r="F13" s="43"/>
      <c r="G13" s="44">
        <v>3075</v>
      </c>
      <c r="H13" s="44">
        <v>3082.7793119198636</v>
      </c>
      <c r="I13" s="44">
        <v>2987.2126890014979</v>
      </c>
      <c r="L13" s="44">
        <f t="shared" si="1"/>
        <v>108.24000000000001</v>
      </c>
      <c r="M13" s="44">
        <v>101.77848021463161</v>
      </c>
      <c r="N13" s="44">
        <v>99.977051781889642</v>
      </c>
      <c r="AE13" s="23"/>
    </row>
    <row r="14" spans="1:31" x14ac:dyDescent="0.2">
      <c r="A14" s="40" t="s">
        <v>45</v>
      </c>
      <c r="B14" s="43">
        <v>3.5200000000000002E-2</v>
      </c>
      <c r="C14" s="43">
        <v>3.2840219164398166E-2</v>
      </c>
      <c r="D14" s="43">
        <v>3.3214295085259589E-2</v>
      </c>
      <c r="E14" s="43"/>
      <c r="F14" s="43"/>
      <c r="G14" s="44">
        <v>3075</v>
      </c>
      <c r="H14" s="44">
        <v>3130.4547629592639</v>
      </c>
      <c r="I14" s="44">
        <v>3046.6262284378072</v>
      </c>
      <c r="L14" s="44">
        <f t="shared" si="1"/>
        <v>108.24000000000001</v>
      </c>
      <c r="M14" s="44">
        <v>102.80482049981629</v>
      </c>
      <c r="N14" s="44">
        <v>101.19154256582482</v>
      </c>
      <c r="AE14" s="23"/>
    </row>
    <row r="15" spans="1:31" x14ac:dyDescent="0.2">
      <c r="A15" s="40" t="s">
        <v>46</v>
      </c>
      <c r="B15" s="43">
        <v>3.3500000000000002E-2</v>
      </c>
      <c r="C15" s="43">
        <v>3.2666196323348086E-2</v>
      </c>
      <c r="D15" s="43">
        <v>3.2962177913576376E-2</v>
      </c>
      <c r="E15" s="43"/>
      <c r="F15" s="43"/>
      <c r="G15" s="44">
        <v>3100</v>
      </c>
      <c r="H15" s="44">
        <v>3178.8675190087961</v>
      </c>
      <c r="I15" s="44">
        <v>3107.2214609893572</v>
      </c>
      <c r="L15" s="44">
        <f t="shared" si="1"/>
        <v>103.85000000000001</v>
      </c>
      <c r="M15" s="44">
        <v>103.84151046185573</v>
      </c>
      <c r="N15" s="44">
        <v>102.42078661401389</v>
      </c>
      <c r="AE15" s="23"/>
    </row>
    <row r="16" spans="1:31" x14ac:dyDescent="0.2">
      <c r="A16" s="40" t="s">
        <v>47</v>
      </c>
      <c r="B16" s="43">
        <v>3.2000000000000001E-2</v>
      </c>
      <c r="C16" s="43">
        <v>3.2493095642684801E-2</v>
      </c>
      <c r="D16" s="43">
        <v>3.2711974468139476E-2</v>
      </c>
      <c r="E16" s="43"/>
      <c r="F16" s="43"/>
      <c r="G16" s="44">
        <v>3075</v>
      </c>
      <c r="H16" s="44">
        <v>3228.0289825547738</v>
      </c>
      <c r="I16" s="44">
        <v>3169.0218896931951</v>
      </c>
      <c r="L16" s="44">
        <f t="shared" si="1"/>
        <v>98.4</v>
      </c>
      <c r="M16" s="44">
        <v>104.88865446751073</v>
      </c>
      <c r="N16" s="44">
        <v>103.66496314461892</v>
      </c>
      <c r="AE16" s="23"/>
    </row>
    <row r="17" spans="1:31" x14ac:dyDescent="0.2">
      <c r="A17" s="40" t="s">
        <v>48</v>
      </c>
      <c r="B17" s="43">
        <v>3.0499999999999999E-2</v>
      </c>
      <c r="C17" s="43">
        <v>3.2320912235809671E-2</v>
      </c>
      <c r="D17" s="43">
        <v>3.2463670222575618E-2</v>
      </c>
      <c r="E17" s="43"/>
      <c r="F17" s="43"/>
      <c r="G17" s="44">
        <v>3125</v>
      </c>
      <c r="H17" s="44">
        <v>3277.9507324239571</v>
      </c>
      <c r="I17" s="44">
        <v>3232.0514850450918</v>
      </c>
      <c r="L17" s="44">
        <f t="shared" si="1"/>
        <v>95.3125</v>
      </c>
      <c r="M17" s="44">
        <v>105.9463579359827</v>
      </c>
      <c r="N17" s="44">
        <v>104.92425355288965</v>
      </c>
      <c r="AE17" s="23"/>
    </row>
    <row r="18" spans="1:31" x14ac:dyDescent="0.2">
      <c r="A18" s="40" t="s">
        <v>49</v>
      </c>
      <c r="B18" s="43">
        <v>0.03</v>
      </c>
      <c r="C18" s="43">
        <v>3.2149641242018516E-2</v>
      </c>
      <c r="D18" s="43">
        <v>3.221725076077573E-2</v>
      </c>
      <c r="E18" s="43"/>
      <c r="F18" s="43"/>
      <c r="G18" s="44">
        <v>3150</v>
      </c>
      <c r="H18" s="44">
        <v>3328.6445265106695</v>
      </c>
      <c r="I18" s="44">
        <v>3296.3346942969565</v>
      </c>
      <c r="L18" s="44">
        <f t="shared" si="1"/>
        <v>94.5</v>
      </c>
      <c r="M18" s="44">
        <v>107.01472734952658</v>
      </c>
      <c r="N18" s="44">
        <v>106.19884143761004</v>
      </c>
      <c r="AE18" s="23"/>
    </row>
    <row r="19" spans="1:31" x14ac:dyDescent="0.2">
      <c r="A19" s="40" t="s">
        <v>50</v>
      </c>
      <c r="B19" s="43">
        <v>2.9499999999999998E-2</v>
      </c>
      <c r="C19" s="43">
        <v>3.1979277826364394E-2</v>
      </c>
      <c r="D19" s="43">
        <v>3.1972701776057988E-2</v>
      </c>
      <c r="E19" s="43">
        <f t="array" ref="E19:E26">GROWTH(B19:B26)</f>
        <v>2.9705266465611543E-2</v>
      </c>
      <c r="F19" s="43"/>
      <c r="G19" s="44">
        <v>3175</v>
      </c>
      <c r="H19" s="44">
        <v>3380.1223045460997</v>
      </c>
      <c r="I19" s="44">
        <v>3361.8964509391835</v>
      </c>
      <c r="J19" s="44">
        <f t="array" ref="J19:J26">GROWTH(G19:G26)</f>
        <v>3172.795946473942</v>
      </c>
      <c r="L19" s="44">
        <f t="shared" si="1"/>
        <v>93.662499999999994</v>
      </c>
      <c r="M19" s="44">
        <v>108.09387026417076</v>
      </c>
      <c r="N19" s="44">
        <v>107.48891262786628</v>
      </c>
      <c r="O19" s="44">
        <f t="array" ref="O19:O26">GROWTH(L19:L26)</f>
        <v>94.248749031020594</v>
      </c>
      <c r="AE19" s="23"/>
    </row>
    <row r="20" spans="1:31" x14ac:dyDescent="0.2">
      <c r="A20" s="40" t="s">
        <v>51</v>
      </c>
      <c r="B20" s="43">
        <v>0.03</v>
      </c>
      <c r="C20" s="43">
        <v>3.1809817179521124E-2</v>
      </c>
      <c r="D20" s="43">
        <v>3.1730009070337198E-2</v>
      </c>
      <c r="E20" s="43">
        <v>3.0083077170829566E-2</v>
      </c>
      <c r="F20" s="43"/>
      <c r="G20" s="44">
        <v>3250</v>
      </c>
      <c r="H20" s="44">
        <v>3432.3961909104187</v>
      </c>
      <c r="I20" s="44">
        <v>3428.762184371586</v>
      </c>
      <c r="J20" s="44">
        <v>3288.5945158310642</v>
      </c>
      <c r="L20" s="44">
        <f t="shared" si="1"/>
        <v>97.5</v>
      </c>
      <c r="M20" s="44">
        <v>109.18389532054506</v>
      </c>
      <c r="N20" s="44">
        <v>108.7946552101396</v>
      </c>
      <c r="O20" s="44">
        <v>98.931042603312775</v>
      </c>
      <c r="AE20" s="23"/>
    </row>
    <row r="21" spans="1:31" x14ac:dyDescent="0.2">
      <c r="A21" s="40" t="s">
        <v>52</v>
      </c>
      <c r="B21" s="43">
        <v>3.0800000000000001E-2</v>
      </c>
      <c r="C21" s="43">
        <v>3.1641254517647502E-2</v>
      </c>
      <c r="D21" s="43">
        <v>3.1489158553300443E-2</v>
      </c>
      <c r="E21" s="43">
        <v>3.0465693115857256E-2</v>
      </c>
      <c r="F21" s="43"/>
      <c r="G21" s="44">
        <v>3350</v>
      </c>
      <c r="H21" s="44">
        <v>3485.4784974883951</v>
      </c>
      <c r="I21" s="44">
        <v>3496.9578297666853</v>
      </c>
      <c r="J21" s="44">
        <v>3408.6194233742458</v>
      </c>
      <c r="L21" s="44">
        <f t="shared" si="1"/>
        <v>103.18</v>
      </c>
      <c r="M21" s="44">
        <v>110.2849122548179</v>
      </c>
      <c r="N21" s="44">
        <v>110.11625955572856</v>
      </c>
      <c r="O21" s="44">
        <v>103.84595330127007</v>
      </c>
      <c r="AE21" s="23"/>
    </row>
    <row r="22" spans="1:31" ht="16" thickBot="1" x14ac:dyDescent="0.25">
      <c r="A22" s="40" t="s">
        <v>53</v>
      </c>
      <c r="B22" s="43">
        <v>3.1199999999999999E-2</v>
      </c>
      <c r="C22" s="43">
        <v>3.1473585082252294E-2</v>
      </c>
      <c r="D22" s="43">
        <v>3.1250136241589073E-2</v>
      </c>
      <c r="E22" s="43">
        <v>3.0853175416828457E-2</v>
      </c>
      <c r="F22" s="43"/>
      <c r="G22" s="44">
        <v>3600</v>
      </c>
      <c r="H22" s="44">
        <v>3539.3817265691705</v>
      </c>
      <c r="I22" s="44">
        <v>3566.50983812917</v>
      </c>
      <c r="J22" s="44">
        <v>3533.0249191478702</v>
      </c>
      <c r="L22" s="44">
        <f t="shared" si="1"/>
        <v>112.32</v>
      </c>
      <c r="M22" s="44">
        <v>111.39703190974376</v>
      </c>
      <c r="N22" s="44">
        <v>111.45391834850437</v>
      </c>
      <c r="O22" s="44">
        <v>109.00503758249539</v>
      </c>
      <c r="AB22" s="121" t="s">
        <v>32</v>
      </c>
      <c r="AC22" s="122"/>
      <c r="AD22" s="123"/>
      <c r="AE22" s="23"/>
    </row>
    <row r="23" spans="1:31" x14ac:dyDescent="0.2">
      <c r="A23" s="40" t="s">
        <v>79</v>
      </c>
      <c r="B23" s="43">
        <v>3.1E-2</v>
      </c>
      <c r="C23" s="43">
        <v>3.1306804140059839E-2</v>
      </c>
      <c r="D23" s="43">
        <v>3.1012928257986825E-2</v>
      </c>
      <c r="E23" s="43">
        <v>3.1245585967191361E-2</v>
      </c>
      <c r="F23" s="43"/>
      <c r="G23" s="44">
        <v>3750</v>
      </c>
      <c r="H23" s="44">
        <v>3594.1185737908768</v>
      </c>
      <c r="I23" s="44">
        <v>3637.4451865554329</v>
      </c>
      <c r="J23" s="44">
        <v>3661.9708829105439</v>
      </c>
      <c r="L23" s="44">
        <f t="shared" si="1"/>
        <v>116.25</v>
      </c>
      <c r="M23" s="44">
        <v>112.52036624582215</v>
      </c>
      <c r="N23" s="44">
        <v>112.80782661300314</v>
      </c>
      <c r="O23" s="44">
        <v>114.42042603133302</v>
      </c>
      <c r="AB23" s="6" t="s">
        <v>28</v>
      </c>
      <c r="AC23" s="33" t="s">
        <v>29</v>
      </c>
      <c r="AD23" s="33" t="s">
        <v>30</v>
      </c>
      <c r="AE23" s="26" t="s">
        <v>31</v>
      </c>
    </row>
    <row r="24" spans="1:31" ht="16" thickBot="1" x14ac:dyDescent="0.25">
      <c r="A24" s="40" t="s">
        <v>80</v>
      </c>
      <c r="B24" s="43">
        <v>3.15E-2</v>
      </c>
      <c r="C24" s="43">
        <v>3.1140906982876498E-2</v>
      </c>
      <c r="D24" s="43">
        <v>3.0777520830614143E-2</v>
      </c>
      <c r="E24" s="43">
        <v>3.1642987447594875E-2</v>
      </c>
      <c r="F24" s="43"/>
      <c r="G24" s="44">
        <v>3800</v>
      </c>
      <c r="H24" s="44">
        <v>3649.7019311308004</v>
      </c>
      <c r="I24" s="44">
        <v>3709.7913886971573</v>
      </c>
      <c r="J24" s="44">
        <v>3795.6230296046124</v>
      </c>
      <c r="L24" s="44">
        <f t="shared" si="1"/>
        <v>119.7</v>
      </c>
      <c r="M24" s="44">
        <v>113.65502835256895</v>
      </c>
      <c r="N24" s="44">
        <v>114.17818174285971</v>
      </c>
      <c r="O24" s="44">
        <v>120.10485188158073</v>
      </c>
      <c r="AB24" s="34">
        <f>LOGEST(G3:G26)^4-1</f>
        <v>6.3310214827719147E-2</v>
      </c>
      <c r="AC24" s="35">
        <f>LOGEST(G11:G26)^4-1</f>
        <v>8.196229111675124E-2</v>
      </c>
      <c r="AD24" s="35">
        <f>LOGEST(G19:G26)^4-1</f>
        <v>0.15417787487412915</v>
      </c>
      <c r="AE24" s="25">
        <v>6.3E-2</v>
      </c>
    </row>
    <row r="25" spans="1:31" x14ac:dyDescent="0.2">
      <c r="A25" s="40" t="s">
        <v>81</v>
      </c>
      <c r="B25" s="43">
        <v>3.2000000000000001E-2</v>
      </c>
      <c r="C25" s="43">
        <v>3.0975888927457691E-2</v>
      </c>
      <c r="D25" s="43">
        <v>3.0543900292128619E-2</v>
      </c>
      <c r="E25" s="43">
        <v>3.2045443335900765E-2</v>
      </c>
      <c r="F25" s="43"/>
      <c r="G25" s="44">
        <v>3950</v>
      </c>
      <c r="H25" s="44">
        <v>3706.1448899417792</v>
      </c>
      <c r="I25" s="44">
        <v>3783.5765054330241</v>
      </c>
      <c r="J25" s="44">
        <v>3934.1531223247657</v>
      </c>
      <c r="L25" s="44">
        <f t="shared" si="1"/>
        <v>126.4</v>
      </c>
      <c r="M25" s="44">
        <v>114.80113245990144</v>
      </c>
      <c r="N25" s="44">
        <v>115.5651835295867</v>
      </c>
      <c r="O25" s="44">
        <v>126.0716809562153</v>
      </c>
      <c r="AE25" s="48" t="s">
        <v>33</v>
      </c>
    </row>
    <row r="26" spans="1:31" x14ac:dyDescent="0.2">
      <c r="A26" s="40" t="s">
        <v>82</v>
      </c>
      <c r="B26" s="43">
        <v>3.2500000000000001E-2</v>
      </c>
      <c r="C26" s="43">
        <v>3.081174531537572E-2</v>
      </c>
      <c r="D26" s="43">
        <v>3.0312053078931457E-2</v>
      </c>
      <c r="E26" s="43">
        <v>3.2453017917323114E-2</v>
      </c>
      <c r="F26" s="43">
        <f>B26</f>
        <v>3.2500000000000001E-2</v>
      </c>
      <c r="G26" s="44">
        <v>4000</v>
      </c>
      <c r="H26" s="44">
        <v>3763.4607440355658</v>
      </c>
      <c r="I26" s="44">
        <v>3858.8291557526709</v>
      </c>
      <c r="J26" s="44">
        <v>4077.7391930594299</v>
      </c>
      <c r="K26" s="44">
        <f>G26</f>
        <v>4000</v>
      </c>
      <c r="L26" s="44">
        <f t="shared" si="1"/>
        <v>130</v>
      </c>
      <c r="M26" s="44">
        <v>115.95879394963823</v>
      </c>
      <c r="N26" s="44">
        <v>116.9690341917032</v>
      </c>
      <c r="O26" s="44">
        <v>132.33494309452831</v>
      </c>
      <c r="P26" s="44">
        <f>L26</f>
        <v>130</v>
      </c>
      <c r="AE26" s="23"/>
    </row>
    <row r="27" spans="1:31" x14ac:dyDescent="0.2">
      <c r="A27" s="40" t="s">
        <v>83</v>
      </c>
      <c r="B27" s="43"/>
      <c r="C27" s="43"/>
      <c r="D27" s="43"/>
      <c r="E27" s="43"/>
      <c r="F27" s="45">
        <f>F26*(1+$AE$8)^0.25</f>
        <v>3.2741054832776319E-2</v>
      </c>
      <c r="K27" s="46">
        <f>K26*(1+$AE$24)^0.25</f>
        <v>4061.5640603148149</v>
      </c>
      <c r="P27" s="46">
        <f t="shared" ref="P27:P34" si="2">P26*(1+$AE$40)^0.25</f>
        <v>132.97989160560098</v>
      </c>
      <c r="AE27" s="23"/>
    </row>
    <row r="28" spans="1:31" x14ac:dyDescent="0.2">
      <c r="A28" s="40" t="s">
        <v>84</v>
      </c>
      <c r="B28" s="45"/>
      <c r="C28" s="45"/>
      <c r="D28" s="45"/>
      <c r="E28" s="45"/>
      <c r="F28" s="45">
        <f t="shared" ref="F28:F34" si="3">F27*(1+$AE$8)^0.25</f>
        <v>3.298389758654971E-2</v>
      </c>
      <c r="K28" s="46">
        <f t="shared" ref="K28:K34" si="4">K27*(1+$AE$24)^0.25</f>
        <v>4124.0756540102411</v>
      </c>
      <c r="P28" s="46">
        <f t="shared" si="2"/>
        <v>136.02808901105684</v>
      </c>
      <c r="AE28" s="23"/>
    </row>
    <row r="29" spans="1:31" x14ac:dyDescent="0.2">
      <c r="A29" s="40" t="s">
        <v>85</v>
      </c>
      <c r="B29" s="43"/>
      <c r="C29" s="43"/>
      <c r="D29" s="43"/>
      <c r="E29" s="43"/>
      <c r="F29" s="45">
        <f t="shared" si="3"/>
        <v>3.3228541522458542E-2</v>
      </c>
      <c r="K29" s="46">
        <f t="shared" si="4"/>
        <v>4187.5493645868282</v>
      </c>
      <c r="P29" s="46">
        <f t="shared" si="2"/>
        <v>139.14615793851831</v>
      </c>
      <c r="AE29" s="23"/>
    </row>
    <row r="30" spans="1:31" x14ac:dyDescent="0.2">
      <c r="A30" s="40" t="s">
        <v>86</v>
      </c>
      <c r="B30" s="43"/>
      <c r="C30" s="43"/>
      <c r="D30" s="43"/>
      <c r="E30" s="43"/>
      <c r="F30" s="45">
        <f t="shared" si="3"/>
        <v>3.3474999999999991E-2</v>
      </c>
      <c r="K30" s="46">
        <f t="shared" si="4"/>
        <v>4252.0000000000009</v>
      </c>
      <c r="P30" s="46">
        <f t="shared" si="2"/>
        <v>142.3357</v>
      </c>
      <c r="AE30" s="23"/>
    </row>
    <row r="31" spans="1:31" x14ac:dyDescent="0.2">
      <c r="A31" s="40" t="s">
        <v>87</v>
      </c>
      <c r="B31" s="43"/>
      <c r="C31" s="43"/>
      <c r="D31" s="43"/>
      <c r="E31" s="43"/>
      <c r="F31" s="45">
        <f t="shared" si="3"/>
        <v>3.3723286477759601E-2</v>
      </c>
      <c r="K31" s="46">
        <f t="shared" si="4"/>
        <v>4317.4425961146489</v>
      </c>
      <c r="P31" s="46">
        <f t="shared" si="2"/>
        <v>145.59835352005646</v>
      </c>
      <c r="AE31" s="23"/>
    </row>
    <row r="32" spans="1:31" x14ac:dyDescent="0.2">
      <c r="A32" s="40" t="s">
        <v>88</v>
      </c>
      <c r="B32" s="43"/>
      <c r="C32" s="43"/>
      <c r="D32" s="43"/>
      <c r="E32" s="43"/>
      <c r="F32" s="45">
        <f t="shared" si="3"/>
        <v>3.3973414514146191E-2</v>
      </c>
      <c r="K32" s="46">
        <f t="shared" si="4"/>
        <v>4383.8924202128874</v>
      </c>
      <c r="P32" s="46">
        <f t="shared" si="2"/>
        <v>148.935794377316</v>
      </c>
      <c r="AE32" s="23"/>
    </row>
    <row r="33" spans="1:31" x14ac:dyDescent="0.2">
      <c r="A33" s="40" t="s">
        <v>89</v>
      </c>
      <c r="B33" s="43"/>
      <c r="C33" s="43"/>
      <c r="D33" s="43"/>
      <c r="E33" s="43"/>
      <c r="F33" s="45">
        <f t="shared" si="3"/>
        <v>3.4225397768132285E-2</v>
      </c>
      <c r="K33" s="46">
        <f t="shared" si="4"/>
        <v>4451.3649745557987</v>
      </c>
      <c r="P33" s="46">
        <f t="shared" si="2"/>
        <v>152.34973686530429</v>
      </c>
      <c r="AE33" s="23"/>
    </row>
    <row r="34" spans="1:31" x14ac:dyDescent="0.2">
      <c r="A34" s="40" t="s">
        <v>90</v>
      </c>
      <c r="B34" s="43"/>
      <c r="C34" s="43"/>
      <c r="D34" s="43"/>
      <c r="E34" s="43"/>
      <c r="F34" s="45">
        <f t="shared" si="3"/>
        <v>3.4479249999999982E-2</v>
      </c>
      <c r="K34" s="46">
        <f t="shared" si="4"/>
        <v>4519.8760000000011</v>
      </c>
      <c r="P34" s="46">
        <f t="shared" si="2"/>
        <v>155.84193457299997</v>
      </c>
      <c r="AE34" s="23"/>
    </row>
    <row r="35" spans="1:31" x14ac:dyDescent="0.2">
      <c r="K35" s="44"/>
      <c r="AE35" s="23"/>
    </row>
    <row r="36" spans="1:31" x14ac:dyDescent="0.2">
      <c r="K36" s="44"/>
      <c r="AE36" s="23"/>
    </row>
    <row r="37" spans="1:31" x14ac:dyDescent="0.2">
      <c r="AE37" s="23"/>
    </row>
    <row r="38" spans="1:31" ht="16" thickBot="1" x14ac:dyDescent="0.25">
      <c r="AB38" s="121" t="s">
        <v>32</v>
      </c>
      <c r="AC38" s="122"/>
      <c r="AD38" s="123"/>
      <c r="AE38" s="23"/>
    </row>
    <row r="39" spans="1:31" x14ac:dyDescent="0.2">
      <c r="AB39" s="6" t="s">
        <v>28</v>
      </c>
      <c r="AC39" s="33" t="s">
        <v>29</v>
      </c>
      <c r="AD39" s="33" t="s">
        <v>30</v>
      </c>
      <c r="AE39" s="36" t="s">
        <v>31</v>
      </c>
    </row>
    <row r="40" spans="1:31" ht="16" thickBot="1" x14ac:dyDescent="0.25">
      <c r="AB40" s="34">
        <f>LOGEST(L3:L26)^4-1</f>
        <v>4.0950481010934681E-2</v>
      </c>
      <c r="AC40" s="35">
        <f>LOGEST(L11:L26)^4-1</f>
        <v>4.9483373262424468E-2</v>
      </c>
      <c r="AD40" s="35">
        <f>LOGEST(L19:L26)^4-1</f>
        <v>0.21402593888724364</v>
      </c>
      <c r="AE40" s="37">
        <f>(1+AE8)*(1+AE24)-1</f>
        <v>9.4889999999999919E-2</v>
      </c>
    </row>
    <row r="41" spans="1:31" x14ac:dyDescent="0.2">
      <c r="AE41" s="49" t="s">
        <v>54</v>
      </c>
    </row>
  </sheetData>
  <mergeCells count="6">
    <mergeCell ref="AB6:AD6"/>
    <mergeCell ref="AB22:AD22"/>
    <mergeCell ref="AB38:AD38"/>
    <mergeCell ref="B1:F1"/>
    <mergeCell ref="G1:K1"/>
    <mergeCell ref="L1:P1"/>
  </mergeCells>
  <phoneticPr fontId="5" type="noConversion"/>
  <pageMargins left="0.7" right="0.7" top="0.75" bottom="0.75" header="0.3" footer="0.3"/>
  <pageSetup orientation="portrait" r:id="rId1"/>
  <customProperties>
    <customPr name="_pios_id" r:id="rId2"/>
  </customProperties>
  <ignoredErrors>
    <ignoredError sqref="AC8:AD8 AC24:AD24" formulaRange="1"/>
  </ignoredErrors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16A58-DB7C-4968-9F72-20720F95E9C3}">
  <dimension ref="A1:F25"/>
  <sheetViews>
    <sheetView showGridLines="0" topLeftCell="A2" zoomScale="137" workbookViewId="0">
      <selection activeCell="D8" sqref="D8"/>
    </sheetView>
  </sheetViews>
  <sheetFormatPr baseColWidth="10" defaultColWidth="8.83203125" defaultRowHeight="15" x14ac:dyDescent="0.2"/>
  <cols>
    <col min="2" max="2" width="18.1640625" customWidth="1"/>
    <col min="3" max="3" width="35.5" customWidth="1"/>
    <col min="4" max="4" width="18.33203125" bestFit="1" customWidth="1"/>
    <col min="5" max="5" width="21" bestFit="1" customWidth="1"/>
    <col min="6" max="6" width="21.83203125" customWidth="1"/>
  </cols>
  <sheetData>
    <row r="1" spans="1:6" x14ac:dyDescent="0.2">
      <c r="A1" s="115" t="s">
        <v>112</v>
      </c>
    </row>
    <row r="2" spans="1:6" x14ac:dyDescent="0.2">
      <c r="A2" s="115" t="s">
        <v>113</v>
      </c>
      <c r="B2" s="47" t="s">
        <v>114</v>
      </c>
    </row>
    <row r="4" spans="1:6" ht="32" customHeight="1" x14ac:dyDescent="0.2">
      <c r="B4" s="85" t="s">
        <v>55</v>
      </c>
      <c r="C4" s="86" t="s">
        <v>56</v>
      </c>
      <c r="D4" s="86" t="s">
        <v>111</v>
      </c>
      <c r="E4" s="87" t="s">
        <v>57</v>
      </c>
      <c r="F4" s="10" t="s">
        <v>58</v>
      </c>
    </row>
    <row r="5" spans="1:6" ht="32" customHeight="1" x14ac:dyDescent="0.2">
      <c r="B5" s="71" t="s">
        <v>59</v>
      </c>
      <c r="C5" s="90" t="s">
        <v>60</v>
      </c>
      <c r="D5" s="114" t="s">
        <v>113</v>
      </c>
      <c r="E5" s="91">
        <v>15</v>
      </c>
      <c r="F5" s="92">
        <v>0.1</v>
      </c>
    </row>
    <row r="6" spans="1:6" ht="32" customHeight="1" x14ac:dyDescent="0.2">
      <c r="B6" s="80" t="s">
        <v>61</v>
      </c>
      <c r="C6" s="83" t="s">
        <v>62</v>
      </c>
      <c r="D6" s="114" t="s">
        <v>112</v>
      </c>
      <c r="E6" s="64">
        <v>4</v>
      </c>
      <c r="F6" s="88">
        <v>0.04</v>
      </c>
    </row>
    <row r="7" spans="1:6" ht="32" customHeight="1" x14ac:dyDescent="0.2">
      <c r="B7" s="71" t="s">
        <v>63</v>
      </c>
      <c r="C7" s="90" t="s">
        <v>64</v>
      </c>
      <c r="D7" s="114" t="s">
        <v>112</v>
      </c>
      <c r="E7" s="93">
        <v>0.5</v>
      </c>
      <c r="F7" s="94">
        <v>2E-3</v>
      </c>
    </row>
    <row r="8" spans="1:6" ht="32" customHeight="1" x14ac:dyDescent="0.2">
      <c r="B8" s="81" t="s">
        <v>65</v>
      </c>
      <c r="C8" s="84" t="s">
        <v>66</v>
      </c>
      <c r="D8" s="114" t="s">
        <v>112</v>
      </c>
      <c r="E8" s="82">
        <v>6</v>
      </c>
      <c r="F8" s="89">
        <v>0.06</v>
      </c>
    </row>
    <row r="9" spans="1:6" x14ac:dyDescent="0.2">
      <c r="B9" s="62"/>
      <c r="C9" s="65"/>
      <c r="D9" s="64"/>
      <c r="E9" s="63"/>
    </row>
    <row r="10" spans="1:6" ht="16" thickBot="1" x14ac:dyDescent="0.25">
      <c r="B10" s="62"/>
      <c r="C10" s="65"/>
      <c r="D10" s="67"/>
      <c r="E10" s="66"/>
    </row>
    <row r="11" spans="1:6" x14ac:dyDescent="0.2">
      <c r="B11" s="62"/>
      <c r="C11" s="65"/>
      <c r="E11" s="111" t="s">
        <v>67</v>
      </c>
      <c r="F11" s="111" t="s">
        <v>68</v>
      </c>
    </row>
    <row r="12" spans="1:6" ht="16" thickBot="1" x14ac:dyDescent="0.25">
      <c r="B12" s="62"/>
      <c r="C12" s="65"/>
      <c r="E12" s="112">
        <f>SUMIFS(E5:E8,D5:D8,"Fixed")</f>
        <v>10.5</v>
      </c>
      <c r="F12" s="113">
        <f>SUMIFS(F5:F8,D5:D8,"Variable")</f>
        <v>0.1</v>
      </c>
    </row>
    <row r="13" spans="1:6" x14ac:dyDescent="0.2">
      <c r="B13" s="62"/>
      <c r="C13" s="65"/>
    </row>
    <row r="14" spans="1:6" x14ac:dyDescent="0.2">
      <c r="B14" s="62"/>
      <c r="C14" s="65"/>
      <c r="E14" s="101"/>
      <c r="F14" s="102"/>
    </row>
    <row r="15" spans="1:6" x14ac:dyDescent="0.2">
      <c r="B15" s="62"/>
      <c r="C15" s="65"/>
      <c r="D15" s="63"/>
      <c r="E15" s="64"/>
    </row>
    <row r="16" spans="1:6" x14ac:dyDescent="0.2">
      <c r="B16" s="62"/>
      <c r="C16" s="65"/>
      <c r="D16" s="63"/>
      <c r="E16" s="64"/>
    </row>
    <row r="17" spans="2:5" x14ac:dyDescent="0.2">
      <c r="B17" s="62"/>
      <c r="D17" s="63"/>
      <c r="E17" s="64"/>
    </row>
    <row r="18" spans="2:5" x14ac:dyDescent="0.2">
      <c r="B18" s="62"/>
      <c r="D18" s="63"/>
      <c r="E18" s="64"/>
    </row>
    <row r="19" spans="2:5" x14ac:dyDescent="0.2">
      <c r="B19" s="62"/>
    </row>
    <row r="20" spans="2:5" x14ac:dyDescent="0.2">
      <c r="B20" s="62"/>
      <c r="D20" s="63"/>
      <c r="E20" s="64"/>
    </row>
    <row r="21" spans="2:5" x14ac:dyDescent="0.2">
      <c r="B21" s="62"/>
      <c r="D21" s="63"/>
      <c r="E21" s="64"/>
    </row>
    <row r="22" spans="2:5" x14ac:dyDescent="0.2">
      <c r="B22" s="62"/>
      <c r="D22" s="63"/>
      <c r="E22" s="64"/>
    </row>
    <row r="23" spans="2:5" x14ac:dyDescent="0.2">
      <c r="D23" s="63"/>
      <c r="E23" s="64"/>
    </row>
    <row r="24" spans="2:5" x14ac:dyDescent="0.2">
      <c r="D24" s="63"/>
      <c r="E24" s="64"/>
    </row>
    <row r="25" spans="2:5" x14ac:dyDescent="0.2">
      <c r="D25" s="63"/>
      <c r="E25" s="64"/>
    </row>
  </sheetData>
  <dataValidations count="1">
    <dataValidation type="list" allowBlank="1" showInputMessage="1" showErrorMessage="1" sqref="D5:D8" xr:uid="{79D3F8A5-F358-4C03-9200-3492E164AFD7}">
      <formula1>$A$1:$A$2</formula1>
    </dataValidation>
  </dataValidations>
  <pageMargins left="0.7" right="0.7" top="0.75" bottom="0.75" header="0.3" footer="0.3"/>
  <pageSetup orientation="portrait" r:id="rId1"/>
  <customProperties>
    <customPr name="_pios_id" r:id="rId2"/>
  </customPropertie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F6EB1-C299-438A-BF8C-90C248E98459}">
  <dimension ref="B2:H12"/>
  <sheetViews>
    <sheetView showGridLines="0" topLeftCell="A3" zoomScale="137" workbookViewId="0">
      <selection activeCell="H15" sqref="H15"/>
    </sheetView>
  </sheetViews>
  <sheetFormatPr baseColWidth="10" defaultColWidth="8.83203125" defaultRowHeight="15" x14ac:dyDescent="0.2"/>
  <cols>
    <col min="3" max="3" width="13.1640625" customWidth="1"/>
    <col min="4" max="4" width="12.83203125" customWidth="1"/>
    <col min="5" max="5" width="12.1640625" customWidth="1"/>
    <col min="6" max="6" width="12.5" bestFit="1" customWidth="1"/>
    <col min="7" max="7" width="15.6640625" customWidth="1"/>
  </cols>
  <sheetData>
    <row r="2" spans="2:8" x14ac:dyDescent="0.2">
      <c r="B2" s="117" t="s">
        <v>1</v>
      </c>
      <c r="C2" s="117"/>
      <c r="D2" s="117"/>
      <c r="E2" s="117"/>
      <c r="F2" s="117"/>
      <c r="G2" s="117"/>
      <c r="H2" s="22"/>
    </row>
    <row r="3" spans="2:8" x14ac:dyDescent="0.2">
      <c r="B3" s="117" t="s">
        <v>2</v>
      </c>
      <c r="C3" s="117"/>
      <c r="D3" s="117"/>
      <c r="E3" s="117"/>
      <c r="F3" s="117"/>
      <c r="G3" s="117"/>
      <c r="H3" s="22"/>
    </row>
    <row r="4" spans="2:8" x14ac:dyDescent="0.2">
      <c r="B4" s="117" t="s">
        <v>3</v>
      </c>
      <c r="C4" s="117"/>
      <c r="D4" s="117"/>
      <c r="E4" s="117"/>
      <c r="F4" s="117"/>
      <c r="G4" s="117"/>
      <c r="H4" s="22"/>
    </row>
    <row r="5" spans="2:8" x14ac:dyDescent="0.2">
      <c r="B5" s="78"/>
      <c r="C5" s="78"/>
      <c r="D5" s="78"/>
      <c r="E5" s="78"/>
      <c r="F5" s="78"/>
      <c r="G5" s="78"/>
      <c r="H5" s="78"/>
    </row>
    <row r="6" spans="2:8" x14ac:dyDescent="0.2">
      <c r="B6" s="117" t="s">
        <v>69</v>
      </c>
      <c r="C6" s="117"/>
      <c r="D6" s="117"/>
      <c r="E6" s="117"/>
      <c r="F6" s="117"/>
      <c r="G6" s="117"/>
      <c r="H6" s="22"/>
    </row>
    <row r="8" spans="2:8" ht="49" thickBot="1" x14ac:dyDescent="0.25">
      <c r="B8" s="8" t="s">
        <v>70</v>
      </c>
      <c r="C8" s="10" t="s">
        <v>14</v>
      </c>
      <c r="D8" s="10" t="s">
        <v>71</v>
      </c>
      <c r="E8" s="8" t="s">
        <v>72</v>
      </c>
      <c r="F8" s="10" t="s">
        <v>73</v>
      </c>
      <c r="G8" s="79" t="s">
        <v>74</v>
      </c>
    </row>
    <row r="9" spans="2:8" ht="16" thickBot="1" x14ac:dyDescent="0.25">
      <c r="B9" s="71">
        <v>2022</v>
      </c>
      <c r="C9" s="75">
        <v>30000</v>
      </c>
      <c r="D9" s="76">
        <v>4650000</v>
      </c>
      <c r="E9" s="74">
        <f>(1+'Premium Trend'!$N$25)^2.5</f>
        <v>1.1030199011803914</v>
      </c>
      <c r="F9" s="100">
        <f>D9*E9</f>
        <v>5129042.5404888196</v>
      </c>
      <c r="G9" s="110">
        <v>170.97</v>
      </c>
    </row>
    <row r="10" spans="2:8" x14ac:dyDescent="0.2">
      <c r="G10" s="47" t="s">
        <v>110</v>
      </c>
    </row>
    <row r="11" spans="2:8" x14ac:dyDescent="0.2">
      <c r="G11" s="49"/>
    </row>
    <row r="12" spans="2:8" x14ac:dyDescent="0.2">
      <c r="D12" s="105"/>
    </row>
  </sheetData>
  <mergeCells count="4">
    <mergeCell ref="B2:G2"/>
    <mergeCell ref="B3:G3"/>
    <mergeCell ref="B4:G4"/>
    <mergeCell ref="B6:G6"/>
  </mergeCells>
  <pageMargins left="0.7" right="0.7" top="0.75" bottom="0.75" header="0.3" footer="0.3"/>
  <pageSetup orientation="portrait" r:id="rId1"/>
  <customProperties>
    <customPr name="_pios_id" r:id="rId2"/>
  </customPropertie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1E9B9-7C5C-44C1-9867-18A95957A561}">
  <dimension ref="A1:N34"/>
  <sheetViews>
    <sheetView showGridLines="0" tabSelected="1" topLeftCell="C5" zoomScale="125" workbookViewId="0">
      <selection activeCell="P26" sqref="P26"/>
    </sheetView>
  </sheetViews>
  <sheetFormatPr baseColWidth="10" defaultColWidth="8.83203125" defaultRowHeight="15" x14ac:dyDescent="0.2"/>
  <sheetData>
    <row r="1" spans="1:8" x14ac:dyDescent="0.2">
      <c r="A1" s="40"/>
      <c r="B1" s="124" t="s">
        <v>75</v>
      </c>
      <c r="C1" s="125"/>
      <c r="D1" s="125"/>
      <c r="E1" s="125"/>
      <c r="F1" s="126"/>
      <c r="H1" s="47" t="s">
        <v>76</v>
      </c>
    </row>
    <row r="2" spans="1:8" x14ac:dyDescent="0.2">
      <c r="A2" s="41" t="s">
        <v>26</v>
      </c>
      <c r="B2" s="42" t="s">
        <v>27</v>
      </c>
      <c r="C2" s="42" t="s">
        <v>28</v>
      </c>
      <c r="D2" s="42" t="s">
        <v>29</v>
      </c>
      <c r="E2" s="42" t="s">
        <v>30</v>
      </c>
      <c r="F2" s="42" t="s">
        <v>31</v>
      </c>
    </row>
    <row r="3" spans="1:8" x14ac:dyDescent="0.2">
      <c r="A3" s="40" t="s">
        <v>34</v>
      </c>
      <c r="B3" s="72">
        <v>132</v>
      </c>
      <c r="C3" s="72">
        <f t="array" ref="C3:C26">GROWTH(B3:B26)</f>
        <v>131.23413097495339</v>
      </c>
      <c r="D3" s="72"/>
      <c r="E3" s="72"/>
      <c r="F3" s="72"/>
    </row>
    <row r="4" spans="1:8" x14ac:dyDescent="0.2">
      <c r="A4" s="40" t="s">
        <v>35</v>
      </c>
      <c r="B4" s="72">
        <v>133</v>
      </c>
      <c r="C4" s="72">
        <v>132.17914138205734</v>
      </c>
      <c r="D4" s="72"/>
      <c r="E4" s="72"/>
      <c r="F4" s="72"/>
    </row>
    <row r="5" spans="1:8" x14ac:dyDescent="0.2">
      <c r="A5" s="40" t="s">
        <v>36</v>
      </c>
      <c r="B5" s="72">
        <v>133</v>
      </c>
      <c r="C5" s="72">
        <v>133.13095676179225</v>
      </c>
      <c r="D5" s="72"/>
      <c r="E5" s="72"/>
      <c r="F5" s="72"/>
    </row>
    <row r="6" spans="1:8" x14ac:dyDescent="0.2">
      <c r="A6" s="40" t="s">
        <v>37</v>
      </c>
      <c r="B6" s="72">
        <v>135</v>
      </c>
      <c r="C6" s="72">
        <v>134.08962611642539</v>
      </c>
      <c r="D6" s="72"/>
      <c r="E6" s="72"/>
      <c r="F6" s="72"/>
    </row>
    <row r="7" spans="1:8" x14ac:dyDescent="0.2">
      <c r="A7" s="40" t="s">
        <v>38</v>
      </c>
      <c r="B7" s="72">
        <v>136</v>
      </c>
      <c r="C7" s="72">
        <v>135.05519880108685</v>
      </c>
      <c r="D7" s="72"/>
      <c r="E7" s="72"/>
      <c r="F7" s="72"/>
    </row>
    <row r="8" spans="1:8" x14ac:dyDescent="0.2">
      <c r="A8" s="40" t="s">
        <v>39</v>
      </c>
      <c r="B8" s="72">
        <v>137</v>
      </c>
      <c r="C8" s="72">
        <v>136.02772452631052</v>
      </c>
      <c r="D8" s="72"/>
      <c r="E8" s="72"/>
      <c r="F8" s="72"/>
    </row>
    <row r="9" spans="1:8" x14ac:dyDescent="0.2">
      <c r="A9" s="40" t="s">
        <v>40</v>
      </c>
      <c r="B9" s="72">
        <v>138</v>
      </c>
      <c r="C9" s="72">
        <v>137.0072533605935</v>
      </c>
      <c r="D9" s="72"/>
      <c r="E9" s="72"/>
      <c r="F9" s="72"/>
    </row>
    <row r="10" spans="1:8" x14ac:dyDescent="0.2">
      <c r="A10" s="40" t="s">
        <v>41</v>
      </c>
      <c r="B10" s="72">
        <v>139</v>
      </c>
      <c r="C10" s="72">
        <v>137.99383573297339</v>
      </c>
      <c r="D10" s="72"/>
      <c r="E10" s="72"/>
      <c r="F10" s="72"/>
    </row>
    <row r="11" spans="1:8" x14ac:dyDescent="0.2">
      <c r="A11" s="40" t="s">
        <v>42</v>
      </c>
      <c r="B11" s="72">
        <v>139</v>
      </c>
      <c r="C11" s="72">
        <v>138.98752243562501</v>
      </c>
      <c r="D11" s="72">
        <f t="array" ref="D11:D26">GROWTH(B11:B26)</f>
        <v>136.95472040548492</v>
      </c>
      <c r="E11" s="72"/>
      <c r="F11" s="72"/>
    </row>
    <row r="12" spans="1:8" x14ac:dyDescent="0.2">
      <c r="A12" s="40" t="s">
        <v>43</v>
      </c>
      <c r="B12" s="72">
        <v>140</v>
      </c>
      <c r="C12" s="72">
        <v>139.98836462647495</v>
      </c>
      <c r="D12" s="72">
        <v>138.15877908972666</v>
      </c>
      <c r="E12" s="72"/>
      <c r="F12" s="72"/>
    </row>
    <row r="13" spans="1:8" x14ac:dyDescent="0.2">
      <c r="A13" s="40" t="s">
        <v>44</v>
      </c>
      <c r="B13" s="72">
        <v>140</v>
      </c>
      <c r="C13" s="72">
        <v>140.99641383183544</v>
      </c>
      <c r="D13" s="72">
        <v>139.37342344279975</v>
      </c>
      <c r="E13" s="72"/>
      <c r="F13" s="72"/>
    </row>
    <row r="14" spans="1:8" x14ac:dyDescent="0.2">
      <c r="A14" s="40" t="s">
        <v>45</v>
      </c>
      <c r="B14" s="72">
        <v>140</v>
      </c>
      <c r="C14" s="72">
        <v>142.01172194905723</v>
      </c>
      <c r="D14" s="72">
        <v>140.59874653025491</v>
      </c>
      <c r="E14" s="72"/>
      <c r="F14" s="72"/>
    </row>
    <row r="15" spans="1:8" x14ac:dyDescent="0.2">
      <c r="A15" s="40" t="s">
        <v>46</v>
      </c>
      <c r="B15" s="72">
        <v>141</v>
      </c>
      <c r="C15" s="72">
        <v>143.03434124920125</v>
      </c>
      <c r="D15" s="72">
        <v>141.83484223584315</v>
      </c>
      <c r="E15" s="72"/>
      <c r="F15" s="72"/>
    </row>
    <row r="16" spans="1:8" x14ac:dyDescent="0.2">
      <c r="A16" s="40" t="s">
        <v>47</v>
      </c>
      <c r="B16" s="72">
        <v>143</v>
      </c>
      <c r="C16" s="72">
        <v>144.06432437972958</v>
      </c>
      <c r="D16" s="72">
        <v>143.08180526870908</v>
      </c>
      <c r="E16" s="72"/>
      <c r="F16" s="72"/>
    </row>
    <row r="17" spans="1:14" x14ac:dyDescent="0.2">
      <c r="A17" s="40" t="s">
        <v>48</v>
      </c>
      <c r="B17" s="72">
        <v>142</v>
      </c>
      <c r="C17" s="72">
        <v>145.10172436721626</v>
      </c>
      <c r="D17" s="72">
        <v>144.33973117064735</v>
      </c>
      <c r="E17" s="72"/>
      <c r="F17" s="72"/>
    </row>
    <row r="18" spans="1:14" x14ac:dyDescent="0.2">
      <c r="A18" s="40" t="s">
        <v>49</v>
      </c>
      <c r="B18" s="72">
        <v>143</v>
      </c>
      <c r="C18" s="72">
        <v>146.14659462007691</v>
      </c>
      <c r="D18" s="72">
        <v>145.60871632342329</v>
      </c>
      <c r="E18" s="72"/>
      <c r="F18" s="72"/>
    </row>
    <row r="19" spans="1:14" x14ac:dyDescent="0.2">
      <c r="A19" s="40" t="s">
        <v>50</v>
      </c>
      <c r="B19" s="72">
        <v>144</v>
      </c>
      <c r="C19" s="72">
        <v>147.1989889313185</v>
      </c>
      <c r="D19" s="72">
        <v>146.88885795615735</v>
      </c>
      <c r="E19" s="72">
        <f t="array" ref="E19:E26">GROWTH(B19:B26)</f>
        <v>145.94128277581669</v>
      </c>
      <c r="F19" s="72"/>
    </row>
    <row r="20" spans="1:14" x14ac:dyDescent="0.2">
      <c r="A20" s="40" t="s">
        <v>51</v>
      </c>
      <c r="B20" s="72">
        <v>148</v>
      </c>
      <c r="C20" s="72">
        <v>148.25896148130872</v>
      </c>
      <c r="D20" s="72">
        <v>148.18025415277492</v>
      </c>
      <c r="E20" s="72">
        <v>147.56330625392096</v>
      </c>
      <c r="F20" s="72"/>
    </row>
    <row r="21" spans="1:14" x14ac:dyDescent="0.2">
      <c r="A21" s="40" t="s">
        <v>52</v>
      </c>
      <c r="B21" s="72">
        <v>150</v>
      </c>
      <c r="C21" s="72">
        <v>149.32656684056545</v>
      </c>
      <c r="D21" s="72">
        <v>149.48300385952143</v>
      </c>
      <c r="E21" s="72">
        <v>149.20335725729757</v>
      </c>
      <c r="F21" s="72"/>
    </row>
    <row r="22" spans="1:14" x14ac:dyDescent="0.2">
      <c r="A22" s="40" t="s">
        <v>53</v>
      </c>
      <c r="B22" s="72">
        <v>152</v>
      </c>
      <c r="C22" s="72">
        <v>150.40185997256606</v>
      </c>
      <c r="D22" s="72">
        <v>150.79720689254367</v>
      </c>
      <c r="E22" s="72">
        <v>150.86163614782276</v>
      </c>
      <c r="F22" s="72"/>
    </row>
    <row r="23" spans="1:14" ht="16" thickBot="1" x14ac:dyDescent="0.25">
      <c r="A23" s="40" t="s">
        <v>79</v>
      </c>
      <c r="B23" s="72">
        <v>153</v>
      </c>
      <c r="C23" s="72">
        <v>151.48489623657721</v>
      </c>
      <c r="D23" s="72">
        <v>152.12296394553749</v>
      </c>
      <c r="E23" s="72">
        <v>152.53834551423884</v>
      </c>
      <c r="F23" s="72"/>
      <c r="K23" s="121" t="s">
        <v>32</v>
      </c>
      <c r="L23" s="122"/>
      <c r="M23" s="123"/>
    </row>
    <row r="24" spans="1:14" x14ac:dyDescent="0.2">
      <c r="A24" s="40" t="s">
        <v>80</v>
      </c>
      <c r="B24" s="72">
        <v>155</v>
      </c>
      <c r="C24" s="72">
        <v>152.57573139050487</v>
      </c>
      <c r="D24" s="72">
        <v>153.46037659746304</v>
      </c>
      <c r="E24" s="72">
        <v>154.23369019690369</v>
      </c>
      <c r="F24" s="72"/>
      <c r="K24" s="6" t="s">
        <v>28</v>
      </c>
      <c r="L24" s="33" t="s">
        <v>29</v>
      </c>
      <c r="M24" s="33" t="s">
        <v>30</v>
      </c>
      <c r="N24" s="24" t="s">
        <v>31</v>
      </c>
    </row>
    <row r="25" spans="1:14" ht="16" thickBot="1" x14ac:dyDescent="0.25">
      <c r="A25" s="40" t="s">
        <v>81</v>
      </c>
      <c r="B25" s="72">
        <v>156</v>
      </c>
      <c r="C25" s="72">
        <v>153.67442159376489</v>
      </c>
      <c r="D25" s="72">
        <v>154.80954732032762</v>
      </c>
      <c r="E25" s="72">
        <v>155.9478773128161</v>
      </c>
      <c r="F25" s="72"/>
      <c r="K25" s="31">
        <f>LOGEST(C3:C26)^4-1</f>
        <v>2.9116418097534957E-2</v>
      </c>
      <c r="L25" s="32">
        <f>LOGEST(D11:D26)^4-1</f>
        <v>3.5633104254527037E-2</v>
      </c>
      <c r="M25" s="32">
        <f>LOGEST(E19:E26)^4-1</f>
        <v>4.5203540855235147E-2</v>
      </c>
      <c r="N25" s="25">
        <v>0.04</v>
      </c>
    </row>
    <row r="26" spans="1:14" x14ac:dyDescent="0.2">
      <c r="A26" s="40" t="s">
        <v>82</v>
      </c>
      <c r="B26" s="72">
        <v>156</v>
      </c>
      <c r="C26" s="72">
        <v>154.78102341017424</v>
      </c>
      <c r="D26" s="72">
        <v>156.17057948703717</v>
      </c>
      <c r="E26" s="72">
        <v>157.68111628091856</v>
      </c>
      <c r="F26" s="72">
        <f>B26</f>
        <v>156</v>
      </c>
      <c r="N26" s="48" t="s">
        <v>33</v>
      </c>
    </row>
    <row r="27" spans="1:14" x14ac:dyDescent="0.2">
      <c r="A27" s="40" t="s">
        <v>83</v>
      </c>
      <c r="B27" s="72"/>
      <c r="C27" s="72"/>
      <c r="D27" s="72"/>
      <c r="E27" s="72"/>
      <c r="F27" s="73">
        <f>F26*(1+$N$25)^0.25</f>
        <v>157.53713142163915</v>
      </c>
    </row>
    <row r="28" spans="1:14" x14ac:dyDescent="0.2">
      <c r="A28" s="40" t="s">
        <v>84</v>
      </c>
      <c r="B28" s="73"/>
      <c r="C28" s="73"/>
      <c r="D28" s="73"/>
      <c r="E28" s="73"/>
      <c r="F28" s="73">
        <f t="shared" ref="F28:F34" si="0">F27*(1+$N$25)^0.25</f>
        <v>159.08940882409487</v>
      </c>
    </row>
    <row r="29" spans="1:14" x14ac:dyDescent="0.2">
      <c r="A29" s="40" t="s">
        <v>85</v>
      </c>
      <c r="B29" s="72"/>
      <c r="C29" s="72"/>
      <c r="D29" s="72"/>
      <c r="E29" s="72"/>
      <c r="F29" s="73">
        <f t="shared" si="0"/>
        <v>160.6569814468738</v>
      </c>
    </row>
    <row r="30" spans="1:14" x14ac:dyDescent="0.2">
      <c r="A30" s="40" t="s">
        <v>86</v>
      </c>
      <c r="B30" s="72"/>
      <c r="C30" s="72"/>
      <c r="D30" s="72"/>
      <c r="E30" s="72"/>
      <c r="F30" s="73">
        <f t="shared" si="0"/>
        <v>162.23999999999998</v>
      </c>
    </row>
    <row r="31" spans="1:14" x14ac:dyDescent="0.2">
      <c r="A31" s="40" t="s">
        <v>87</v>
      </c>
      <c r="B31" s="72"/>
      <c r="C31" s="72"/>
      <c r="D31" s="72"/>
      <c r="E31" s="72"/>
      <c r="F31" s="73">
        <f t="shared" si="0"/>
        <v>163.83861667850468</v>
      </c>
    </row>
    <row r="32" spans="1:14" x14ac:dyDescent="0.2">
      <c r="A32" s="40" t="s">
        <v>88</v>
      </c>
      <c r="B32" s="72"/>
      <c r="C32" s="72"/>
      <c r="D32" s="72"/>
      <c r="E32" s="72"/>
      <c r="F32" s="73">
        <f t="shared" si="0"/>
        <v>165.45298517705865</v>
      </c>
    </row>
    <row r="33" spans="1:6" x14ac:dyDescent="0.2">
      <c r="A33" s="40" t="s">
        <v>89</v>
      </c>
      <c r="B33" s="72"/>
      <c r="C33" s="72"/>
      <c r="D33" s="72"/>
      <c r="E33" s="72"/>
      <c r="F33" s="73">
        <f t="shared" si="0"/>
        <v>167.08326070474871</v>
      </c>
    </row>
    <row r="34" spans="1:6" x14ac:dyDescent="0.2">
      <c r="A34" s="40" t="s">
        <v>90</v>
      </c>
      <c r="B34" s="72"/>
      <c r="C34" s="72"/>
      <c r="D34" s="72"/>
      <c r="E34" s="72"/>
      <c r="F34" s="73">
        <f t="shared" si="0"/>
        <v>168.72959999999995</v>
      </c>
    </row>
  </sheetData>
  <mergeCells count="2">
    <mergeCell ref="B1:F1"/>
    <mergeCell ref="K23:M23"/>
  </mergeCells>
  <phoneticPr fontId="5" type="noConversion"/>
  <pageMargins left="0.7" right="0.7" top="0.75" bottom="0.75" header="0.3" footer="0.3"/>
  <pageSetup orientation="portrait" r:id="rId1"/>
  <customProperties>
    <customPr name="_pios_id" r:id="rId2"/>
  </customProperties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4F5C6-F3DF-4FCA-A673-143174129EEA}">
  <sheetPr>
    <tabColor theme="4" tint="0.39997558519241921"/>
  </sheetPr>
  <dimension ref="A1"/>
  <sheetViews>
    <sheetView showGridLines="0" topLeftCell="A90" workbookViewId="0">
      <selection activeCell="Q29" sqref="Q29"/>
    </sheetView>
  </sheetViews>
  <sheetFormatPr baseColWidth="10" defaultColWidth="8.83203125" defaultRowHeight="15" x14ac:dyDescent="0.2"/>
  <sheetData/>
  <pageMargins left="0.7" right="0.7" top="0.75" bottom="0.75" header="0.3" footer="0.3"/>
  <customProperties>
    <customPr name="_pios_id" r:id="rId1"/>
  </customPropertie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C4C00-BE29-46DF-85A3-3593919D9BAD}">
  <sheetPr>
    <tabColor theme="4" tint="0.39997558519241921"/>
  </sheetPr>
  <dimension ref="A1"/>
  <sheetViews>
    <sheetView showGridLines="0" topLeftCell="A105" zoomScale="60" zoomScaleNormal="60" workbookViewId="0">
      <selection activeCell="Z93" sqref="Z93"/>
    </sheetView>
  </sheetViews>
  <sheetFormatPr baseColWidth="10" defaultColWidth="8.83203125" defaultRowHeight="15" x14ac:dyDescent="0.2"/>
  <sheetData/>
  <pageMargins left="0.7" right="0.7" top="0.75" bottom="0.75" header="0.3" footer="0.3"/>
  <customProperties>
    <customPr name="_pios_id" r:id="rId1"/>
  </customPropertie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1f5c59bb-fff3-44bb-af19-8c47570356e4">
      <Terms xmlns="http://schemas.microsoft.com/office/infopath/2007/PartnerControls"/>
    </lcf76f155ced4ddcb4097134ff3c332f>
    <TaxCatchAll xmlns="035059a0-d0ab-420a-99f5-7e53cb92e6c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0D24D4F71A634D91A34F14C517243B" ma:contentTypeVersion="20" ma:contentTypeDescription="Create a new document." ma:contentTypeScope="" ma:versionID="3e3d9dac8518551692c42572236be29c">
  <xsd:schema xmlns:xsd="http://www.w3.org/2001/XMLSchema" xmlns:xs="http://www.w3.org/2001/XMLSchema" xmlns:p="http://schemas.microsoft.com/office/2006/metadata/properties" xmlns:ns1="http://schemas.microsoft.com/sharepoint/v3" xmlns:ns2="1f5c59bb-fff3-44bb-af19-8c47570356e4" xmlns:ns3="7aa30d0e-d5b0-496b-a38f-b8a612c662b7" xmlns:ns4="035059a0-d0ab-420a-99f5-7e53cb92e6c1" targetNamespace="http://schemas.microsoft.com/office/2006/metadata/properties" ma:root="true" ma:fieldsID="0418695ac366c9285c1e97b6c62f2932" ns1:_="" ns2:_="" ns3:_="" ns4:_="">
    <xsd:import namespace="http://schemas.microsoft.com/sharepoint/v3"/>
    <xsd:import namespace="1f5c59bb-fff3-44bb-af19-8c47570356e4"/>
    <xsd:import namespace="7aa30d0e-d5b0-496b-a38f-b8a612c662b7"/>
    <xsd:import namespace="035059a0-d0ab-420a-99f5-7e53cb92e6c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1:_ip_UnifiedCompliancePolicyProperties" minOccurs="0"/>
                <xsd:element ref="ns1:_ip_UnifiedCompliancePolicyUIAction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7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8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5c59bb-fff3-44bb-af19-8c47570356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MediaLengthInSeconds" ma:index="22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0560b896-8886-498a-a042-c3e26b9789a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a30d0e-d5b0-496b-a38f-b8a612c662b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5059a0-d0ab-420a-99f5-7e53cb92e6c1" elementFormDefault="qualified">
    <xsd:import namespace="http://schemas.microsoft.com/office/2006/documentManagement/types"/>
    <xsd:import namespace="http://schemas.microsoft.com/office/infopath/2007/PartnerControls"/>
    <xsd:element name="TaxCatchAll" ma:index="25" nillable="true" ma:displayName="Taxonomy Catch All Column" ma:hidden="true" ma:list="{83201866-58c0-4721-a452-d4356fe7de4e}" ma:internalName="TaxCatchAll" ma:showField="CatchAllData" ma:web="035059a0-d0ab-420a-99f5-7e53cb92e6c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BA37B26-A8B1-4766-BA43-D26B558F242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91085F9-8C20-42BD-83CD-914CD2ABF24B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1f5c59bb-fff3-44bb-af19-8c47570356e4"/>
    <ds:schemaRef ds:uri="035059a0-d0ab-420a-99f5-7e53cb92e6c1"/>
  </ds:schemaRefs>
</ds:datastoreItem>
</file>

<file path=customXml/itemProps3.xml><?xml version="1.0" encoding="utf-8"?>
<ds:datastoreItem xmlns:ds="http://schemas.openxmlformats.org/officeDocument/2006/customXml" ds:itemID="{F22F804A-B887-4C98-8C80-558C3CAEC2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1f5c59bb-fff3-44bb-af19-8c47570356e4"/>
    <ds:schemaRef ds:uri="7aa30d0e-d5b0-496b-a38f-b8a612c662b7"/>
    <ds:schemaRef ds:uri="035059a0-d0ab-420a-99f5-7e53cb92e6c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Indication</vt:lpstr>
      <vt:lpstr>Loss Summary</vt:lpstr>
      <vt:lpstr>Loss Development</vt:lpstr>
      <vt:lpstr>Loss Trend</vt:lpstr>
      <vt:lpstr>Expenses</vt:lpstr>
      <vt:lpstr>Premium Summary</vt:lpstr>
      <vt:lpstr>Premium Trend</vt:lpstr>
      <vt:lpstr>Trend Factor Calculation</vt:lpstr>
      <vt:lpstr>Other Considerations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Newhouse, Allison</dc:creator>
  <cp:keywords/>
  <dc:description/>
  <cp:lastModifiedBy>t24944</cp:lastModifiedBy>
  <cp:revision/>
  <dcterms:created xsi:type="dcterms:W3CDTF">2020-10-12T00:29:39Z</dcterms:created>
  <dcterms:modified xsi:type="dcterms:W3CDTF">2025-07-14T07:26:02Z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ea8a813-53e7-4f1d-90f2-cda32b87eb03_Enabled">
    <vt:lpwstr>True</vt:lpwstr>
  </property>
  <property fmtid="{D5CDD505-2E9C-101B-9397-08002B2CF9AE}" pid="3" name="MSIP_Label_eea8a813-53e7-4f1d-90f2-cda32b87eb03_SiteId">
    <vt:lpwstr>88b431e7-cf2a-43a9-bd00-81441f5c2d3c</vt:lpwstr>
  </property>
  <property fmtid="{D5CDD505-2E9C-101B-9397-08002B2CF9AE}" pid="4" name="MSIP_Label_eea8a813-53e7-4f1d-90f2-cda32b87eb03_Owner">
    <vt:lpwstr>Allison.Newhouse@allstate.com</vt:lpwstr>
  </property>
  <property fmtid="{D5CDD505-2E9C-101B-9397-08002B2CF9AE}" pid="5" name="MSIP_Label_eea8a813-53e7-4f1d-90f2-cda32b87eb03_SetDate">
    <vt:lpwstr>2020-10-12T03:51:23.6455180Z</vt:lpwstr>
  </property>
  <property fmtid="{D5CDD505-2E9C-101B-9397-08002B2CF9AE}" pid="6" name="MSIP_Label_eea8a813-53e7-4f1d-90f2-cda32b87eb03_Name">
    <vt:lpwstr>Internal</vt:lpwstr>
  </property>
  <property fmtid="{D5CDD505-2E9C-101B-9397-08002B2CF9AE}" pid="7" name="MSIP_Label_eea8a813-53e7-4f1d-90f2-cda32b87eb03_Application">
    <vt:lpwstr>Microsoft Azure Information Protection</vt:lpwstr>
  </property>
  <property fmtid="{D5CDD505-2E9C-101B-9397-08002B2CF9AE}" pid="8" name="MSIP_Label_eea8a813-53e7-4f1d-90f2-cda32b87eb03_Extended_MSFT_Method">
    <vt:lpwstr>Manual</vt:lpwstr>
  </property>
  <property fmtid="{D5CDD505-2E9C-101B-9397-08002B2CF9AE}" pid="9" name="MSIP_Label_63e96db1-c16b-498f-9c82-feb068789b34_Enabled">
    <vt:lpwstr>True</vt:lpwstr>
  </property>
  <property fmtid="{D5CDD505-2E9C-101B-9397-08002B2CF9AE}" pid="10" name="MSIP_Label_63e96db1-c16b-498f-9c82-feb068789b34_SiteId">
    <vt:lpwstr>88b431e7-cf2a-43a9-bd00-81441f5c2d3c</vt:lpwstr>
  </property>
  <property fmtid="{D5CDD505-2E9C-101B-9397-08002B2CF9AE}" pid="11" name="MSIP_Label_63e96db1-c16b-498f-9c82-feb068789b34_Owner">
    <vt:lpwstr>Allison.Newhouse@allstate.com</vt:lpwstr>
  </property>
  <property fmtid="{D5CDD505-2E9C-101B-9397-08002B2CF9AE}" pid="12" name="MSIP_Label_63e96db1-c16b-498f-9c82-feb068789b34_SetDate">
    <vt:lpwstr>2020-10-12T03:51:23.6455180Z</vt:lpwstr>
  </property>
  <property fmtid="{D5CDD505-2E9C-101B-9397-08002B2CF9AE}" pid="13" name="MSIP_Label_63e96db1-c16b-498f-9c82-feb068789b34_Name">
    <vt:lpwstr>No Watermark</vt:lpwstr>
  </property>
  <property fmtid="{D5CDD505-2E9C-101B-9397-08002B2CF9AE}" pid="14" name="MSIP_Label_63e96db1-c16b-498f-9c82-feb068789b34_Application">
    <vt:lpwstr>Microsoft Azure Information Protection</vt:lpwstr>
  </property>
  <property fmtid="{D5CDD505-2E9C-101B-9397-08002B2CF9AE}" pid="15" name="MSIP_Label_63e96db1-c16b-498f-9c82-feb068789b34_Parent">
    <vt:lpwstr>eea8a813-53e7-4f1d-90f2-cda32b87eb03</vt:lpwstr>
  </property>
  <property fmtid="{D5CDD505-2E9C-101B-9397-08002B2CF9AE}" pid="16" name="MSIP_Label_63e96db1-c16b-498f-9c82-feb068789b34_Extended_MSFT_Method">
    <vt:lpwstr>Manual</vt:lpwstr>
  </property>
  <property fmtid="{D5CDD505-2E9C-101B-9397-08002B2CF9AE}" pid="17" name="Sensitivity">
    <vt:lpwstr>Internal No Watermark</vt:lpwstr>
  </property>
  <property fmtid="{D5CDD505-2E9C-101B-9397-08002B2CF9AE}" pid="18" name="ContentTypeId">
    <vt:lpwstr>0x010100AC0D24D4F71A634D91A34F14C517243B</vt:lpwstr>
  </property>
  <property fmtid="{D5CDD505-2E9C-101B-9397-08002B2CF9AE}" pid="19" name="MediaServiceImageTags">
    <vt:lpwstr/>
  </property>
</Properties>
</file>