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6月" sheetId="2" r:id="rId1"/>
    <sheet name="7 月" sheetId="1" r:id="rId2"/>
    <sheet name="8月" sheetId="3" r:id="rId3"/>
  </sheets>
  <calcPr calcId="152511"/>
</workbook>
</file>

<file path=xl/calcChain.xml><?xml version="1.0" encoding="utf-8"?>
<calcChain xmlns="http://schemas.openxmlformats.org/spreadsheetml/2006/main">
  <c r="F45" i="3" l="1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40" i="3"/>
  <c r="F41" i="3"/>
  <c r="F42" i="3"/>
  <c r="F43" i="3"/>
  <c r="F44" i="3"/>
  <c r="F39" i="3"/>
  <c r="F32" i="3"/>
  <c r="F33" i="3"/>
  <c r="F34" i="3"/>
  <c r="F35" i="3"/>
  <c r="F36" i="3"/>
  <c r="F37" i="3"/>
  <c r="F38" i="3"/>
  <c r="D52" i="1"/>
  <c r="D44" i="3" l="1"/>
  <c r="D43" i="3"/>
  <c r="D42" i="3"/>
  <c r="D41" i="3"/>
  <c r="D29" i="3"/>
  <c r="D27" i="3"/>
  <c r="F20" i="3"/>
  <c r="D26" i="3"/>
  <c r="D25" i="3"/>
  <c r="D24" i="3"/>
  <c r="D19" i="3"/>
  <c r="D18" i="3"/>
  <c r="D16" i="3"/>
  <c r="D14" i="3"/>
  <c r="D13" i="3"/>
  <c r="C60" i="3"/>
  <c r="D3" i="3"/>
  <c r="D4" i="3"/>
  <c r="D6" i="3"/>
  <c r="D7" i="3"/>
  <c r="D60" i="3"/>
  <c r="F60" i="3" s="1"/>
  <c r="F39" i="1"/>
  <c r="F40" i="1"/>
  <c r="D41" i="1"/>
  <c r="F41" i="1"/>
  <c r="D42" i="1"/>
  <c r="F42" i="1"/>
  <c r="F43" i="1"/>
  <c r="D44" i="1"/>
  <c r="F44" i="1"/>
  <c r="D45" i="1"/>
  <c r="F45" i="1"/>
  <c r="D46" i="1"/>
  <c r="F46" i="1"/>
  <c r="D47" i="1"/>
  <c r="F47" i="1"/>
  <c r="F48" i="1"/>
  <c r="F49" i="1"/>
  <c r="F50" i="1"/>
  <c r="D51" i="1"/>
  <c r="F51" i="1"/>
  <c r="F9" i="3"/>
  <c r="F10" i="3"/>
  <c r="F11" i="3"/>
  <c r="F12" i="3"/>
  <c r="F13" i="3"/>
  <c r="F14" i="3"/>
  <c r="F15" i="3"/>
  <c r="F16" i="3"/>
  <c r="F17" i="3"/>
  <c r="F18" i="3"/>
  <c r="F19" i="3"/>
  <c r="F21" i="3"/>
  <c r="F22" i="3"/>
  <c r="F23" i="3"/>
  <c r="F24" i="3"/>
  <c r="F25" i="3"/>
  <c r="F26" i="3"/>
  <c r="F27" i="3"/>
  <c r="F28" i="3"/>
  <c r="F29" i="3"/>
  <c r="F30" i="3"/>
  <c r="F31" i="3"/>
  <c r="F5" i="3"/>
  <c r="F8" i="3"/>
  <c r="F2" i="3"/>
  <c r="F7" i="3"/>
  <c r="F4" i="3"/>
  <c r="F3" i="3"/>
  <c r="F6" i="3"/>
  <c r="D5" i="1"/>
  <c r="F5" i="1"/>
  <c r="D6" i="1"/>
  <c r="D7" i="1"/>
  <c r="D9" i="1"/>
  <c r="D10" i="1"/>
  <c r="D14" i="1"/>
  <c r="D16" i="1"/>
  <c r="D18" i="1"/>
  <c r="D19" i="1"/>
  <c r="D20" i="1"/>
  <c r="D21" i="1"/>
  <c r="D22" i="1"/>
  <c r="F22" i="1"/>
  <c r="D28" i="1"/>
  <c r="F28" i="1"/>
  <c r="D31" i="1"/>
  <c r="D32" i="1"/>
  <c r="D34" i="1"/>
  <c r="D35" i="1"/>
  <c r="D36" i="1"/>
  <c r="C52" i="1"/>
  <c r="F27" i="1"/>
  <c r="F29" i="1"/>
  <c r="F30" i="1"/>
  <c r="F31" i="1"/>
  <c r="F32" i="1"/>
  <c r="F33" i="1"/>
  <c r="F34" i="1"/>
  <c r="F35" i="1"/>
  <c r="F36" i="1"/>
  <c r="F37" i="1"/>
  <c r="F38" i="1"/>
  <c r="F19" i="1"/>
  <c r="F16" i="1"/>
  <c r="F17" i="1"/>
  <c r="F18" i="1"/>
  <c r="F20" i="1"/>
  <c r="F21" i="1"/>
  <c r="F23" i="1"/>
  <c r="F24" i="1"/>
  <c r="F25" i="1"/>
  <c r="F12" i="1"/>
  <c r="F6" i="1"/>
  <c r="F7" i="1"/>
  <c r="F8" i="1"/>
  <c r="F9" i="1"/>
  <c r="F10" i="1"/>
  <c r="F11" i="1"/>
  <c r="F13" i="1"/>
  <c r="F14" i="1"/>
  <c r="F15" i="1"/>
  <c r="F26" i="1"/>
  <c r="F4" i="1"/>
  <c r="F3" i="1"/>
  <c r="F2" i="1"/>
  <c r="F3" i="2"/>
  <c r="F4" i="2"/>
  <c r="F5" i="2"/>
  <c r="F6" i="2"/>
  <c r="F7" i="2"/>
  <c r="F8" i="2"/>
  <c r="F9" i="2"/>
  <c r="D10" i="2"/>
  <c r="F10" i="2"/>
  <c r="D11" i="2"/>
  <c r="F11" i="2"/>
  <c r="D12" i="2"/>
  <c r="F12" i="2"/>
  <c r="C13" i="2"/>
  <c r="F13" i="2"/>
  <c r="F14" i="2"/>
  <c r="F15" i="2"/>
  <c r="F16" i="2"/>
  <c r="C17" i="2"/>
  <c r="D17" i="2"/>
  <c r="F17" i="2"/>
  <c r="F2" i="2"/>
  <c r="F52" i="1"/>
</calcChain>
</file>

<file path=xl/sharedStrings.xml><?xml version="1.0" encoding="utf-8"?>
<sst xmlns="http://schemas.openxmlformats.org/spreadsheetml/2006/main" count="140" uniqueCount="71">
  <si>
    <t>序号</t>
    <phoneticPr fontId="1" type="noConversion"/>
  </si>
  <si>
    <t>日期</t>
    <phoneticPr fontId="1" type="noConversion"/>
  </si>
  <si>
    <t>收入</t>
    <phoneticPr fontId="1" type="noConversion"/>
  </si>
  <si>
    <t>支出</t>
    <phoneticPr fontId="1" type="noConversion"/>
  </si>
  <si>
    <t>说明</t>
    <phoneticPr fontId="1" type="noConversion"/>
  </si>
  <si>
    <t>合计</t>
    <phoneticPr fontId="1" type="noConversion"/>
  </si>
  <si>
    <t>车费</t>
    <phoneticPr fontId="1" type="noConversion"/>
  </si>
  <si>
    <t>晚餐</t>
    <phoneticPr fontId="1" type="noConversion"/>
  </si>
  <si>
    <t>?</t>
    <phoneticPr fontId="1" type="noConversion"/>
  </si>
  <si>
    <t>床垫</t>
    <phoneticPr fontId="1" type="noConversion"/>
  </si>
  <si>
    <t>插座</t>
    <phoneticPr fontId="1" type="noConversion"/>
  </si>
  <si>
    <t>餐具、大米</t>
    <phoneticPr fontId="1" type="noConversion"/>
  </si>
  <si>
    <t>吃的</t>
    <phoneticPr fontId="1" type="noConversion"/>
  </si>
  <si>
    <t>洗漱</t>
    <phoneticPr fontId="1" type="noConversion"/>
  </si>
  <si>
    <t>搬家车费</t>
    <phoneticPr fontId="1" type="noConversion"/>
  </si>
  <si>
    <t>押金</t>
    <phoneticPr fontId="1" type="noConversion"/>
  </si>
  <si>
    <t>宽带</t>
    <phoneticPr fontId="1" type="noConversion"/>
  </si>
  <si>
    <t>房租</t>
    <phoneticPr fontId="1" type="noConversion"/>
  </si>
  <si>
    <t>多年前的 燃气费</t>
    <phoneticPr fontId="1" type="noConversion"/>
  </si>
  <si>
    <t>上一家房子的押金</t>
    <phoneticPr fontId="1" type="noConversion"/>
  </si>
  <si>
    <t>债主</t>
    <phoneticPr fontId="1" type="noConversion"/>
  </si>
  <si>
    <t>供奉</t>
  </si>
  <si>
    <t>冰箱</t>
  </si>
  <si>
    <t>路费</t>
  </si>
  <si>
    <t>早餐 午餐</t>
  </si>
  <si>
    <t>早餐午餐晚餐</t>
  </si>
  <si>
    <t>餐</t>
  </si>
  <si>
    <t>茶</t>
  </si>
  <si>
    <t>台球</t>
  </si>
  <si>
    <t>蛋糕</t>
  </si>
  <si>
    <t>超市，肉菜 其他</t>
  </si>
  <si>
    <t>水果 饮料</t>
  </si>
  <si>
    <t>消炎药</t>
  </si>
  <si>
    <t>饭</t>
  </si>
  <si>
    <t>桶装水</t>
  </si>
  <si>
    <t>饮料</t>
  </si>
  <si>
    <t>晚饭</t>
  </si>
  <si>
    <t>超市 饭</t>
  </si>
  <si>
    <t>公交卡</t>
  </si>
  <si>
    <t>大同 系统</t>
  </si>
  <si>
    <t>水果</t>
    <phoneticPr fontId="1" type="noConversion"/>
  </si>
  <si>
    <t>淘宝 鞋子</t>
    <phoneticPr fontId="1" type="noConversion"/>
  </si>
  <si>
    <t>餐</t>
    <phoneticPr fontId="1" type="noConversion"/>
  </si>
  <si>
    <t>超市：蛋、火腿</t>
    <phoneticPr fontId="1" type="noConversion"/>
  </si>
  <si>
    <t>餐：烧烤</t>
    <phoneticPr fontId="1" type="noConversion"/>
  </si>
  <si>
    <t>绿豆饼</t>
  </si>
  <si>
    <t>公园</t>
  </si>
  <si>
    <t>吃</t>
  </si>
  <si>
    <t>补办身份证</t>
  </si>
  <si>
    <t>钱包丢了😓，应该比这还多</t>
    <phoneticPr fontId="1" type="noConversion"/>
  </si>
  <si>
    <t>日期</t>
  </si>
  <si>
    <t>吃的</t>
  </si>
  <si>
    <t>牛奶 菜 吃的</t>
  </si>
  <si>
    <t>水果</t>
  </si>
  <si>
    <t>鼠标</t>
  </si>
  <si>
    <t>烧烤</t>
  </si>
  <si>
    <t>周末 吃</t>
  </si>
  <si>
    <t>玩</t>
  </si>
  <si>
    <t>债权人</t>
  </si>
  <si>
    <t>斐讯路由器</t>
  </si>
  <si>
    <t>蚊香</t>
  </si>
  <si>
    <t>台球充值</t>
  </si>
  <si>
    <t>电池 燃气</t>
  </si>
  <si>
    <t>理发卡</t>
  </si>
  <si>
    <t>午餐外卖</t>
  </si>
  <si>
    <t>超市 晚餐</t>
  </si>
  <si>
    <t>雪糕饮料</t>
  </si>
  <si>
    <t>绿豆糕</t>
  </si>
  <si>
    <t>午餐 菜</t>
  </si>
  <si>
    <t>电费</t>
  </si>
  <si>
    <t>招行 补卡费用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</si>
</sst>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华文细黑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77" fontId="2" fillId="0" borderId="0" xfId="0" applyNumberFormat="1" applyFont="1"/>
    <xf numFmtId="176" fontId="3" fillId="0" borderId="0" xfId="0" applyNumberFormat="1" applyFont="1"/>
    <xf numFmtId="177" fontId="3" fillId="0" borderId="1" xfId="0" applyNumberFormat="1" applyFont="1" applyBorder="1"/>
    <xf numFmtId="0" fontId="3" fillId="0" borderId="1" xfId="0" applyFont="1" applyBorder="1"/>
    <xf numFmtId="177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right"/>
    </xf>
    <xf numFmtId="44" fontId="3" fillId="0" borderId="1" xfId="0" applyNumberFormat="1" applyFont="1" applyBorder="1"/>
    <xf numFmtId="44" fontId="3" fillId="2" borderId="1" xfId="0" applyNumberFormat="1" applyFont="1" applyFill="1" applyBorder="1" applyAlignment="1">
      <alignment horizontal="center"/>
    </xf>
    <xf numFmtId="176" fontId="4" fillId="0" borderId="1" xfId="0" applyNumberFormat="1" applyFont="1" applyBorder="1"/>
    <xf numFmtId="176" fontId="5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176" fontId="4" fillId="2" borderId="1" xfId="0" applyNumberFormat="1" applyFont="1" applyFill="1" applyBorder="1" applyAlignment="1">
      <alignment horizontal="right"/>
    </xf>
    <xf numFmtId="176" fontId="5" fillId="2" borderId="1" xfId="0" applyNumberFormat="1" applyFont="1" applyFill="1" applyBorder="1" applyAlignment="1">
      <alignment horizontal="right"/>
    </xf>
    <xf numFmtId="14" fontId="3" fillId="0" borderId="1" xfId="0" applyNumberFormat="1" applyFont="1" applyBorder="1"/>
    <xf numFmtId="177" fontId="3" fillId="0" borderId="1" xfId="0" applyNumberFormat="1" applyFont="1" applyBorder="1" applyAlignment="1">
      <alignment horizontal="center"/>
    </xf>
    <xf numFmtId="7" fontId="3" fillId="2" borderId="1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8" sqref="E28"/>
    </sheetView>
  </sheetViews>
  <sheetFormatPr defaultRowHeight="16.5" x14ac:dyDescent="0.3"/>
  <cols>
    <col min="1" max="1" width="5.5" style="1" bestFit="1" customWidth="1"/>
    <col min="2" max="2" width="19.25" style="1" bestFit="1" customWidth="1"/>
    <col min="3" max="3" width="12.875" style="2" customWidth="1"/>
    <col min="4" max="4" width="13.875" style="2" bestFit="1" customWidth="1"/>
    <col min="5" max="5" width="15.875" bestFit="1" customWidth="1"/>
    <col min="6" max="6" width="12.625" bestFit="1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13">
        <v>1</v>
      </c>
      <c r="B2" s="3">
        <v>42916</v>
      </c>
      <c r="C2" s="12"/>
      <c r="D2" s="11">
        <v>55</v>
      </c>
      <c r="E2" s="4" t="s">
        <v>6</v>
      </c>
      <c r="F2" s="9">
        <f>C2-D2</f>
        <v>-55</v>
      </c>
    </row>
    <row r="3" spans="1:6" x14ac:dyDescent="0.3">
      <c r="A3" s="13">
        <v>2</v>
      </c>
      <c r="B3" s="3">
        <v>42915</v>
      </c>
      <c r="C3" s="12"/>
      <c r="D3" s="11">
        <v>34</v>
      </c>
      <c r="E3" s="4" t="s">
        <v>7</v>
      </c>
      <c r="F3" s="9">
        <f t="shared" ref="F3:F17" si="0">C3-D3</f>
        <v>-34</v>
      </c>
    </row>
    <row r="4" spans="1:6" x14ac:dyDescent="0.3">
      <c r="A4" s="13">
        <v>3</v>
      </c>
      <c r="B4" s="3" t="s">
        <v>8</v>
      </c>
      <c r="C4" s="12"/>
      <c r="D4" s="11">
        <v>70</v>
      </c>
      <c r="E4" s="4" t="s">
        <v>9</v>
      </c>
      <c r="F4" s="9">
        <f t="shared" si="0"/>
        <v>-70</v>
      </c>
    </row>
    <row r="5" spans="1:6" x14ac:dyDescent="0.3">
      <c r="A5" s="13">
        <v>4</v>
      </c>
      <c r="B5" s="3" t="s">
        <v>8</v>
      </c>
      <c r="C5" s="12"/>
      <c r="D5" s="11">
        <v>50</v>
      </c>
      <c r="E5" s="4" t="s">
        <v>10</v>
      </c>
      <c r="F5" s="9">
        <f t="shared" si="0"/>
        <v>-50</v>
      </c>
    </row>
    <row r="6" spans="1:6" x14ac:dyDescent="0.3">
      <c r="A6" s="13">
        <v>5</v>
      </c>
      <c r="B6" s="3" t="s">
        <v>8</v>
      </c>
      <c r="C6" s="12"/>
      <c r="D6" s="11">
        <v>171.7</v>
      </c>
      <c r="E6" s="4" t="s">
        <v>11</v>
      </c>
      <c r="F6" s="9">
        <f t="shared" si="0"/>
        <v>-171.7</v>
      </c>
    </row>
    <row r="7" spans="1:6" x14ac:dyDescent="0.3">
      <c r="A7" s="13">
        <v>6</v>
      </c>
      <c r="B7" s="3" t="s">
        <v>8</v>
      </c>
      <c r="C7" s="12"/>
      <c r="D7" s="11">
        <v>82.7</v>
      </c>
      <c r="E7" s="4" t="s">
        <v>12</v>
      </c>
      <c r="F7" s="9">
        <f t="shared" si="0"/>
        <v>-82.7</v>
      </c>
    </row>
    <row r="8" spans="1:6" x14ac:dyDescent="0.3">
      <c r="A8" s="13">
        <v>7</v>
      </c>
      <c r="B8" s="3" t="s">
        <v>8</v>
      </c>
      <c r="C8" s="12"/>
      <c r="D8" s="11">
        <v>97.3</v>
      </c>
      <c r="E8" s="4" t="s">
        <v>13</v>
      </c>
      <c r="F8" s="9">
        <f t="shared" si="0"/>
        <v>-97.3</v>
      </c>
    </row>
    <row r="9" spans="1:6" x14ac:dyDescent="0.3">
      <c r="A9" s="13">
        <v>8</v>
      </c>
      <c r="B9" s="3" t="s">
        <v>8</v>
      </c>
      <c r="C9" s="12"/>
      <c r="D9" s="11">
        <v>60</v>
      </c>
      <c r="E9" s="4" t="s">
        <v>14</v>
      </c>
      <c r="F9" s="9">
        <f t="shared" si="0"/>
        <v>-60</v>
      </c>
    </row>
    <row r="10" spans="1:6" x14ac:dyDescent="0.3">
      <c r="A10" s="13">
        <v>9</v>
      </c>
      <c r="B10" s="3" t="s">
        <v>8</v>
      </c>
      <c r="C10" s="12"/>
      <c r="D10" s="11">
        <f>4100/3</f>
        <v>1366.6666666666667</v>
      </c>
      <c r="E10" s="4" t="s">
        <v>15</v>
      </c>
      <c r="F10" s="9">
        <f t="shared" si="0"/>
        <v>-1366.6666666666667</v>
      </c>
    </row>
    <row r="11" spans="1:6" x14ac:dyDescent="0.3">
      <c r="A11" s="13">
        <v>10</v>
      </c>
      <c r="B11" s="3" t="s">
        <v>8</v>
      </c>
      <c r="C11" s="12"/>
      <c r="D11" s="11">
        <f>1280/3</f>
        <v>426.66666666666669</v>
      </c>
      <c r="E11" s="4" t="s">
        <v>16</v>
      </c>
      <c r="F11" s="9">
        <f t="shared" si="0"/>
        <v>-426.66666666666669</v>
      </c>
    </row>
    <row r="12" spans="1:6" x14ac:dyDescent="0.3">
      <c r="A12" s="13">
        <v>11</v>
      </c>
      <c r="B12" s="3" t="s">
        <v>8</v>
      </c>
      <c r="C12" s="12"/>
      <c r="D12" s="11">
        <f>1500*3</f>
        <v>4500</v>
      </c>
      <c r="E12" s="4" t="s">
        <v>17</v>
      </c>
      <c r="F12" s="9">
        <f t="shared" si="0"/>
        <v>-4500</v>
      </c>
    </row>
    <row r="13" spans="1:6" x14ac:dyDescent="0.3">
      <c r="A13" s="13">
        <v>12</v>
      </c>
      <c r="B13" s="3" t="s">
        <v>8</v>
      </c>
      <c r="C13" s="12">
        <f>70/3</f>
        <v>23.333333333333332</v>
      </c>
      <c r="D13" s="11"/>
      <c r="E13" s="4" t="s">
        <v>18</v>
      </c>
      <c r="F13" s="9">
        <f t="shared" si="0"/>
        <v>23.333333333333332</v>
      </c>
    </row>
    <row r="14" spans="1:6" x14ac:dyDescent="0.3">
      <c r="A14" s="13">
        <v>13</v>
      </c>
      <c r="B14" s="3" t="s">
        <v>8</v>
      </c>
      <c r="C14" s="12">
        <v>1500</v>
      </c>
      <c r="D14" s="11"/>
      <c r="E14" s="4" t="s">
        <v>19</v>
      </c>
      <c r="F14" s="9">
        <f t="shared" si="0"/>
        <v>1500</v>
      </c>
    </row>
    <row r="15" spans="1:6" x14ac:dyDescent="0.3">
      <c r="A15" s="13">
        <v>14</v>
      </c>
      <c r="B15" s="5"/>
      <c r="C15" s="12"/>
      <c r="D15" s="11">
        <v>1000</v>
      </c>
      <c r="E15" s="4" t="s">
        <v>20</v>
      </c>
      <c r="F15" s="9">
        <f t="shared" si="0"/>
        <v>-1000</v>
      </c>
    </row>
    <row r="16" spans="1:6" x14ac:dyDescent="0.3">
      <c r="A16" s="13">
        <v>15</v>
      </c>
      <c r="B16" s="5"/>
      <c r="C16" s="12"/>
      <c r="D16" s="11">
        <v>1020</v>
      </c>
      <c r="E16" s="4" t="s">
        <v>20</v>
      </c>
      <c r="F16" s="9">
        <f t="shared" si="0"/>
        <v>-1020</v>
      </c>
    </row>
    <row r="17" spans="1:6" x14ac:dyDescent="0.3">
      <c r="A17" s="6" t="s">
        <v>5</v>
      </c>
      <c r="B17" s="6"/>
      <c r="C17" s="15">
        <f>SUM(C2:C16)</f>
        <v>1523.3333333333333</v>
      </c>
      <c r="D17" s="14">
        <f>SUM(D2:D16)</f>
        <v>8934.0333333333328</v>
      </c>
      <c r="E17" s="7"/>
      <c r="F17" s="10">
        <f t="shared" si="0"/>
        <v>-7410.7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B37" workbookViewId="0">
      <selection activeCell="F51" sqref="F51"/>
    </sheetView>
  </sheetViews>
  <sheetFormatPr defaultRowHeight="13.5" x14ac:dyDescent="0.15"/>
  <cols>
    <col min="1" max="1" width="9.375" bestFit="1" customWidth="1"/>
    <col min="2" max="2" width="22.25" bestFit="1" customWidth="1"/>
    <col min="3" max="3" width="12.625" bestFit="1" customWidth="1"/>
    <col min="4" max="4" width="11.375" bestFit="1" customWidth="1"/>
    <col min="5" max="5" width="16" bestFit="1" customWidth="1"/>
    <col min="6" max="6" width="13.875" bestFit="1" customWidth="1"/>
  </cols>
  <sheetData>
    <row r="1" spans="1:6" ht="16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6.5" x14ac:dyDescent="0.3">
      <c r="A2" s="13">
        <v>1</v>
      </c>
      <c r="B2" s="17">
        <v>42917</v>
      </c>
      <c r="C2" s="12"/>
      <c r="D2" s="11">
        <v>3800</v>
      </c>
      <c r="E2" s="4" t="s">
        <v>21</v>
      </c>
      <c r="F2" s="9">
        <f>C2-D2</f>
        <v>-3800</v>
      </c>
    </row>
    <row r="3" spans="1:6" ht="16.5" x14ac:dyDescent="0.3">
      <c r="A3" s="13">
        <v>2</v>
      </c>
      <c r="B3" s="17">
        <v>42918</v>
      </c>
      <c r="C3" s="12"/>
      <c r="D3" s="11">
        <v>659</v>
      </c>
      <c r="E3" s="4" t="s">
        <v>22</v>
      </c>
      <c r="F3" s="9">
        <f t="shared" ref="F3:F52" si="0">C3-D3</f>
        <v>-659</v>
      </c>
    </row>
    <row r="4" spans="1:6" ht="16.5" x14ac:dyDescent="0.3">
      <c r="A4" s="13">
        <v>3</v>
      </c>
      <c r="B4" s="17">
        <v>42918</v>
      </c>
      <c r="C4" s="12"/>
      <c r="D4" s="11">
        <v>55</v>
      </c>
      <c r="E4" s="4" t="s">
        <v>23</v>
      </c>
      <c r="F4" s="9">
        <f t="shared" si="0"/>
        <v>-55</v>
      </c>
    </row>
    <row r="5" spans="1:6" ht="16.5" x14ac:dyDescent="0.3">
      <c r="A5" s="13">
        <v>4</v>
      </c>
      <c r="B5" s="17">
        <v>42919</v>
      </c>
      <c r="C5" s="12"/>
      <c r="D5" s="11">
        <f>4+15</f>
        <v>19</v>
      </c>
      <c r="E5" s="4" t="s">
        <v>24</v>
      </c>
      <c r="F5" s="9">
        <f t="shared" si="0"/>
        <v>-19</v>
      </c>
    </row>
    <row r="6" spans="1:6" ht="16.5" x14ac:dyDescent="0.3">
      <c r="A6" s="13">
        <v>5</v>
      </c>
      <c r="B6" s="17">
        <v>42920</v>
      </c>
      <c r="C6" s="12"/>
      <c r="D6" s="11">
        <f>4+15+14</f>
        <v>33</v>
      </c>
      <c r="E6" s="4" t="s">
        <v>25</v>
      </c>
      <c r="F6" s="9">
        <f t="shared" si="0"/>
        <v>-33</v>
      </c>
    </row>
    <row r="7" spans="1:6" ht="16.5" x14ac:dyDescent="0.3">
      <c r="A7" s="13">
        <v>6</v>
      </c>
      <c r="B7" s="17">
        <v>42921</v>
      </c>
      <c r="C7" s="12"/>
      <c r="D7" s="11">
        <f>4+15+18</f>
        <v>37</v>
      </c>
      <c r="E7" s="4" t="s">
        <v>26</v>
      </c>
      <c r="F7" s="9">
        <f t="shared" si="0"/>
        <v>-37</v>
      </c>
    </row>
    <row r="8" spans="1:6" ht="16.5" x14ac:dyDescent="0.3">
      <c r="A8" s="13">
        <v>7</v>
      </c>
      <c r="B8" s="17">
        <v>42921</v>
      </c>
      <c r="C8" s="12"/>
      <c r="D8" s="11">
        <v>29.8</v>
      </c>
      <c r="E8" s="4" t="s">
        <v>27</v>
      </c>
      <c r="F8" s="9">
        <f t="shared" si="0"/>
        <v>-29.8</v>
      </c>
    </row>
    <row r="9" spans="1:6" ht="16.5" x14ac:dyDescent="0.3">
      <c r="A9" s="13">
        <v>9</v>
      </c>
      <c r="B9" s="17">
        <v>42922</v>
      </c>
      <c r="C9" s="12"/>
      <c r="D9" s="11">
        <f>4+15+1</f>
        <v>20</v>
      </c>
      <c r="E9" s="4" t="s">
        <v>26</v>
      </c>
      <c r="F9" s="9">
        <f t="shared" si="0"/>
        <v>-20</v>
      </c>
    </row>
    <row r="10" spans="1:6" ht="16.5" x14ac:dyDescent="0.3">
      <c r="A10" s="13">
        <v>10</v>
      </c>
      <c r="B10" s="17">
        <v>42923</v>
      </c>
      <c r="C10" s="12"/>
      <c r="D10" s="11">
        <f>15+7</f>
        <v>22</v>
      </c>
      <c r="E10" s="4" t="s">
        <v>26</v>
      </c>
      <c r="F10" s="9">
        <f t="shared" si="0"/>
        <v>-22</v>
      </c>
    </row>
    <row r="11" spans="1:6" ht="16.5" x14ac:dyDescent="0.3">
      <c r="A11" s="13">
        <v>11</v>
      </c>
      <c r="B11" s="17">
        <v>42923</v>
      </c>
      <c r="C11" s="12"/>
      <c r="D11" s="11">
        <v>56</v>
      </c>
      <c r="E11" s="4" t="s">
        <v>28</v>
      </c>
      <c r="F11" s="9">
        <f t="shared" si="0"/>
        <v>-56</v>
      </c>
    </row>
    <row r="12" spans="1:6" ht="16.5" x14ac:dyDescent="0.3">
      <c r="A12" s="13">
        <v>12</v>
      </c>
      <c r="B12" s="17">
        <v>42923</v>
      </c>
      <c r="C12" s="12"/>
      <c r="D12" s="11">
        <v>20</v>
      </c>
      <c r="E12" s="4" t="s">
        <v>29</v>
      </c>
      <c r="F12" s="9">
        <f t="shared" si="0"/>
        <v>-20</v>
      </c>
    </row>
    <row r="13" spans="1:6" ht="16.5" x14ac:dyDescent="0.3">
      <c r="A13" s="13">
        <v>13</v>
      </c>
      <c r="B13" s="17">
        <v>42924</v>
      </c>
      <c r="C13" s="12"/>
      <c r="D13" s="11">
        <v>97.88</v>
      </c>
      <c r="E13" s="16" t="s">
        <v>30</v>
      </c>
      <c r="F13" s="9">
        <f t="shared" si="0"/>
        <v>-97.88</v>
      </c>
    </row>
    <row r="14" spans="1:6" ht="16.5" x14ac:dyDescent="0.3">
      <c r="A14" s="13">
        <v>14</v>
      </c>
      <c r="B14" s="17">
        <v>42924</v>
      </c>
      <c r="C14" s="12"/>
      <c r="D14" s="11">
        <f>6+6</f>
        <v>12</v>
      </c>
      <c r="E14" s="4" t="s">
        <v>31</v>
      </c>
      <c r="F14" s="9">
        <f t="shared" si="0"/>
        <v>-12</v>
      </c>
    </row>
    <row r="15" spans="1:6" ht="16.5" x14ac:dyDescent="0.3">
      <c r="A15" s="13">
        <v>15</v>
      </c>
      <c r="B15" s="17">
        <v>42924</v>
      </c>
      <c r="C15" s="12"/>
      <c r="D15" s="11">
        <v>32.799999999999997</v>
      </c>
      <c r="E15" s="4" t="s">
        <v>32</v>
      </c>
      <c r="F15" s="9">
        <f t="shared" si="0"/>
        <v>-32.799999999999997</v>
      </c>
    </row>
    <row r="16" spans="1:6" ht="16.5" x14ac:dyDescent="0.3">
      <c r="A16" s="13">
        <v>16</v>
      </c>
      <c r="B16" s="17">
        <v>42925</v>
      </c>
      <c r="C16" s="12"/>
      <c r="D16" s="11">
        <f>6+2</f>
        <v>8</v>
      </c>
      <c r="E16" s="4" t="s">
        <v>26</v>
      </c>
      <c r="F16" s="9">
        <f t="shared" si="0"/>
        <v>-8</v>
      </c>
    </row>
    <row r="17" spans="1:6" ht="16.5" x14ac:dyDescent="0.3">
      <c r="A17" s="13">
        <v>17</v>
      </c>
      <c r="B17" s="17">
        <v>42925</v>
      </c>
      <c r="C17" s="12"/>
      <c r="D17" s="11">
        <v>34</v>
      </c>
      <c r="E17" s="4" t="s">
        <v>28</v>
      </c>
      <c r="F17" s="9">
        <f t="shared" si="0"/>
        <v>-34</v>
      </c>
    </row>
    <row r="18" spans="1:6" ht="16.5" x14ac:dyDescent="0.3">
      <c r="A18" s="13">
        <v>18</v>
      </c>
      <c r="B18" s="17">
        <v>42926</v>
      </c>
      <c r="C18" s="12"/>
      <c r="D18" s="11">
        <f>4+15+13</f>
        <v>32</v>
      </c>
      <c r="E18" s="4" t="s">
        <v>26</v>
      </c>
      <c r="F18" s="9">
        <f t="shared" si="0"/>
        <v>-32</v>
      </c>
    </row>
    <row r="19" spans="1:6" ht="16.5" x14ac:dyDescent="0.3">
      <c r="A19" s="13">
        <v>19</v>
      </c>
      <c r="B19" s="17">
        <v>42927</v>
      </c>
      <c r="C19" s="12"/>
      <c r="D19" s="11">
        <f>4+15+13</f>
        <v>32</v>
      </c>
      <c r="E19" s="4" t="s">
        <v>26</v>
      </c>
      <c r="F19" s="9">
        <f t="shared" si="0"/>
        <v>-32</v>
      </c>
    </row>
    <row r="20" spans="1:6" ht="16.5" x14ac:dyDescent="0.3">
      <c r="A20" s="13">
        <v>20</v>
      </c>
      <c r="B20" s="17">
        <v>42928</v>
      </c>
      <c r="C20" s="12"/>
      <c r="D20" s="11">
        <f>4+15+6</f>
        <v>25</v>
      </c>
      <c r="E20" s="4" t="s">
        <v>26</v>
      </c>
      <c r="F20" s="9">
        <f t="shared" si="0"/>
        <v>-25</v>
      </c>
    </row>
    <row r="21" spans="1:6" ht="16.5" x14ac:dyDescent="0.3">
      <c r="A21" s="13">
        <v>21</v>
      </c>
      <c r="B21" s="17">
        <v>42929</v>
      </c>
      <c r="C21" s="12"/>
      <c r="D21" s="11">
        <f>5+15+7</f>
        <v>27</v>
      </c>
      <c r="E21" s="4" t="s">
        <v>26</v>
      </c>
      <c r="F21" s="9">
        <f t="shared" si="0"/>
        <v>-27</v>
      </c>
    </row>
    <row r="22" spans="1:6" ht="16.5" x14ac:dyDescent="0.3">
      <c r="A22" s="13">
        <v>22</v>
      </c>
      <c r="B22" s="17">
        <v>42930</v>
      </c>
      <c r="C22" s="12"/>
      <c r="D22" s="11">
        <f>4+15+12</f>
        <v>31</v>
      </c>
      <c r="E22" s="4" t="s">
        <v>26</v>
      </c>
      <c r="F22" s="9">
        <f t="shared" si="0"/>
        <v>-31</v>
      </c>
    </row>
    <row r="23" spans="1:6" ht="16.5" x14ac:dyDescent="0.3">
      <c r="A23" s="13">
        <v>23</v>
      </c>
      <c r="B23" s="17">
        <v>42931</v>
      </c>
      <c r="C23" s="12"/>
      <c r="D23" s="11">
        <v>7.55</v>
      </c>
      <c r="E23" s="4" t="s">
        <v>33</v>
      </c>
      <c r="F23" s="9">
        <f t="shared" si="0"/>
        <v>-7.55</v>
      </c>
    </row>
    <row r="24" spans="1:6" ht="16.5" x14ac:dyDescent="0.3">
      <c r="A24" s="13">
        <v>24</v>
      </c>
      <c r="B24" s="17">
        <v>42931</v>
      </c>
      <c r="C24" s="12"/>
      <c r="D24" s="11">
        <v>100</v>
      </c>
      <c r="E24" s="4" t="s">
        <v>34</v>
      </c>
      <c r="F24" s="9">
        <f t="shared" si="0"/>
        <v>-100</v>
      </c>
    </row>
    <row r="25" spans="1:6" ht="16.5" x14ac:dyDescent="0.3">
      <c r="A25" s="13">
        <v>25</v>
      </c>
      <c r="B25" s="17">
        <v>42931</v>
      </c>
      <c r="C25" s="12"/>
      <c r="D25" s="11">
        <v>6.5</v>
      </c>
      <c r="E25" s="4" t="s">
        <v>35</v>
      </c>
      <c r="F25" s="9">
        <f t="shared" si="0"/>
        <v>-6.5</v>
      </c>
    </row>
    <row r="26" spans="1:6" ht="16.5" x14ac:dyDescent="0.3">
      <c r="A26" s="13">
        <v>26</v>
      </c>
      <c r="B26" s="17">
        <v>42932</v>
      </c>
      <c r="C26" s="12"/>
      <c r="D26" s="11">
        <v>55.87</v>
      </c>
      <c r="E26" s="4" t="s">
        <v>37</v>
      </c>
      <c r="F26" s="9">
        <f t="shared" si="0"/>
        <v>-55.87</v>
      </c>
    </row>
    <row r="27" spans="1:6" ht="16.5" x14ac:dyDescent="0.3">
      <c r="A27" s="13">
        <v>27</v>
      </c>
      <c r="B27" s="17">
        <v>42932</v>
      </c>
      <c r="C27" s="12"/>
      <c r="D27" s="11">
        <v>14.5</v>
      </c>
      <c r="E27" s="4" t="s">
        <v>36</v>
      </c>
      <c r="F27" s="9">
        <f t="shared" si="0"/>
        <v>-14.5</v>
      </c>
    </row>
    <row r="28" spans="1:6" ht="16.5" x14ac:dyDescent="0.3">
      <c r="A28" s="13">
        <v>28</v>
      </c>
      <c r="B28" s="17">
        <v>42933</v>
      </c>
      <c r="C28" s="12"/>
      <c r="D28" s="11">
        <f>3.5+15</f>
        <v>18.5</v>
      </c>
      <c r="E28" s="4" t="s">
        <v>26</v>
      </c>
      <c r="F28" s="9">
        <f t="shared" si="0"/>
        <v>-18.5</v>
      </c>
    </row>
    <row r="29" spans="1:6" ht="16.5" x14ac:dyDescent="0.3">
      <c r="A29" s="13">
        <v>29</v>
      </c>
      <c r="B29" s="17">
        <v>42933</v>
      </c>
      <c r="C29" s="12">
        <v>10000</v>
      </c>
      <c r="D29" s="11"/>
      <c r="E29" s="4" t="s">
        <v>39</v>
      </c>
      <c r="F29" s="9">
        <f t="shared" si="0"/>
        <v>10000</v>
      </c>
    </row>
    <row r="30" spans="1:6" ht="16.5" x14ac:dyDescent="0.3">
      <c r="A30" s="13">
        <v>30</v>
      </c>
      <c r="B30" s="17">
        <v>42933</v>
      </c>
      <c r="C30" s="12"/>
      <c r="D30" s="11">
        <v>100</v>
      </c>
      <c r="E30" s="4" t="s">
        <v>38</v>
      </c>
      <c r="F30" s="9">
        <f t="shared" si="0"/>
        <v>-100</v>
      </c>
    </row>
    <row r="31" spans="1:6" ht="16.5" x14ac:dyDescent="0.3">
      <c r="A31" s="13">
        <v>31</v>
      </c>
      <c r="B31" s="17">
        <v>42934</v>
      </c>
      <c r="C31" s="12"/>
      <c r="D31" s="11">
        <f>4+15</f>
        <v>19</v>
      </c>
      <c r="E31" s="4" t="s">
        <v>26</v>
      </c>
      <c r="F31" s="9">
        <f t="shared" si="0"/>
        <v>-19</v>
      </c>
    </row>
    <row r="32" spans="1:6" ht="16.5" x14ac:dyDescent="0.3">
      <c r="A32" s="13">
        <v>32</v>
      </c>
      <c r="B32" s="17">
        <v>42935</v>
      </c>
      <c r="C32" s="12"/>
      <c r="D32" s="11">
        <f>4+15+23</f>
        <v>42</v>
      </c>
      <c r="E32" s="4" t="s">
        <v>26</v>
      </c>
      <c r="F32" s="9">
        <f t="shared" si="0"/>
        <v>-42</v>
      </c>
    </row>
    <row r="33" spans="1:6" ht="16.5" x14ac:dyDescent="0.3">
      <c r="A33" s="13">
        <v>33</v>
      </c>
      <c r="B33" s="17">
        <v>42936</v>
      </c>
      <c r="C33" s="12"/>
      <c r="D33" s="11">
        <v>49</v>
      </c>
      <c r="E33" s="4" t="s">
        <v>41</v>
      </c>
      <c r="F33" s="9">
        <f t="shared" si="0"/>
        <v>-49</v>
      </c>
    </row>
    <row r="34" spans="1:6" ht="16.5" x14ac:dyDescent="0.3">
      <c r="A34" s="13">
        <v>34</v>
      </c>
      <c r="B34" s="17">
        <v>42936</v>
      </c>
      <c r="C34" s="12"/>
      <c r="D34" s="11">
        <f>2.5+15+6+4.5</f>
        <v>28</v>
      </c>
      <c r="E34" s="4" t="s">
        <v>42</v>
      </c>
      <c r="F34" s="9">
        <f t="shared" si="0"/>
        <v>-28</v>
      </c>
    </row>
    <row r="35" spans="1:6" ht="16.5" x14ac:dyDescent="0.3">
      <c r="A35" s="13">
        <v>35</v>
      </c>
      <c r="B35" s="17">
        <v>42937</v>
      </c>
      <c r="C35" s="12"/>
      <c r="D35" s="11">
        <f>4+25+6+13.07</f>
        <v>48.07</v>
      </c>
      <c r="E35" s="4" t="s">
        <v>42</v>
      </c>
      <c r="F35" s="9">
        <f t="shared" si="0"/>
        <v>-48.07</v>
      </c>
    </row>
    <row r="36" spans="1:6" ht="16.5" x14ac:dyDescent="0.3">
      <c r="A36" s="13">
        <v>36</v>
      </c>
      <c r="B36" s="17">
        <v>42937</v>
      </c>
      <c r="C36" s="12"/>
      <c r="D36" s="11">
        <f>9.5+8.8</f>
        <v>18.3</v>
      </c>
      <c r="E36" s="4" t="s">
        <v>40</v>
      </c>
      <c r="F36" s="9">
        <f t="shared" si="0"/>
        <v>-18.3</v>
      </c>
    </row>
    <row r="37" spans="1:6" ht="16.5" x14ac:dyDescent="0.3">
      <c r="A37" s="13">
        <v>37</v>
      </c>
      <c r="B37" s="17">
        <v>42938</v>
      </c>
      <c r="C37" s="12"/>
      <c r="D37" s="11">
        <v>14.28</v>
      </c>
      <c r="E37" s="4" t="s">
        <v>43</v>
      </c>
      <c r="F37" s="9">
        <f t="shared" si="0"/>
        <v>-14.28</v>
      </c>
    </row>
    <row r="38" spans="1:6" ht="16.5" x14ac:dyDescent="0.3">
      <c r="A38" s="13">
        <v>38</v>
      </c>
      <c r="B38" s="17">
        <v>42938</v>
      </c>
      <c r="C38" s="12"/>
      <c r="D38" s="11">
        <v>40</v>
      </c>
      <c r="E38" s="4" t="s">
        <v>44</v>
      </c>
      <c r="F38" s="9">
        <f t="shared" si="0"/>
        <v>-40</v>
      </c>
    </row>
    <row r="39" spans="1:6" ht="16.5" x14ac:dyDescent="0.3">
      <c r="A39" s="13">
        <v>39</v>
      </c>
      <c r="B39" s="17">
        <v>42939</v>
      </c>
      <c r="C39" s="12"/>
      <c r="D39" s="11">
        <v>6.93</v>
      </c>
      <c r="E39" s="4" t="s">
        <v>26</v>
      </c>
      <c r="F39" s="9">
        <f t="shared" si="0"/>
        <v>-6.93</v>
      </c>
    </row>
    <row r="40" spans="1:6" ht="16.5" x14ac:dyDescent="0.3">
      <c r="A40" s="13">
        <v>40</v>
      </c>
      <c r="B40" s="17">
        <v>42939</v>
      </c>
      <c r="C40" s="12"/>
      <c r="D40" s="11">
        <v>33</v>
      </c>
      <c r="E40" s="4" t="s">
        <v>28</v>
      </c>
      <c r="F40" s="9">
        <f t="shared" si="0"/>
        <v>-33</v>
      </c>
    </row>
    <row r="41" spans="1:6" ht="16.5" x14ac:dyDescent="0.3">
      <c r="A41" s="13">
        <v>41</v>
      </c>
      <c r="B41" s="17">
        <v>42940</v>
      </c>
      <c r="C41" s="12"/>
      <c r="D41" s="11">
        <f>4+15</f>
        <v>19</v>
      </c>
      <c r="E41" s="4" t="s">
        <v>26</v>
      </c>
      <c r="F41" s="9">
        <f t="shared" si="0"/>
        <v>-19</v>
      </c>
    </row>
    <row r="42" spans="1:6" ht="16.5" x14ac:dyDescent="0.3">
      <c r="A42" s="13">
        <v>42</v>
      </c>
      <c r="B42" s="17">
        <v>42941</v>
      </c>
      <c r="C42" s="12"/>
      <c r="D42" s="11">
        <f>4+15+6</f>
        <v>25</v>
      </c>
      <c r="E42" s="4" t="s">
        <v>26</v>
      </c>
      <c r="F42" s="9">
        <f t="shared" si="0"/>
        <v>-25</v>
      </c>
    </row>
    <row r="43" spans="1:6" ht="16.5" x14ac:dyDescent="0.3">
      <c r="A43" s="13">
        <v>43</v>
      </c>
      <c r="B43" s="17">
        <v>42941</v>
      </c>
      <c r="C43" s="12"/>
      <c r="D43" s="11">
        <v>15</v>
      </c>
      <c r="E43" s="4" t="s">
        <v>45</v>
      </c>
      <c r="F43" s="9">
        <f t="shared" si="0"/>
        <v>-15</v>
      </c>
    </row>
    <row r="44" spans="1:6" ht="16.5" x14ac:dyDescent="0.3">
      <c r="A44" s="13"/>
      <c r="B44" s="17">
        <v>42942</v>
      </c>
      <c r="C44" s="12"/>
      <c r="D44" s="11">
        <f>4+15+6</f>
        <v>25</v>
      </c>
      <c r="E44" s="4" t="s">
        <v>26</v>
      </c>
      <c r="F44" s="9">
        <f t="shared" si="0"/>
        <v>-25</v>
      </c>
    </row>
    <row r="45" spans="1:6" ht="16.5" x14ac:dyDescent="0.3">
      <c r="A45" s="13"/>
      <c r="B45" s="17">
        <v>42943</v>
      </c>
      <c r="C45" s="12"/>
      <c r="D45" s="11">
        <f>3.5+12</f>
        <v>15.5</v>
      </c>
      <c r="E45" s="4" t="s">
        <v>26</v>
      </c>
      <c r="F45" s="9">
        <f t="shared" si="0"/>
        <v>-15.5</v>
      </c>
    </row>
    <row r="46" spans="1:6" ht="16.5" x14ac:dyDescent="0.3">
      <c r="A46" s="13"/>
      <c r="B46" s="17">
        <v>42944</v>
      </c>
      <c r="C46" s="12"/>
      <c r="D46" s="11">
        <f>4+15</f>
        <v>19</v>
      </c>
      <c r="E46" s="4" t="s">
        <v>26</v>
      </c>
      <c r="F46" s="9">
        <f t="shared" si="0"/>
        <v>-19</v>
      </c>
    </row>
    <row r="47" spans="1:6" ht="16.5" x14ac:dyDescent="0.3">
      <c r="A47" s="13"/>
      <c r="B47" s="17">
        <v>42945</v>
      </c>
      <c r="C47" s="12"/>
      <c r="D47" s="11">
        <f>19</f>
        <v>19</v>
      </c>
      <c r="E47" s="4" t="s">
        <v>46</v>
      </c>
      <c r="F47" s="9">
        <f t="shared" si="0"/>
        <v>-19</v>
      </c>
    </row>
    <row r="48" spans="1:6" ht="16.5" x14ac:dyDescent="0.3">
      <c r="A48" s="13"/>
      <c r="B48" s="17">
        <v>42945</v>
      </c>
      <c r="C48" s="12"/>
      <c r="D48" s="11">
        <v>5</v>
      </c>
      <c r="E48" s="4" t="s">
        <v>47</v>
      </c>
      <c r="F48" s="9">
        <f t="shared" si="0"/>
        <v>-5</v>
      </c>
    </row>
    <row r="49" spans="1:6" ht="16.5" x14ac:dyDescent="0.3">
      <c r="A49" s="13"/>
      <c r="B49" s="17">
        <v>42945</v>
      </c>
      <c r="C49" s="12"/>
      <c r="D49" s="11">
        <v>113</v>
      </c>
      <c r="E49" s="4" t="s">
        <v>47</v>
      </c>
      <c r="F49" s="9">
        <f t="shared" si="0"/>
        <v>-113</v>
      </c>
    </row>
    <row r="50" spans="1:6" ht="16.5" x14ac:dyDescent="0.3">
      <c r="A50" s="13"/>
      <c r="B50" s="17">
        <v>42945</v>
      </c>
      <c r="C50" s="12"/>
      <c r="D50" s="11">
        <v>11.78</v>
      </c>
      <c r="E50" s="4" t="s">
        <v>47</v>
      </c>
      <c r="F50" s="9">
        <f t="shared" si="0"/>
        <v>-11.78</v>
      </c>
    </row>
    <row r="51" spans="1:6" ht="16.5" x14ac:dyDescent="0.3">
      <c r="A51" s="13"/>
      <c r="B51" s="17">
        <v>42947</v>
      </c>
      <c r="C51" s="12"/>
      <c r="D51" s="11">
        <f>4+15</f>
        <v>19</v>
      </c>
      <c r="E51" s="4" t="s">
        <v>26</v>
      </c>
      <c r="F51" s="9">
        <f t="shared" si="0"/>
        <v>-19</v>
      </c>
    </row>
    <row r="52" spans="1:6" ht="16.5" x14ac:dyDescent="0.3">
      <c r="A52" s="6" t="s">
        <v>5</v>
      </c>
      <c r="B52" s="6"/>
      <c r="C52" s="8">
        <f>SUM(C2:C43)</f>
        <v>10000</v>
      </c>
      <c r="D52" s="8">
        <f>SUM(D2:D51)</f>
        <v>5970.26</v>
      </c>
      <c r="E52" s="7"/>
      <c r="F52" s="10">
        <f t="shared" si="0"/>
        <v>4029.74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B46" workbookViewId="0">
      <selection activeCell="D52" sqref="D52"/>
    </sheetView>
  </sheetViews>
  <sheetFormatPr defaultRowHeight="13.5" x14ac:dyDescent="0.15"/>
  <cols>
    <col min="1" max="1" width="5.5" bestFit="1" customWidth="1"/>
    <col min="2" max="2" width="22.25" bestFit="1" customWidth="1"/>
    <col min="3" max="3" width="12.625" bestFit="1" customWidth="1"/>
    <col min="4" max="4" width="11.375" bestFit="1" customWidth="1"/>
    <col min="5" max="5" width="25.75" bestFit="1" customWidth="1"/>
    <col min="6" max="6" width="13" bestFit="1" customWidth="1"/>
  </cols>
  <sheetData>
    <row r="1" spans="1:6" ht="16.5" x14ac:dyDescent="0.3">
      <c r="A1" s="6" t="s">
        <v>0</v>
      </c>
      <c r="B1" s="6" t="s">
        <v>50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6.5" x14ac:dyDescent="0.3">
      <c r="A2" s="13"/>
      <c r="B2" s="17">
        <v>42948</v>
      </c>
      <c r="C2" s="12"/>
      <c r="D2" s="11">
        <v>300</v>
      </c>
      <c r="E2" s="4" t="s">
        <v>49</v>
      </c>
      <c r="F2" s="9">
        <f t="shared" ref="F2:F60" si="0">C2-D2</f>
        <v>-300</v>
      </c>
    </row>
    <row r="3" spans="1:6" ht="16.5" x14ac:dyDescent="0.3">
      <c r="A3" s="13"/>
      <c r="B3" s="17">
        <v>42948</v>
      </c>
      <c r="C3" s="12"/>
      <c r="D3" s="11">
        <f>4+15+7</f>
        <v>26</v>
      </c>
      <c r="E3" s="4" t="s">
        <v>26</v>
      </c>
      <c r="F3" s="9">
        <f t="shared" si="0"/>
        <v>-26</v>
      </c>
    </row>
    <row r="4" spans="1:6" ht="16.5" x14ac:dyDescent="0.3">
      <c r="A4" s="13"/>
      <c r="B4" s="17">
        <v>42949</v>
      </c>
      <c r="C4" s="12"/>
      <c r="D4" s="11">
        <f>4+15+2</f>
        <v>21</v>
      </c>
      <c r="E4" s="4" t="s">
        <v>26</v>
      </c>
      <c r="F4" s="9">
        <f t="shared" si="0"/>
        <v>-21</v>
      </c>
    </row>
    <row r="5" spans="1:6" ht="16.5" x14ac:dyDescent="0.3">
      <c r="A5" s="13"/>
      <c r="B5" s="17">
        <v>42949</v>
      </c>
      <c r="C5" s="12"/>
      <c r="D5" s="11">
        <v>40</v>
      </c>
      <c r="E5" s="4" t="s">
        <v>48</v>
      </c>
      <c r="F5" s="9">
        <f t="shared" si="0"/>
        <v>-40</v>
      </c>
    </row>
    <row r="6" spans="1:6" ht="16.5" x14ac:dyDescent="0.3">
      <c r="A6" s="13"/>
      <c r="B6" s="17">
        <v>42950</v>
      </c>
      <c r="C6" s="12"/>
      <c r="D6" s="11">
        <f>5+25+7</f>
        <v>37</v>
      </c>
      <c r="E6" s="4" t="s">
        <v>33</v>
      </c>
      <c r="F6" s="9">
        <f t="shared" si="0"/>
        <v>-37</v>
      </c>
    </row>
    <row r="7" spans="1:6" ht="16.5" x14ac:dyDescent="0.3">
      <c r="A7" s="13"/>
      <c r="B7" s="17">
        <v>42951</v>
      </c>
      <c r="C7" s="12"/>
      <c r="D7" s="11">
        <f>4+15</f>
        <v>19</v>
      </c>
      <c r="E7" s="4" t="s">
        <v>33</v>
      </c>
      <c r="F7" s="9">
        <f t="shared" si="0"/>
        <v>-19</v>
      </c>
    </row>
    <row r="8" spans="1:6" ht="16.5" x14ac:dyDescent="0.3">
      <c r="A8" s="13"/>
      <c r="B8" s="17">
        <v>42952</v>
      </c>
      <c r="C8" s="12"/>
      <c r="D8" s="11">
        <v>27.59</v>
      </c>
      <c r="E8" s="4" t="s">
        <v>37</v>
      </c>
      <c r="F8" s="9">
        <f t="shared" si="0"/>
        <v>-27.59</v>
      </c>
    </row>
    <row r="9" spans="1:6" ht="16.5" x14ac:dyDescent="0.3">
      <c r="A9" s="13"/>
      <c r="B9" s="17">
        <v>42952</v>
      </c>
      <c r="C9" s="12"/>
      <c r="D9" s="11">
        <v>12.6</v>
      </c>
      <c r="E9" s="4" t="s">
        <v>51</v>
      </c>
      <c r="F9" s="9">
        <f t="shared" si="0"/>
        <v>-12.6</v>
      </c>
    </row>
    <row r="10" spans="1:6" ht="16.5" x14ac:dyDescent="0.3">
      <c r="A10" s="13"/>
      <c r="B10" s="17">
        <v>42952</v>
      </c>
      <c r="C10" s="12"/>
      <c r="D10" s="11">
        <v>10</v>
      </c>
      <c r="E10" s="4" t="s">
        <v>36</v>
      </c>
      <c r="F10" s="9">
        <f t="shared" si="0"/>
        <v>-10</v>
      </c>
    </row>
    <row r="11" spans="1:6" ht="16.5" x14ac:dyDescent="0.3">
      <c r="A11" s="13"/>
      <c r="B11" s="17">
        <v>42953</v>
      </c>
      <c r="C11" s="12"/>
      <c r="D11" s="11">
        <v>42.04</v>
      </c>
      <c r="E11" s="4" t="s">
        <v>52</v>
      </c>
      <c r="F11" s="9">
        <f t="shared" si="0"/>
        <v>-42.04</v>
      </c>
    </row>
    <row r="12" spans="1:6" ht="16.5" x14ac:dyDescent="0.3">
      <c r="A12" s="13"/>
      <c r="B12" s="17">
        <v>42953</v>
      </c>
      <c r="C12" s="12"/>
      <c r="D12" s="11">
        <v>13.8</v>
      </c>
      <c r="E12" s="4" t="s">
        <v>53</v>
      </c>
      <c r="F12" s="9">
        <f t="shared" si="0"/>
        <v>-13.8</v>
      </c>
    </row>
    <row r="13" spans="1:6" ht="16.5" x14ac:dyDescent="0.3">
      <c r="A13" s="13"/>
      <c r="B13" s="17">
        <v>42954</v>
      </c>
      <c r="C13" s="12"/>
      <c r="D13" s="11">
        <f>15</f>
        <v>15</v>
      </c>
      <c r="E13" s="4" t="s">
        <v>26</v>
      </c>
      <c r="F13" s="9">
        <f t="shared" si="0"/>
        <v>-15</v>
      </c>
    </row>
    <row r="14" spans="1:6" ht="16.5" x14ac:dyDescent="0.3">
      <c r="A14" s="13"/>
      <c r="B14" s="17">
        <v>42955</v>
      </c>
      <c r="C14" s="12"/>
      <c r="D14" s="11">
        <f>15+3+10</f>
        <v>28</v>
      </c>
      <c r="E14" s="4" t="s">
        <v>26</v>
      </c>
      <c r="F14" s="9">
        <f t="shared" si="0"/>
        <v>-28</v>
      </c>
    </row>
    <row r="15" spans="1:6" ht="16.5" x14ac:dyDescent="0.3">
      <c r="A15" s="13"/>
      <c r="B15" s="17">
        <v>42956</v>
      </c>
      <c r="C15" s="12"/>
      <c r="D15" s="11">
        <v>49</v>
      </c>
      <c r="E15" s="4" t="s">
        <v>54</v>
      </c>
      <c r="F15" s="9">
        <f t="shared" si="0"/>
        <v>-49</v>
      </c>
    </row>
    <row r="16" spans="1:6" ht="16.5" x14ac:dyDescent="0.3">
      <c r="A16" s="13"/>
      <c r="B16" s="17">
        <v>42957</v>
      </c>
      <c r="C16" s="12"/>
      <c r="D16" s="11">
        <f>15+10</f>
        <v>25</v>
      </c>
      <c r="E16" s="4" t="s">
        <v>26</v>
      </c>
      <c r="F16" s="9">
        <f t="shared" si="0"/>
        <v>-25</v>
      </c>
    </row>
    <row r="17" spans="1:6" ht="16.5" x14ac:dyDescent="0.3">
      <c r="A17" s="13"/>
      <c r="B17" s="17">
        <v>42957</v>
      </c>
      <c r="C17" s="12"/>
      <c r="D17" s="11">
        <v>18</v>
      </c>
      <c r="E17" s="4" t="s">
        <v>55</v>
      </c>
      <c r="F17" s="9">
        <f t="shared" si="0"/>
        <v>-18</v>
      </c>
    </row>
    <row r="18" spans="1:6" ht="16.5" x14ac:dyDescent="0.3">
      <c r="A18" s="13"/>
      <c r="B18" s="17">
        <v>42958</v>
      </c>
      <c r="C18" s="12"/>
      <c r="D18" s="11">
        <f>4+11.12+2</f>
        <v>17.119999999999997</v>
      </c>
      <c r="E18" s="4" t="s">
        <v>26</v>
      </c>
      <c r="F18" s="9">
        <f t="shared" si="0"/>
        <v>-17.119999999999997</v>
      </c>
    </row>
    <row r="19" spans="1:6" ht="16.5" x14ac:dyDescent="0.3">
      <c r="A19" s="13"/>
      <c r="B19" s="17">
        <v>42959</v>
      </c>
      <c r="C19" s="12"/>
      <c r="D19" s="11">
        <f>9+35+39</f>
        <v>83</v>
      </c>
      <c r="E19" s="4" t="s">
        <v>56</v>
      </c>
      <c r="F19" s="9">
        <f t="shared" si="0"/>
        <v>-83</v>
      </c>
    </row>
    <row r="20" spans="1:6" ht="16.5" x14ac:dyDescent="0.3">
      <c r="A20" s="13"/>
      <c r="B20" s="17">
        <v>42959</v>
      </c>
      <c r="C20" s="12"/>
      <c r="D20" s="11">
        <v>100</v>
      </c>
      <c r="E20" s="4" t="s">
        <v>38</v>
      </c>
      <c r="F20" s="9">
        <f t="shared" si="0"/>
        <v>-100</v>
      </c>
    </row>
    <row r="21" spans="1:6" ht="16.5" x14ac:dyDescent="0.3">
      <c r="A21" s="13"/>
      <c r="B21" s="17">
        <v>42960</v>
      </c>
      <c r="C21" s="12"/>
      <c r="D21" s="11">
        <v>11.14</v>
      </c>
      <c r="E21" s="4" t="s">
        <v>57</v>
      </c>
      <c r="F21" s="9">
        <f t="shared" si="0"/>
        <v>-11.14</v>
      </c>
    </row>
    <row r="22" spans="1:6" ht="16.5" x14ac:dyDescent="0.3">
      <c r="A22" s="13"/>
      <c r="B22" s="17">
        <v>42960</v>
      </c>
      <c r="C22" s="12"/>
      <c r="D22" s="11">
        <v>700</v>
      </c>
      <c r="E22" s="4" t="s">
        <v>58</v>
      </c>
      <c r="F22" s="9">
        <f t="shared" si="0"/>
        <v>-700</v>
      </c>
    </row>
    <row r="23" spans="1:6" ht="16.5" x14ac:dyDescent="0.3">
      <c r="A23" s="13"/>
      <c r="B23" s="17">
        <v>42960</v>
      </c>
      <c r="C23" s="12"/>
      <c r="D23" s="11">
        <v>799</v>
      </c>
      <c r="E23" s="4" t="s">
        <v>59</v>
      </c>
      <c r="F23" s="9">
        <f t="shared" si="0"/>
        <v>-799</v>
      </c>
    </row>
    <row r="24" spans="1:6" ht="16.5" x14ac:dyDescent="0.3">
      <c r="A24" s="13"/>
      <c r="B24" s="17">
        <v>42961</v>
      </c>
      <c r="C24" s="12"/>
      <c r="D24" s="11">
        <f>5+15+6</f>
        <v>26</v>
      </c>
      <c r="E24" s="4" t="s">
        <v>26</v>
      </c>
      <c r="F24" s="9">
        <f t="shared" si="0"/>
        <v>-26</v>
      </c>
    </row>
    <row r="25" spans="1:6" ht="16.5" x14ac:dyDescent="0.3">
      <c r="A25" s="13"/>
      <c r="B25" s="17">
        <v>42962</v>
      </c>
      <c r="C25" s="12"/>
      <c r="D25" s="11">
        <f>4+15+15+7+6.5</f>
        <v>47.5</v>
      </c>
      <c r="E25" s="4" t="s">
        <v>26</v>
      </c>
      <c r="F25" s="9">
        <f t="shared" si="0"/>
        <v>-47.5</v>
      </c>
    </row>
    <row r="26" spans="1:6" ht="16.5" x14ac:dyDescent="0.3">
      <c r="A26" s="13"/>
      <c r="B26" s="17">
        <v>42963</v>
      </c>
      <c r="C26" s="12"/>
      <c r="D26" s="11">
        <f>4+15+10</f>
        <v>29</v>
      </c>
      <c r="E26" s="4" t="s">
        <v>26</v>
      </c>
      <c r="F26" s="9">
        <f t="shared" si="0"/>
        <v>-29</v>
      </c>
    </row>
    <row r="27" spans="1:6" ht="16.5" x14ac:dyDescent="0.3">
      <c r="A27" s="13"/>
      <c r="B27" s="17">
        <v>42964</v>
      </c>
      <c r="C27" s="12"/>
      <c r="D27" s="11">
        <f>4+15+4.5</f>
        <v>23.5</v>
      </c>
      <c r="E27" s="4" t="s">
        <v>26</v>
      </c>
      <c r="F27" s="9">
        <f t="shared" si="0"/>
        <v>-23.5</v>
      </c>
    </row>
    <row r="28" spans="1:6" ht="16.5" x14ac:dyDescent="0.3">
      <c r="A28" s="13"/>
      <c r="B28" s="17">
        <v>42964</v>
      </c>
      <c r="C28" s="12"/>
      <c r="D28" s="11">
        <v>26</v>
      </c>
      <c r="E28" s="4" t="s">
        <v>60</v>
      </c>
      <c r="F28" s="9">
        <f t="shared" si="0"/>
        <v>-26</v>
      </c>
    </row>
    <row r="29" spans="1:6" ht="16.5" x14ac:dyDescent="0.3">
      <c r="A29" s="13"/>
      <c r="B29" s="17">
        <v>42965</v>
      </c>
      <c r="C29" s="12"/>
      <c r="D29" s="11">
        <f>4+15+6+0.5</f>
        <v>25.5</v>
      </c>
      <c r="E29" s="4" t="s">
        <v>26</v>
      </c>
      <c r="F29" s="9">
        <f t="shared" si="0"/>
        <v>-25.5</v>
      </c>
    </row>
    <row r="30" spans="1:6" ht="16.5" x14ac:dyDescent="0.3">
      <c r="A30" s="13"/>
      <c r="B30" s="17">
        <v>42965</v>
      </c>
      <c r="C30" s="12"/>
      <c r="D30" s="11">
        <v>300</v>
      </c>
      <c r="E30" s="4" t="s">
        <v>61</v>
      </c>
      <c r="F30" s="9">
        <f t="shared" si="0"/>
        <v>-300</v>
      </c>
    </row>
    <row r="31" spans="1:6" ht="16.5" x14ac:dyDescent="0.3">
      <c r="A31" s="13"/>
      <c r="B31" s="17">
        <v>42966</v>
      </c>
      <c r="C31" s="12"/>
      <c r="D31" s="11">
        <v>35.6</v>
      </c>
      <c r="E31" s="4" t="s">
        <v>26</v>
      </c>
      <c r="F31" s="9">
        <f t="shared" si="0"/>
        <v>-35.6</v>
      </c>
    </row>
    <row r="32" spans="1:6" ht="16.5" x14ac:dyDescent="0.3">
      <c r="A32" s="13"/>
      <c r="B32" s="17">
        <v>42966</v>
      </c>
      <c r="C32" s="12"/>
      <c r="D32" s="11">
        <v>3.34</v>
      </c>
      <c r="E32" s="4" t="s">
        <v>62</v>
      </c>
      <c r="F32" s="9">
        <f t="shared" si="0"/>
        <v>-3.34</v>
      </c>
    </row>
    <row r="33" spans="1:6" ht="16.5" x14ac:dyDescent="0.3">
      <c r="A33" s="13"/>
      <c r="B33" s="17">
        <v>42966</v>
      </c>
      <c r="C33" s="12"/>
      <c r="D33" s="11">
        <v>200</v>
      </c>
      <c r="E33" s="4" t="s">
        <v>63</v>
      </c>
      <c r="F33" s="9">
        <f t="shared" si="0"/>
        <v>-200</v>
      </c>
    </row>
    <row r="34" spans="1:6" ht="16.5" x14ac:dyDescent="0.3">
      <c r="A34" s="13"/>
      <c r="B34" s="17">
        <v>43331</v>
      </c>
      <c r="C34" s="12"/>
      <c r="D34" s="11">
        <v>35.6</v>
      </c>
      <c r="E34" s="4" t="s">
        <v>64</v>
      </c>
      <c r="F34" s="9">
        <f t="shared" si="0"/>
        <v>-35.6</v>
      </c>
    </row>
    <row r="35" spans="1:6" ht="16.5" x14ac:dyDescent="0.3">
      <c r="A35" s="13"/>
      <c r="B35" s="17">
        <v>42966</v>
      </c>
      <c r="C35" s="12"/>
      <c r="D35" s="11">
        <v>34.58</v>
      </c>
      <c r="E35" s="4" t="s">
        <v>65</v>
      </c>
      <c r="F35" s="9">
        <f t="shared" si="0"/>
        <v>-34.58</v>
      </c>
    </row>
    <row r="36" spans="1:6" ht="16.5" x14ac:dyDescent="0.3">
      <c r="A36" s="13"/>
      <c r="B36" s="17">
        <v>42967</v>
      </c>
      <c r="C36" s="12"/>
      <c r="D36" s="11">
        <v>14</v>
      </c>
      <c r="E36" s="4" t="s">
        <v>67</v>
      </c>
      <c r="F36" s="9">
        <f t="shared" si="0"/>
        <v>-14</v>
      </c>
    </row>
    <row r="37" spans="1:6" ht="16.5" x14ac:dyDescent="0.3">
      <c r="A37" s="13"/>
      <c r="B37" s="17">
        <v>42967</v>
      </c>
      <c r="C37" s="12"/>
      <c r="D37" s="11">
        <v>16.600000000000001</v>
      </c>
      <c r="E37" s="4" t="s">
        <v>68</v>
      </c>
      <c r="F37" s="9">
        <f t="shared" si="0"/>
        <v>-16.600000000000001</v>
      </c>
    </row>
    <row r="38" spans="1:6" ht="16.5" x14ac:dyDescent="0.3">
      <c r="A38" s="13"/>
      <c r="B38" s="17">
        <v>42967</v>
      </c>
      <c r="C38" s="12"/>
      <c r="D38" s="11">
        <v>15</v>
      </c>
      <c r="E38" s="4" t="s">
        <v>66</v>
      </c>
      <c r="F38" s="9">
        <f t="shared" si="0"/>
        <v>-15</v>
      </c>
    </row>
    <row r="39" spans="1:6" ht="16.5" x14ac:dyDescent="0.3">
      <c r="A39" s="13"/>
      <c r="B39" s="17">
        <v>42967</v>
      </c>
      <c r="C39" s="12"/>
      <c r="D39" s="11">
        <v>100</v>
      </c>
      <c r="E39" s="4" t="s">
        <v>69</v>
      </c>
      <c r="F39" s="9">
        <f t="shared" si="0"/>
        <v>-100</v>
      </c>
    </row>
    <row r="40" spans="1:6" ht="16.5" x14ac:dyDescent="0.3">
      <c r="A40" s="13"/>
      <c r="B40" s="17">
        <v>42967</v>
      </c>
      <c r="C40" s="12"/>
      <c r="D40" s="11">
        <v>21</v>
      </c>
      <c r="E40" s="4" t="s">
        <v>28</v>
      </c>
      <c r="F40" s="9">
        <f t="shared" si="0"/>
        <v>-21</v>
      </c>
    </row>
    <row r="41" spans="1:6" ht="16.5" x14ac:dyDescent="0.3">
      <c r="A41" s="13"/>
      <c r="B41" s="17">
        <v>42968</v>
      </c>
      <c r="C41" s="12"/>
      <c r="D41" s="11">
        <f>4+15+3+10</f>
        <v>32</v>
      </c>
      <c r="E41" s="4" t="s">
        <v>26</v>
      </c>
      <c r="F41" s="9">
        <f t="shared" si="0"/>
        <v>-32</v>
      </c>
    </row>
    <row r="42" spans="1:6" ht="16.5" x14ac:dyDescent="0.3">
      <c r="A42" s="13"/>
      <c r="B42" s="17">
        <v>42969</v>
      </c>
      <c r="C42" s="12"/>
      <c r="D42" s="11">
        <f>4+15+2+4</f>
        <v>25</v>
      </c>
      <c r="E42" s="4" t="s">
        <v>26</v>
      </c>
      <c r="F42" s="9">
        <f t="shared" si="0"/>
        <v>-25</v>
      </c>
    </row>
    <row r="43" spans="1:6" ht="16.5" x14ac:dyDescent="0.3">
      <c r="A43" s="13"/>
      <c r="B43" s="17">
        <v>42970</v>
      </c>
      <c r="C43" s="12"/>
      <c r="D43" s="11">
        <f>4+15+10</f>
        <v>29</v>
      </c>
      <c r="E43" s="4" t="s">
        <v>26</v>
      </c>
      <c r="F43" s="9">
        <f t="shared" si="0"/>
        <v>-29</v>
      </c>
    </row>
    <row r="44" spans="1:6" ht="16.5" x14ac:dyDescent="0.3">
      <c r="A44" s="13"/>
      <c r="B44" s="17">
        <v>42971</v>
      </c>
      <c r="C44" s="12"/>
      <c r="D44" s="11">
        <f>4+15+4</f>
        <v>23</v>
      </c>
      <c r="E44" s="4" t="s">
        <v>26</v>
      </c>
      <c r="F44" s="9">
        <f t="shared" si="0"/>
        <v>-23</v>
      </c>
    </row>
    <row r="45" spans="1:6" ht="16.5" x14ac:dyDescent="0.3">
      <c r="A45" s="13"/>
      <c r="B45" s="17"/>
      <c r="C45" s="12"/>
      <c r="D45" s="11"/>
      <c r="E45" s="4"/>
      <c r="F45" s="9">
        <f t="shared" si="0"/>
        <v>0</v>
      </c>
    </row>
    <row r="46" spans="1:6" ht="16.5" x14ac:dyDescent="0.3">
      <c r="A46" s="13"/>
      <c r="B46" s="17"/>
      <c r="C46" s="12"/>
      <c r="D46" s="11"/>
      <c r="E46" s="4"/>
      <c r="F46" s="9">
        <f t="shared" si="0"/>
        <v>0</v>
      </c>
    </row>
    <row r="47" spans="1:6" ht="16.5" x14ac:dyDescent="0.3">
      <c r="A47" s="13"/>
      <c r="B47" s="17"/>
      <c r="C47" s="12"/>
      <c r="D47" s="11"/>
      <c r="E47" s="4"/>
      <c r="F47" s="9">
        <f t="shared" si="0"/>
        <v>0</v>
      </c>
    </row>
    <row r="48" spans="1:6" ht="16.5" x14ac:dyDescent="0.3">
      <c r="A48" s="13"/>
      <c r="B48" s="17"/>
      <c r="C48" s="12"/>
      <c r="D48" s="11"/>
      <c r="E48" s="4"/>
      <c r="F48" s="9">
        <f t="shared" si="0"/>
        <v>0</v>
      </c>
    </row>
    <row r="49" spans="1:6" ht="16.5" x14ac:dyDescent="0.3">
      <c r="A49" s="13"/>
      <c r="B49" s="17"/>
      <c r="C49" s="12"/>
      <c r="D49" s="11"/>
      <c r="E49" s="4"/>
      <c r="F49" s="9">
        <f t="shared" si="0"/>
        <v>0</v>
      </c>
    </row>
    <row r="50" spans="1:6" ht="16.5" x14ac:dyDescent="0.3">
      <c r="A50" s="13"/>
      <c r="B50" s="17"/>
      <c r="C50" s="12"/>
      <c r="D50" s="11"/>
      <c r="E50" s="4"/>
      <c r="F50" s="9">
        <f t="shared" si="0"/>
        <v>0</v>
      </c>
    </row>
    <row r="51" spans="1:6" ht="16.5" x14ac:dyDescent="0.3">
      <c r="A51" s="13"/>
      <c r="B51" s="17">
        <v>42977</v>
      </c>
      <c r="C51" s="12"/>
      <c r="D51" s="11">
        <v>10</v>
      </c>
      <c r="E51" s="4" t="s">
        <v>70</v>
      </c>
      <c r="F51" s="9">
        <f t="shared" si="0"/>
        <v>-10</v>
      </c>
    </row>
    <row r="52" spans="1:6" ht="16.5" x14ac:dyDescent="0.3">
      <c r="A52" s="13"/>
      <c r="B52" s="17"/>
      <c r="C52" s="12"/>
      <c r="D52" s="11"/>
      <c r="E52" s="4"/>
      <c r="F52" s="9">
        <f t="shared" si="0"/>
        <v>0</v>
      </c>
    </row>
    <row r="53" spans="1:6" ht="16.5" x14ac:dyDescent="0.3">
      <c r="A53" s="13"/>
      <c r="B53" s="17"/>
      <c r="C53" s="12"/>
      <c r="D53" s="11"/>
      <c r="E53" s="4"/>
      <c r="F53" s="9">
        <f t="shared" si="0"/>
        <v>0</v>
      </c>
    </row>
    <row r="54" spans="1:6" ht="16.5" x14ac:dyDescent="0.3">
      <c r="A54" s="13"/>
      <c r="B54" s="17"/>
      <c r="C54" s="12"/>
      <c r="D54" s="11"/>
      <c r="E54" s="4"/>
      <c r="F54" s="9">
        <f t="shared" si="0"/>
        <v>0</v>
      </c>
    </row>
    <row r="55" spans="1:6" ht="16.5" x14ac:dyDescent="0.3">
      <c r="A55" s="13"/>
      <c r="B55" s="17"/>
      <c r="C55" s="12"/>
      <c r="D55" s="11"/>
      <c r="E55" s="4"/>
      <c r="F55" s="9">
        <f t="shared" si="0"/>
        <v>0</v>
      </c>
    </row>
    <row r="56" spans="1:6" ht="16.5" x14ac:dyDescent="0.3">
      <c r="A56" s="13"/>
      <c r="B56" s="17"/>
      <c r="C56" s="12"/>
      <c r="D56" s="11"/>
      <c r="E56" s="4"/>
      <c r="F56" s="9">
        <f t="shared" si="0"/>
        <v>0</v>
      </c>
    </row>
    <row r="57" spans="1:6" ht="16.5" x14ac:dyDescent="0.3">
      <c r="A57" s="13"/>
      <c r="B57" s="17"/>
      <c r="C57" s="12"/>
      <c r="D57" s="11"/>
      <c r="E57" s="4"/>
      <c r="F57" s="9">
        <f t="shared" si="0"/>
        <v>0</v>
      </c>
    </row>
    <row r="58" spans="1:6" ht="16.5" x14ac:dyDescent="0.3">
      <c r="A58" s="13"/>
      <c r="B58" s="17"/>
      <c r="C58" s="12"/>
      <c r="D58" s="11"/>
      <c r="E58" s="4"/>
      <c r="F58" s="9">
        <f t="shared" si="0"/>
        <v>0</v>
      </c>
    </row>
    <row r="59" spans="1:6" ht="16.5" x14ac:dyDescent="0.3">
      <c r="A59" s="13"/>
      <c r="B59" s="17"/>
      <c r="C59" s="12"/>
      <c r="D59" s="11"/>
      <c r="E59" s="4"/>
      <c r="F59" s="9">
        <f t="shared" si="0"/>
        <v>0</v>
      </c>
    </row>
    <row r="60" spans="1:6" ht="16.5" x14ac:dyDescent="0.3">
      <c r="A60" s="6"/>
      <c r="B60" s="6"/>
      <c r="C60" s="18">
        <f>SUM(C2:C59)</f>
        <v>0</v>
      </c>
      <c r="D60" s="18">
        <f>SUM(D2:D59)</f>
        <v>3466.5099999999998</v>
      </c>
      <c r="E60" s="18"/>
      <c r="F60" s="10">
        <f t="shared" si="0"/>
        <v>-3466.5099999999998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</vt:lpstr>
      <vt:lpstr>7 月</vt:lpstr>
      <vt:lpstr>8月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2017-08-30T07:27:33Z</dcterms:modified>
  <cp:category/>
  <cp:contentStatus/>
</cp:coreProperties>
</file>