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Document\Y3-6\QLDAPM\Final\"/>
    </mc:Choice>
  </mc:AlternateContent>
  <bookViews>
    <workbookView xWindow="0" yWindow="0" windowWidth="15345" windowHeight="4575" firstSheet="1" activeTab="3"/>
  </bookViews>
  <sheets>
    <sheet name="Yêu Cầu Chức Năng" sheetId="1" r:id="rId1"/>
    <sheet name="UseCase" sheetId="2" r:id="rId2"/>
    <sheet name="PhanHePM" sheetId="3" r:id="rId3"/>
    <sheet name="TAW" sheetId="7" r:id="rId4"/>
    <sheet name="TBF" sheetId="4" r:id="rId5"/>
    <sheet name="TFW_TCF" sheetId="5" r:id="rId6"/>
    <sheet name="EFW_P" sheetId="6" r:id="rId7"/>
    <sheet name="Gía trị phần mềm" sheetId="8" r:id="rId8"/>
    <sheet name="WBS" sheetId="9" r:id="rId9"/>
  </sheets>
  <definedNames>
    <definedName name="_Toc465877814" localSheetId="3">TAW!$C$14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3" i="2"/>
  <c r="I2" i="2"/>
  <c r="F6" i="7"/>
  <c r="F7" i="7"/>
  <c r="F5" i="7"/>
  <c r="I5" i="2" l="1"/>
  <c r="E9" i="8"/>
  <c r="E12" i="8" s="1"/>
  <c r="E14" i="8" s="1"/>
  <c r="E16" i="8" s="1"/>
  <c r="O7" i="8" s="1"/>
  <c r="D7" i="4"/>
  <c r="D9" i="4"/>
  <c r="D11" i="4"/>
  <c r="D13" i="4"/>
  <c r="D15" i="4"/>
  <c r="D14" i="4"/>
  <c r="D10" i="4"/>
  <c r="D6" i="4"/>
  <c r="D5" i="4"/>
  <c r="F8" i="7"/>
  <c r="C16" i="4"/>
  <c r="E3" i="5"/>
  <c r="E5" i="6"/>
  <c r="E16" i="6" s="1"/>
  <c r="F17" i="6"/>
  <c r="D16" i="4" l="1"/>
  <c r="O8" i="8"/>
  <c r="E17" i="5"/>
  <c r="O9" i="8" l="1"/>
  <c r="O10" i="8" s="1"/>
  <c r="O11" i="8" s="1"/>
</calcChain>
</file>

<file path=xl/sharedStrings.xml><?xml version="1.0" encoding="utf-8"?>
<sst xmlns="http://schemas.openxmlformats.org/spreadsheetml/2006/main" count="700" uniqueCount="421">
  <si>
    <t>STT</t>
  </si>
  <si>
    <t>Mô Tả yêu Cầu</t>
  </si>
  <si>
    <t>Phân Loại</t>
  </si>
  <si>
    <t>Mức Độ</t>
  </si>
  <si>
    <t xml:space="preserve">Cán bộ chỉnh sửa thông tin </t>
  </si>
  <si>
    <t>Cán bộ cập nhật thông tin vacxin</t>
  </si>
  <si>
    <t>Cán bộ Cập nhật thông tin mới nhất cho người tiêm</t>
  </si>
  <si>
    <t>Cán bộ Thêm thông tin vacxin mới nhất</t>
  </si>
  <si>
    <t>Cán bộ Tìm kiếm Loại vacxin</t>
  </si>
  <si>
    <t>Cán bộ tìm kiếm thông tin người tiêm</t>
  </si>
  <si>
    <t>Cán bộ tìm kiếm hồ sơ bệnh lý của người tiêm</t>
  </si>
  <si>
    <t>Cán bộ Kiểm Thêm thuốc vào kho</t>
  </si>
  <si>
    <t xml:space="preserve"> Cán bộ xóa thuốc không sử dụng khỏi kho</t>
  </si>
  <si>
    <t>Cán bộ Quản lý nhập xuất kho thuốc</t>
  </si>
  <si>
    <t>Cán bộ nhập liệu</t>
  </si>
  <si>
    <t>Cán bộ Thống kê số lượng tiêm phòng</t>
  </si>
  <si>
    <t>Input</t>
  </si>
  <si>
    <t>Query</t>
  </si>
  <si>
    <t>Thêm mới đối tượng</t>
  </si>
  <si>
    <t>Thêm mới đối tượng là trẻ em</t>
  </si>
  <si>
    <t>Thêm mới đối tượng là Phụ nữ</t>
  </si>
  <si>
    <t>Thêm mới đối tượng là người trưởng thành</t>
  </si>
  <si>
    <t>Sửa lịch tiêm chủng của đôi tượng</t>
  </si>
  <si>
    <t>Xóa lịch tiêm chủng của đối tượng</t>
  </si>
  <si>
    <t>Quản lý cán bộ</t>
  </si>
  <si>
    <t>Quản lý cán bộ tại buổi tiêm</t>
  </si>
  <si>
    <t>Sửa cán bộ tiêm</t>
  </si>
  <si>
    <t>Xóa cán bộ tiêm</t>
  </si>
  <si>
    <t>Phân số lượng theo buổi</t>
  </si>
  <si>
    <t>Lưu kế hoạch vừa lập</t>
  </si>
  <si>
    <t>Bổ sung đối tượng trên hệ thống</t>
  </si>
  <si>
    <t>Xuất danh sách ra pdf</t>
  </si>
  <si>
    <t>In giấy hẹn</t>
  </si>
  <si>
    <t>Chuyển lịch tiêm</t>
  </si>
  <si>
    <t>Tìm đối tượng để tiếp đón</t>
  </si>
  <si>
    <t>Sàng lọc trước khi tiêm</t>
  </si>
  <si>
    <t>Kết thúc kế hoạch tiêm</t>
  </si>
  <si>
    <t>Quản lý kho vật tư tiêm</t>
  </si>
  <si>
    <t>Nhập từ nhà cung cấp</t>
  </si>
  <si>
    <t>Xuất cấp phát</t>
  </si>
  <si>
    <t>Chức năng xuất hủy,xuất trả lại</t>
  </si>
  <si>
    <t>Tạo mới phiếu xuất,hủy,trả lại</t>
  </si>
  <si>
    <t>Tìm báo cáo đã nhập</t>
  </si>
  <si>
    <t>Nhập số liệu báo cáo</t>
  </si>
  <si>
    <t>Báo cáo cho TCMRQG</t>
  </si>
  <si>
    <t>Xuất file</t>
  </si>
  <si>
    <t>Quản lý cơ sở tiêm</t>
  </si>
  <si>
    <t>Quản lý người dùng</t>
  </si>
  <si>
    <t>Đơn giản</t>
  </si>
  <si>
    <t>Phức tạp</t>
  </si>
  <si>
    <t>Đăng xuất hệ thống</t>
  </si>
  <si>
    <t>Chức năng Quản lý đối tượng</t>
  </si>
  <si>
    <t>Thêm mới đối tượng Phụ nữ</t>
  </si>
  <si>
    <t xml:space="preserve"> Thêm mới đối tượng người trưởng thành</t>
  </si>
  <si>
    <t>Hệ thống cảnh báo không lưu được khi thiếu thông tin</t>
  </si>
  <si>
    <t>Hệ thống tự sinh mã ID khi thêm mới đối tượng thành công</t>
  </si>
  <si>
    <t>“Lịch sử tiêm chủng” của đối tượng</t>
  </si>
  <si>
    <t>Cập nhật lịch sử mũi tiêm dịch vụ</t>
  </si>
  <si>
    <t>Sửa/Xóa Lịch sử tiêm chủng của đối tượng</t>
  </si>
  <si>
    <t>tải file dữ liệu đối tượng mẫu</t>
  </si>
  <si>
    <t xml:space="preserve"> Tìm kiếm đối tượng tiêm</t>
  </si>
  <si>
    <t>Tìm kiếm đối tượng nâng cao, kết xuất danh sách, sổ A2</t>
  </si>
  <si>
    <t>Sửa, xóa đối tượng tiêm</t>
  </si>
  <si>
    <t>Nhập thông tin cán bộ cần thêm mới</t>
  </si>
  <si>
    <t>Tìm kiếm cán bộ tiêm</t>
  </si>
  <si>
    <t>Sửa/Xóa cán bộ tiêm</t>
  </si>
  <si>
    <t>Chức năng quản lý kế hoạch tiêm chủng</t>
  </si>
  <si>
    <t>Tìm kiếm kế hoạch tiêm</t>
  </si>
  <si>
    <t>Lập kế hoạch tiêm mới</t>
  </si>
  <si>
    <t>Lập kế hoạch tiêm theo tiêu chí đã chọn</t>
  </si>
  <si>
    <t>Phân bổ cán bộ trong kế hoạch tiêm</t>
  </si>
  <si>
    <t>Điều chỉnh các kháng nguyên lập kế hoạch tiêm</t>
  </si>
  <si>
    <t>Phân bổ số lượng đối tượng tiêm theo buổi</t>
  </si>
  <si>
    <t>Lưu kế hoạch tiêm vừa lập</t>
  </si>
  <si>
    <t>Lập mới kế hoạch tiêm cho phụ nữ</t>
  </si>
  <si>
    <t>Điều chỉnh và lưu kế hoạch tiêm phụ nữ</t>
  </si>
  <si>
    <t>Nhập bổ sung đối tượng tiêm vào danh sách hẹn tiêm</t>
  </si>
  <si>
    <t>Bổ sung đối tượng đã có trên hệ thống</t>
  </si>
  <si>
    <t>Mẫu danh sách trẻ tiêm chủng xuất ra PDF</t>
  </si>
  <si>
    <t>Lưu Phiếu hẹn tiêm xuất ra file</t>
  </si>
  <si>
    <t>Chuyển lịch tiêm hoặc xóa đối tượng trong danh sách hẹn tiêm</t>
  </si>
  <si>
    <t>Kết quả tiêm theo danh sách hẹn tiêm</t>
  </si>
  <si>
    <t>Xem danh sách hẹn tiêm</t>
  </si>
  <si>
    <t>Tìm kiếm đối tượng để tiếp đón</t>
  </si>
  <si>
    <t>Không đồng ý tiếp đón</t>
  </si>
  <si>
    <t>Khám sàng lọc và chỉ định mũi tiêm</t>
  </si>
  <si>
    <t>Thực hiện tiêm chủng</t>
  </si>
  <si>
    <t>Theo dõi sau tiêm</t>
  </si>
  <si>
    <t>Chức năng quản lý kho vật tư vắc xin</t>
  </si>
  <si>
    <t>Chức năng Nhập từ nhà cung cấp</t>
  </si>
  <si>
    <t>Thêm vật tư cho phiếu nhập từ nhà cung cấp</t>
  </si>
  <si>
    <t>Lưu Nhập từ nhà cung cấp ra file và in</t>
  </si>
  <si>
    <t>Xem chi tiết một phiếu nhập từ nhà cung cấp trong danh sách</t>
  </si>
  <si>
    <t>Sửa/Thêm vật tư vắc xin cho Phiếu nhập kho</t>
  </si>
  <si>
    <t>Chức năng nhập cấp phát</t>
  </si>
  <si>
    <t>Thêm mới Phiếu nhập cấp phát</t>
  </si>
  <si>
    <t>Chọn phiếu nhập cấp phát từ tuyến trên</t>
  </si>
  <si>
    <t>Xem và xác nhận Phiếu cấp phát</t>
  </si>
  <si>
    <t>Chức năng Nhập trả lại</t>
  </si>
  <si>
    <t>Chức năng xuất cấp phát</t>
  </si>
  <si>
    <t>Chức năng xuất sử dụng/xuất hủy/xuất trả lại</t>
  </si>
  <si>
    <t>Tạo mới phiếu xuất sử dụng/xuất hủy/xuất trả lại</t>
  </si>
  <si>
    <t>Tùy chọn xem số lượng vật tư vắc xin tồn kho</t>
  </si>
  <si>
    <t>Tìm kiếm báo cáo đã nhập</t>
  </si>
  <si>
    <t>Nhập mới số liệu báo cáo</t>
  </si>
  <si>
    <t>Chức năng báo cáo cho TCMR Quốc gia</t>
  </si>
  <si>
    <t>Chức năng báo cáo theo Thông tư 12</t>
  </si>
  <si>
    <t>Xem báo cáo</t>
  </si>
  <si>
    <t>Xuất file và in báo cáo</t>
  </si>
  <si>
    <t>Quản lý tài khoản người dùng</t>
  </si>
  <si>
    <t>TÊN TÁC NHÂN CHÍNH</t>
  </si>
  <si>
    <t>TÊN TÁC NHÂN PHỤ</t>
  </si>
  <si>
    <t>MÔ TẢ TRƯỜNG HỢP SỬ DỤNG</t>
  </si>
  <si>
    <t>MÃ SỐ</t>
  </si>
  <si>
    <t>TÊN TRƯỜNG HỢP SỬ DỤNG (USE-CASE)</t>
  </si>
  <si>
    <t>Đổi mật khẩu</t>
  </si>
  <si>
    <t>Người dùng</t>
  </si>
  <si>
    <t>Cán bộ bổ sung</t>
  </si>
  <si>
    <t>Hệ Thống</t>
  </si>
  <si>
    <t>Quản lý hệ thồng</t>
  </si>
  <si>
    <t>Đăng nhập hệ thống</t>
  </si>
  <si>
    <t xml:space="preserve">Đổi mật khẩu </t>
  </si>
  <si>
    <t>Đăng xuất khi hết phiên làm việc</t>
  </si>
  <si>
    <t>Quản lý những đối tượng đăng kí tiêm chủng</t>
  </si>
  <si>
    <t>Thêm mới nếu có đăng kí</t>
  </si>
  <si>
    <t>Thêm mới nếu có đăng kí Trẻ em</t>
  </si>
  <si>
    <t>Thêm mới nếu có đăng kí phụ nữ</t>
  </si>
  <si>
    <t>Thêm mới nếu có đăng kí ng trg thành</t>
  </si>
  <si>
    <t>ng dùng nhập Thiếu thông tin</t>
  </si>
  <si>
    <t>Xuất ra lịch sử tiêm của đối tượng</t>
  </si>
  <si>
    <t>Bắt đầu từ mũi tiêm thứ 2 cần cập nhật lịch sử</t>
  </si>
  <si>
    <t>đưa ra tài liệu cứng</t>
  </si>
  <si>
    <t>Tìm kiếm đôi tượng</t>
  </si>
  <si>
    <t>Sai sót, Cập nhật lịch sử</t>
  </si>
  <si>
    <t>Có cán bộ mới</t>
  </si>
  <si>
    <t>Tìm kiếm cán bộ</t>
  </si>
  <si>
    <t>Sai sót, Cập nhật Thông tin cán bộ</t>
  </si>
  <si>
    <t>Quản lý kê hoạch</t>
  </si>
  <si>
    <t>xuất tài liệu</t>
  </si>
  <si>
    <t>Lưu dữ liệu</t>
  </si>
  <si>
    <t>Khi cần hẹn đối tượng</t>
  </si>
  <si>
    <t>Xem kết quả thông kê đối tượng chấp nhận lời hẹn</t>
  </si>
  <si>
    <t>Quản lý kho</t>
  </si>
  <si>
    <t>Nhập hàng</t>
  </si>
  <si>
    <t>Nhập trả lại</t>
  </si>
  <si>
    <t>xuất cấp phát</t>
  </si>
  <si>
    <t>xuất sử dụng/xuất hủy/xuất trả lại</t>
  </si>
  <si>
    <t>báo cáo cho TCMR Quốc gia</t>
  </si>
  <si>
    <t>báo cáo theo Thông tư 12</t>
  </si>
  <si>
    <t>Phân hệ</t>
  </si>
  <si>
    <t>Quy trình con</t>
  </si>
  <si>
    <t>I</t>
  </si>
  <si>
    <t>Hệ thống</t>
  </si>
  <si>
    <t>Quản lý hệ thống</t>
  </si>
  <si>
    <t>Người sử dụng</t>
  </si>
  <si>
    <t>Quản lý tiêm chủng</t>
  </si>
  <si>
    <t xml:space="preserve">Đối tượng </t>
  </si>
  <si>
    <t xml:space="preserve">Kế hoạch tiêm </t>
  </si>
  <si>
    <t>Thêm mới đối tượng người trưởng thành</t>
  </si>
  <si>
    <t>Thực hiện tiêm</t>
  </si>
  <si>
    <t>Quản lý vật tư và vắc xin</t>
  </si>
  <si>
    <t>Báo cáo</t>
  </si>
  <si>
    <t>Tải file dữ liệu đối tượng mẫu</t>
  </si>
  <si>
    <t>Đăng nhập</t>
  </si>
  <si>
    <t>Các hệ số</t>
  </si>
  <si>
    <t>Trọng số</t>
  </si>
  <si>
    <t>Gía trị xếp hạng</t>
  </si>
  <si>
    <t>Kết quả</t>
  </si>
  <si>
    <t>Ghi chú</t>
  </si>
  <si>
    <t>Hệ số KT-CN(TFW)</t>
  </si>
  <si>
    <t>Hệ thống phân tán</t>
  </si>
  <si>
    <t>Tính chất đáp ứng tức thời hoặc yêu cầu đảm bảo thông lượng</t>
  </si>
  <si>
    <t>Hiệu quả sử dụng trực tuyến</t>
  </si>
  <si>
    <t>Độ phức tạp của xử lý bên trong</t>
  </si>
  <si>
    <t>Mã nguồn phải tái sử dụng đc</t>
  </si>
  <si>
    <t>Dễ cài đặt</t>
  </si>
  <si>
    <t>Dễ sử dụng</t>
  </si>
  <si>
    <t>Khả năng chuyển đổi</t>
  </si>
  <si>
    <t>Khả năng dễ thay đổi</t>
  </si>
  <si>
    <t>Sử dụng đồng thời</t>
  </si>
  <si>
    <t>Có các tính năng bảo mật đặc biệt</t>
  </si>
  <si>
    <t>Cung cấp truy nhập trực tiếp tới các phần mềm của các hãng thứ 3</t>
  </si>
  <si>
    <t>Yêu cầu phương tiện đào tạo đặc biệt cho người sử dụng</t>
  </si>
  <si>
    <t>II</t>
  </si>
  <si>
    <t>Hệ số phức tạp về KT-CN(TCF)</t>
  </si>
  <si>
    <t>0,6 + (0,01 x TFW)</t>
  </si>
  <si>
    <t>Loại</t>
  </si>
  <si>
    <t>Số trường hợp sử dụng</t>
  </si>
  <si>
    <t>Điểm của từng loại trường hợp sử dụng</t>
  </si>
  <si>
    <t>B</t>
  </si>
  <si>
    <t>Trung bình</t>
  </si>
  <si>
    <t>M</t>
  </si>
  <si>
    <t>T</t>
  </si>
  <si>
    <t>Cộng 1+2+3</t>
  </si>
  <si>
    <t>BẢNG TÍNH TOÁN HỆ SỐ TÁC ĐỘNG MÔI TRƯỜNG VÀ NHÓM LÀM VIỆC, HỆ SỐ PHỨC TẠP VỀ MÔI TRƯỜNG</t>
  </si>
  <si>
    <t>Các hệ số tác động môi trường</t>
  </si>
  <si>
    <t>Giá trị xếp hạng</t>
  </si>
  <si>
    <t>Độ ổn định kinh nghiệm</t>
  </si>
  <si>
    <t>Hệ số tác động môi trường và nhóm làm việc (EFW)</t>
  </si>
  <si>
    <t>Đánh giá cho từng thành viên</t>
  </si>
  <si>
    <t>Có áp dụng qui trình phát triển phần mềm theo mẫu RUP và có hiểu biết về RUP hoặc quy trình phát triển phần mềm tương đương</t>
  </si>
  <si>
    <t>1,5</t>
  </si>
  <si>
    <t xml:space="preserve">Có kinh nghiệm về ứng dụng tương tự </t>
  </si>
  <si>
    <t>0,5</t>
  </si>
  <si>
    <t xml:space="preserve">Có kinh nghiệm về hướng đối tượng </t>
  </si>
  <si>
    <t>Có khả năng lãnh đạo Nhóm</t>
  </si>
  <si>
    <t>Tính chất năng động</t>
  </si>
  <si>
    <t>Đánh giá chung cho Dự án</t>
  </si>
  <si>
    <t>Độ ổn định của các yêu cầu</t>
  </si>
  <si>
    <t>Sử dụng các nhân viên làm bán thời gian</t>
  </si>
  <si>
    <t>Dùng ngôn ngữ lập trình loại khó</t>
  </si>
  <si>
    <t>Hệ số phức tạp về môi trường (EF)</t>
  </si>
  <si>
    <t>EF = 1,4 + (-0,03 x EFW)</t>
  </si>
  <si>
    <t>III</t>
  </si>
  <si>
    <t>Độ ổn định kinh nghiệm (ES)</t>
  </si>
  <si>
    <t>IV</t>
  </si>
  <si>
    <t>Nội suy thời gian lao động (P)</t>
  </si>
  <si>
    <t>BẢNG TÍNH TOÁN ĐIỂM CÁC TÁC NHÂN (ACTORS) TƯƠNG TÁC, TRAO ĐỔI</t>
  </si>
  <si>
    <t>THÔNG TIN VỚI PHẦN MỀM</t>
  </si>
  <si>
    <t>TT</t>
  </si>
  <si>
    <t>Loại Actor</t>
  </si>
  <si>
    <t>Mô tả</t>
  </si>
  <si>
    <t>Số tác nhân</t>
  </si>
  <si>
    <t>Điểm của từng loại tác nhân</t>
  </si>
  <si>
    <t>Đơn giản (simple actor)</t>
  </si>
  <si>
    <t>Thuộc loại giao diện của chương trình</t>
  </si>
  <si>
    <t>Trung bình (average actor)</t>
  </si>
  <si>
    <t>Giao diện tương tác hoặc phục vụ một giao thức hoạt động</t>
  </si>
  <si>
    <t>Phức tạp (complex actor)</t>
  </si>
  <si>
    <t>Giao diện đồ họa</t>
  </si>
  <si>
    <t>Cộng (1+2+3)</t>
  </si>
  <si>
    <t> TAW</t>
  </si>
  <si>
    <t>DANH SÁCH TÁC NHÂN</t>
  </si>
  <si>
    <t>Mã tác nhân</t>
  </si>
  <si>
    <t>Tên tác nhân</t>
  </si>
  <si>
    <t>Loại tác nhân</t>
  </si>
  <si>
    <t>AC1</t>
  </si>
  <si>
    <t>AC2</t>
  </si>
  <si>
    <t>AC3</t>
  </si>
  <si>
    <t>AC4</t>
  </si>
  <si>
    <t>Admin</t>
  </si>
  <si>
    <t>AC5</t>
  </si>
  <si>
    <t>AC6</t>
  </si>
  <si>
    <t>BẢNG TÍNH TOÁN GIÁ TRỊ PHẦN MỀM</t>
  </si>
  <si>
    <t>Hạng mục</t>
  </si>
  <si>
    <t>Diễn giải</t>
  </si>
  <si>
    <t>Giá trị</t>
  </si>
  <si>
    <t>Tính điểm trường hợp sử dụng (Use-case)</t>
  </si>
  <si>
    <t>Khoản mục chi phí</t>
  </si>
  <si>
    <t>Cách tính</t>
  </si>
  <si>
    <t>Ký hiệu</t>
  </si>
  <si>
    <t>Điểm Actor (TAW)</t>
  </si>
  <si>
    <t>Phụ lục III</t>
  </si>
  <si>
    <t>Giá trị phần mềm</t>
  </si>
  <si>
    <t>1,4 x E x P x H</t>
  </si>
  <si>
    <t>G</t>
  </si>
  <si>
    <t>Điểm Use-case (TBF)</t>
  </si>
  <si>
    <t>Phụ lục IV</t>
  </si>
  <si>
    <t>Chi phí chung</t>
  </si>
  <si>
    <t>G x tỷ lệ</t>
  </si>
  <si>
    <t>C</t>
  </si>
  <si>
    <t>Tính điểm UUCP</t>
  </si>
  <si>
    <t>UUCP = TAW +TBF</t>
  </si>
  <si>
    <t>Thu nhập chịu thuế tính trước</t>
  </si>
  <si>
    <t>(G+C) x tỷ lệ</t>
  </si>
  <si>
    <t>TL</t>
  </si>
  <si>
    <t>Hệ số phức tạp về KT-CN (TCF)</t>
  </si>
  <si>
    <t>TCF = 0,6 + (0,01 x TFW)</t>
  </si>
  <si>
    <t>Chi phí phần mềm</t>
  </si>
  <si>
    <t>G + C + TL</t>
  </si>
  <si>
    <r>
      <t>G</t>
    </r>
    <r>
      <rPr>
        <vertAlign val="subscript"/>
        <sz val="14"/>
        <color rgb="FF000000"/>
        <rFont val="Times New Roman"/>
        <family val="1"/>
      </rPr>
      <t>PM</t>
    </r>
  </si>
  <si>
    <t>TỔNG CỘNG</t>
  </si>
  <si>
    <t>Tính điểm AUCP</t>
  </si>
  <si>
    <t>AUCP = UUCP x TCF x EF</t>
  </si>
  <si>
    <t>P : người/giờ/AUCP</t>
  </si>
  <si>
    <t>Giá trị nỗ lực thực tế (E)</t>
  </si>
  <si>
    <t>E = 10/6 x AUCP</t>
  </si>
  <si>
    <t>Mức lương lao động bình quân (H)</t>
  </si>
  <si>
    <t xml:space="preserve">H: người/giờ </t>
  </si>
  <si>
    <t>V</t>
  </si>
  <si>
    <t>Giá trị phần mềm nội bộ (G)</t>
  </si>
  <si>
    <t>G = 1,4 x E x P x H</t>
  </si>
  <si>
    <t>Quản trị hệ thống của đơn vị sử dụng,tạo mới, sửa xóa, cấp quyền cho Nhân viên điều hành và nhân cán bộ nhập liệu</t>
  </si>
  <si>
    <t>Tên phần mềm: Hệ thống tiêm chủng quốc gia</t>
  </si>
  <si>
    <t>Mức độ</t>
  </si>
  <si>
    <t>ví dụ mức lương</t>
  </si>
  <si>
    <t>Tuyến y tế Trung ương.</t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</si>
  <si>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Quản lý đối tượng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</si>
  <si>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Quản lý cán bộ tiêm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</si>
  <si>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Kế hoạch tiêm chủng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</si>
  <si>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Lập kế hoạch tiêm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</si>
  <si>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Thực hiện tiêm</t>
    </r>
  </si>
  <si>
    <t>Quản lý vật tư vắc xin</t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</si>
  <si>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Quản lý tồn kho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</si>
  <si>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Quản lý nhập kho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</si>
  <si>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Nhập từ nhà cung cấp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</si>
  <si>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Nhập cấp phát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</si>
  <si>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Nhập trả lại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</si>
  <si>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Quản lý xuất kho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</si>
  <si>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Xuất cấp phát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</si>
  <si>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Xuất sử dụng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</si>
  <si>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Xuất hủy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</si>
  <si>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Báo cáo số liệu theo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</si>
  <si>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Sử dụng vắc xin trong chương trình TCMR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</si>
  <si>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Phản ứng thông thường sau tiêm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</si>
  <si>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Tai biến nặng sau tiêm</t>
    </r>
  </si>
  <si>
    <t>Quản lý danh mục</t>
  </si>
  <si>
    <t>Tuyến tỉnh/huyện</t>
  </si>
  <si>
    <t>Cơ sở tiêm chủng dịch vụ</t>
  </si>
  <si>
    <t>Các cơ sở tiêm chủng dịch vụ thực hiện các chức năng đặc thù sau:
*Nhập vắc xin từ nhà cung cấp
*Thực hiện tiêm và quản lý danh sách hẹn tiêm</t>
  </si>
  <si>
    <t xml:space="preserve">*Quản lý danh mục: quản lý danh sách, thêm/sửa/xóa cơ sở tiêm (chỉ cơ sở tiêm chủng đủ điều kiện tiêm chủng mới có trong danh mục này để làm đầu vào cấp phát tài khoản sử dụng).
*Quản lý người dùng: tạo và cấp phát tài khoản, quản lý tài khoản đã tạo và cấp cho các đơn vị. 
*Nhập vắc xin từ nhà cung cấp, Cấp phát vật tư vắc xin cho tuyến dưới: 
*Quản lý báo cáo tổng hợp của các cơ sở tuyến dưới
</t>
  </si>
  <si>
    <t xml:space="preserve">Các bệnh viện có tài khoản sử dụng để đăng nhập hệ thống và thực hiện 02 việc chính:
-Cập nhật lịch sử tiêm
-Các thao tác chính bệnh viện cần thực hiện:
*Tạo mới đối tượng trẻ em (trẻ mới sinh): 
*Nhập lịch sử tiêm 
</t>
  </si>
  <si>
    <t>Các bệnh viện</t>
  </si>
  <si>
    <t>User</t>
  </si>
  <si>
    <t>Đăng nhập hệ thống, Xem thông tin, xem  lịch sử tìm kiếm và in mẫu biểu</t>
  </si>
  <si>
    <t>Nắm bắt thông tin chỉ đạo của bộ y tế điều hành để thống kê, phân tích và ra các quyết định tổ chức tiêm. Đưa chỉ thị xuống các phân ngành</t>
  </si>
  <si>
    <t>Nhập Và yêu cầu cấp phát vắc xin từ tuyến trên</t>
  </si>
  <si>
    <t>Chức năng Nhập trả lại, xuất cấp phát</t>
  </si>
  <si>
    <t>Lập kế hoạch tiêm mới,Tìm kiếm ,lọc kế hoạch tiêm</t>
  </si>
  <si>
    <t>Nhập bổ sung đối tượng tiêm vào danh sách hẹn tiêm
Bổ sung đối tượng đã có trên hệ thống</t>
  </si>
  <si>
    <t>Lưu Phiếu hẹn tiêm xuất ra file,Cập nhật lịch sử mũi tiêm dịch vụ</t>
  </si>
  <si>
    <t>Xem danh sách hẹn tiêm,In giấy hẹn</t>
  </si>
  <si>
    <t>Thêm mới đối tượng,Tìm kiếm đối tượng tiêm,Lọc</t>
  </si>
  <si>
    <t>Loại đơn giản: Một máy tính với giao diện lập trình ứng dụng API.</t>
  </si>
  <si>
    <t>- Loại trung bình: Hoặc là giao diện người - máy qua “command line” hoặc thông qua một giao thức nào đó nhưng không có lập trình qua API.</t>
  </si>
  <si>
    <t>Loại phức tạp: giao diện người - máy qua GUI (giao diện đồ hoạ).</t>
  </si>
  <si>
    <t>Xuất cần hẹn đối tượng</t>
  </si>
  <si>
    <t>0 = Không có kinh nghiệm
3 = Trung bình
5 = Trình độ chuyên gia</t>
  </si>
  <si>
    <t xml:space="preserve">0 = Rất bất định
5 = Không hay thay đổi
</t>
  </si>
  <si>
    <t>0 = Ngôn ngữ lập trình dễ
3 = Trung bình
5 = Khó</t>
  </si>
  <si>
    <t>0 = Không có nhân viên làm bán thời gian
3 = Có nhân viên làm Part-time
5 = Tất cả đều làm Part-time</t>
  </si>
  <si>
    <t>0 = Không năng động
3 = Trung bình
5 = Cao</t>
  </si>
  <si>
    <t xml:space="preserve">      Nhập Liệu</t>
  </si>
  <si>
    <t xml:space="preserve">      Chỉnh sửa thông tin</t>
  </si>
  <si>
    <t xml:space="preserve">      cập nhật thông tin vacxin</t>
  </si>
  <si>
    <t xml:space="preserve">      Kiểm Thêm thuốc vào kho</t>
  </si>
  <si>
    <t xml:space="preserve">      Cập nhật thông tin mới nhất cho người tiêm</t>
  </si>
  <si>
    <t xml:space="preserve">      Thêm thông tin vacxin mới nhất</t>
  </si>
  <si>
    <t xml:space="preserve">      Cán bộ Tìm kiếm Loại vacxin</t>
  </si>
  <si>
    <t xml:space="preserve">      tìm kiếm thông tin người tiêm</t>
  </si>
  <si>
    <t xml:space="preserve">      tìm kiếm hồ sơ bệnh lý của người tiêm</t>
  </si>
  <si>
    <t xml:space="preserve">      Xóa thuốc không sử dụng khỏi kho</t>
  </si>
  <si>
    <t xml:space="preserve">      Quản lý nhập xuất kho thuốc</t>
  </si>
  <si>
    <t xml:space="preserve">      Thống kê số lượng tiêm phòng</t>
  </si>
  <si>
    <t xml:space="preserve">      Thêm mới đối tượng</t>
  </si>
  <si>
    <t xml:space="preserve">      Thêm mới đối tượng là trẻ em</t>
  </si>
  <si>
    <t xml:space="preserve">      Thêm mới đối tượng là Phụ nữ</t>
  </si>
  <si>
    <t xml:space="preserve">      Thêm mới đối tượng là người trưởng thành</t>
  </si>
  <si>
    <t xml:space="preserve">      Sửa lịch tiêm chủng của đôi tượng</t>
  </si>
  <si>
    <t xml:space="preserve">      Xóa lịch tiêm chủng của đối tượng</t>
  </si>
  <si>
    <t xml:space="preserve">      Quản lý cán bộ</t>
  </si>
  <si>
    <t xml:space="preserve">      Quản lý cán bộ tại buổi tiêm</t>
  </si>
  <si>
    <t xml:space="preserve">      Sửa cán bộ tiêm</t>
  </si>
  <si>
    <t xml:space="preserve">      Xóa cán bộ tiêm</t>
  </si>
  <si>
    <t xml:space="preserve">      Phân số lượng theo buổi</t>
  </si>
  <si>
    <t xml:space="preserve">      Lưu kế hoạch vừa lập</t>
  </si>
  <si>
    <t xml:space="preserve">      Bổ sung đối tượng trên hệ thống</t>
  </si>
  <si>
    <t xml:space="preserve">      Xuất danh sách ra pdf</t>
  </si>
  <si>
    <t xml:space="preserve">      In giấy hẹn</t>
  </si>
  <si>
    <t xml:space="preserve">      Chuyển lịch tiêm</t>
  </si>
  <si>
    <t xml:space="preserve">      Tìm đối tượng để tiếp đón</t>
  </si>
  <si>
    <t xml:space="preserve">      Sàng lọc trước khi tiêm</t>
  </si>
  <si>
    <t xml:space="preserve">      Kết thúc kế hoạch tiêm</t>
  </si>
  <si>
    <t xml:space="preserve">      Quản lý kho vật tư tiêm</t>
  </si>
  <si>
    <t xml:space="preserve">      Nhập từ nhà cung cấp</t>
  </si>
  <si>
    <t xml:space="preserve">      Xuất cấp phát</t>
  </si>
  <si>
    <t xml:space="preserve">      Chức năng xuất hủy,xuất trả lại</t>
  </si>
  <si>
    <t xml:space="preserve">      Tạo mới phiếu xuất,hủy,trả lại</t>
  </si>
  <si>
    <t xml:space="preserve">      Tìm báo cáo đã nhập</t>
  </si>
  <si>
    <t xml:space="preserve">      Nhập số liệu báo cáo</t>
  </si>
  <si>
    <t xml:space="preserve">      Báo cáo cho TCMRQG</t>
  </si>
  <si>
    <t xml:space="preserve">      Xuất file</t>
  </si>
  <si>
    <t xml:space="preserve">      Quản lý cơ sở tiêm</t>
  </si>
  <si>
    <t xml:space="preserve">      Quản lý người dùng</t>
  </si>
  <si>
    <t xml:space="preserve">       Hoàn thành</t>
  </si>
  <si>
    <t>1. Phạm vi</t>
  </si>
  <si>
    <t>2. Phân tích yêu cầu phần mềm</t>
  </si>
  <si>
    <t>3. Thiết kế</t>
  </si>
  <si>
    <t>4. Thực hiện</t>
  </si>
  <si>
    <t>5. Kiểm thử</t>
  </si>
  <si>
    <t>6. Hoàn thành kiểm thử</t>
  </si>
  <si>
    <t>7. Vận hành và bảo trì</t>
  </si>
  <si>
    <t xml:space="preserve">   1.1 Xác định phạm vi dự án</t>
  </si>
  <si>
    <t xml:space="preserve">   1.2 Bảo đám kinh phí dự án</t>
  </si>
  <si>
    <t xml:space="preserve">   1.3 Xác định nguồn lực dự án</t>
  </si>
  <si>
    <t xml:space="preserve">   1.4 Phạm vi hoàn thành</t>
  </si>
  <si>
    <t xml:space="preserve">      2.2.2 Loại bỏ yêu cầu khong hợp lệ</t>
  </si>
  <si>
    <t xml:space="preserve">      2.2.2 Kiểm tra tính đúng đắn</t>
  </si>
  <si>
    <t xml:space="preserve">      2.2.1 Nhận báo cáo khảo sát của người dùng</t>
  </si>
  <si>
    <t xml:space="preserve">   2.2 Tiến hành phân tích yêu cầu pm của khách hàng</t>
  </si>
  <si>
    <t xml:space="preserve">   2.1 Khảo sát yêu cầu người dùng</t>
  </si>
  <si>
    <t xml:space="preserve">      2.2.2 Chốt yêu cầu đưa ra báo cáo</t>
  </si>
  <si>
    <t xml:space="preserve">   2.3 Dự thảo thông số kỹ thuật phần mềm</t>
  </si>
  <si>
    <t xml:space="preserve">   2.4 Lập ngân sách sơ bộ</t>
  </si>
  <si>
    <t xml:space="preserve">   2.5 Kiểm tra lại thông số kỹ thuật phần mềm/ngân sách</t>
  </si>
  <si>
    <t xml:space="preserve">   2.6 Đảm bảo nguồn lực cần thiết</t>
  </si>
  <si>
    <t xml:space="preserve">   2.7 Được sự chấp thuận để tiến hành</t>
  </si>
  <si>
    <t xml:space="preserve">   2.8 Hoàn thành phân tích</t>
  </si>
  <si>
    <t xml:space="preserve">   3.1 Xem xét chi tiết kỹ thuật phần mềm sơ bộ</t>
  </si>
  <si>
    <t xml:space="preserve">   3.6 Thiết kế hoàn thành</t>
  </si>
  <si>
    <t xml:space="preserve">   3.5 Được sự chấp thuận để tiến hành</t>
  </si>
  <si>
    <t xml:space="preserve">   3.4 Kết hợp các phản hồi vào đặc tả chức năng</t>
  </si>
  <si>
    <t xml:space="preserve">   3.3 Xem lại đặc tả chức năng</t>
  </si>
  <si>
    <t xml:space="preserve">   3.2 Phát triển các đặc tả chức năng</t>
  </si>
  <si>
    <t xml:space="preserve">   4.1 Lập kế hoạch xây dựng từng module chức năng của hệ thống tiêm chủng</t>
  </si>
  <si>
    <t xml:space="preserve">   4.2 Xây dựng từng module theo kế hoạch</t>
  </si>
  <si>
    <t xml:space="preserve">  5.1 Kiểm thử nội bộ</t>
  </si>
  <si>
    <t xml:space="preserve">      5.1.1 Test</t>
  </si>
  <si>
    <t xml:space="preserve">       5.1.2 Kết hợp phản hồi vào code</t>
  </si>
  <si>
    <t xml:space="preserve">   5.2 Khách hàng kiểm tra</t>
  </si>
  <si>
    <t xml:space="preserve">       5.2.1 Khách hàng kiểm tra</t>
  </si>
  <si>
    <t xml:space="preserve">       5.2.1 Kết hợp phản hồi vào code</t>
  </si>
  <si>
    <t xml:space="preserve">   7.1 Vận hành thử</t>
  </si>
  <si>
    <t xml:space="preserve">   7.2 Vận hành chính thức và bảo trì</t>
  </si>
  <si>
    <t>WBS Hệ Thống Tiêm Chủng Quốc Gia</t>
  </si>
  <si>
    <t>AC7</t>
  </si>
  <si>
    <t>AC8</t>
  </si>
  <si>
    <t>Quản lý user</t>
  </si>
  <si>
    <t>Nhân Viên Bảo Trì</t>
  </si>
  <si>
    <t>Đăng nhập hệ thống, Xem thông tin, Thống kê user</t>
  </si>
  <si>
    <t>Đăng nhập hệ thống, kiểm tra lỗi hệ thống, bảo trì fix lỗi liên tục, trong quá trình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</si>
</sst>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 &quot;TBF&quot;"/>
  </numFmts>
  <fonts count="2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6"/>
      <color theme="1"/>
      <name val="Times New Roman"/>
      <family val="1"/>
    </font>
    <font>
      <sz val="11"/>
      <name val="Arial"/>
      <family val="2"/>
    </font>
    <font>
      <b/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3.5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vertAlign val="subscript"/>
      <sz val="14"/>
      <color rgb="FF000000"/>
      <name val="Times New Roman"/>
      <family val="1"/>
    </font>
    <font>
      <sz val="14"/>
      <color theme="1"/>
      <name val="Times New Roman"/>
    </font>
    <font>
      <sz val="11"/>
      <color theme="1"/>
      <name val="Arial"/>
      <family val="2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14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1" fillId="0" borderId="1" xfId="0" applyFont="1" applyBorder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11" fillId="9" borderId="2" xfId="2" applyFont="1" applyFill="1" applyBorder="1" applyAlignment="1">
      <alignment horizontal="center" vertical="center" wrapText="1"/>
    </xf>
    <xf numFmtId="0" fontId="11" fillId="9" borderId="2" xfId="2" applyFont="1" applyFill="1" applyBorder="1" applyAlignment="1">
      <alignment vertical="center" wrapText="1"/>
    </xf>
    <xf numFmtId="0" fontId="8" fillId="0" borderId="2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8" fillId="0" borderId="2" xfId="2" applyFont="1" applyBorder="1" applyAlignment="1">
      <alignment vertical="center" wrapText="1"/>
    </xf>
    <xf numFmtId="0" fontId="12" fillId="0" borderId="2" xfId="0" applyFont="1" applyBorder="1" applyAlignment="1"/>
    <xf numFmtId="0" fontId="13" fillId="0" borderId="2" xfId="2" applyFont="1" applyBorder="1"/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justify" vertical="center" wrapText="1"/>
    </xf>
    <xf numFmtId="164" fontId="1" fillId="0" borderId="0" xfId="0" applyNumberFormat="1" applyFont="1" applyBorder="1" applyAlignment="1">
      <alignment horizontal="justify" vertical="center" wrapText="1"/>
    </xf>
    <xf numFmtId="0" fontId="1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left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justify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justify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justify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justify" vertical="center" wrapText="1"/>
    </xf>
    <xf numFmtId="0" fontId="15" fillId="10" borderId="16" xfId="0" applyFont="1" applyFill="1" applyBorder="1" applyAlignment="1">
      <alignment horizontal="justify" vertical="center" wrapText="1"/>
    </xf>
    <xf numFmtId="0" fontId="16" fillId="10" borderId="13" xfId="0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horizontal="justify" vertical="center" wrapText="1"/>
    </xf>
    <xf numFmtId="0" fontId="16" fillId="10" borderId="16" xfId="0" applyFont="1" applyFill="1" applyBorder="1" applyAlignment="1">
      <alignment horizontal="justify" vertical="center" wrapText="1"/>
    </xf>
    <xf numFmtId="0" fontId="16" fillId="10" borderId="13" xfId="0" applyFont="1" applyFill="1" applyBorder="1" applyAlignment="1">
      <alignment vertical="center" wrapText="1"/>
    </xf>
    <xf numFmtId="0" fontId="15" fillId="10" borderId="13" xfId="0" applyFont="1" applyFill="1" applyBorder="1" applyAlignment="1">
      <alignment vertical="center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horizontal="justify" vertical="center" wrapText="1"/>
    </xf>
    <xf numFmtId="0" fontId="16" fillId="10" borderId="17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justify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justify" vertical="center" wrapText="1"/>
    </xf>
    <xf numFmtId="0" fontId="1" fillId="10" borderId="11" xfId="0" applyFont="1" applyFill="1" applyBorder="1" applyAlignment="1">
      <alignment horizontal="justify" vertical="center" wrapText="1"/>
    </xf>
    <xf numFmtId="0" fontId="1" fillId="10" borderId="14" xfId="0" applyFont="1" applyFill="1" applyBorder="1" applyAlignment="1">
      <alignment horizontal="justify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7" fillId="8" borderId="5" xfId="1" applyFont="1" applyFill="1" applyBorder="1" applyAlignment="1">
      <alignment horizontal="center" vertical="center"/>
    </xf>
    <xf numFmtId="0" fontId="7" fillId="8" borderId="6" xfId="1" applyFont="1" applyFill="1" applyBorder="1" applyAlignment="1">
      <alignment horizontal="center" vertical="center"/>
    </xf>
    <xf numFmtId="0" fontId="7" fillId="8" borderId="6" xfId="1" applyFont="1" applyFill="1" applyBorder="1" applyAlignment="1">
      <alignment horizontal="center" vertical="center" wrapText="1"/>
    </xf>
    <xf numFmtId="0" fontId="7" fillId="8" borderId="7" xfId="1" applyFont="1" applyFill="1" applyBorder="1" applyAlignment="1">
      <alignment horizontal="center" vertical="center"/>
    </xf>
    <xf numFmtId="0" fontId="7" fillId="8" borderId="8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horizontal="center" vertical="center"/>
    </xf>
    <xf numFmtId="0" fontId="8" fillId="10" borderId="4" xfId="1" applyFont="1" applyFill="1" applyBorder="1" applyAlignment="1">
      <alignment horizontal="center" vertical="center"/>
    </xf>
    <xf numFmtId="0" fontId="8" fillId="10" borderId="2" xfId="1" applyFont="1" applyFill="1" applyBorder="1" applyAlignment="1">
      <alignment vertical="center" wrapText="1"/>
    </xf>
    <xf numFmtId="0" fontId="8" fillId="10" borderId="2" xfId="1" applyFont="1" applyFill="1" applyBorder="1" applyAlignment="1">
      <alignment horizontal="center" vertical="center" wrapText="1"/>
    </xf>
    <xf numFmtId="0" fontId="8" fillId="10" borderId="3" xfId="1" applyFont="1" applyFill="1" applyBorder="1" applyAlignment="1">
      <alignment vertical="center" wrapText="1"/>
    </xf>
    <xf numFmtId="0" fontId="18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0" fillId="0" borderId="0" xfId="0" applyFont="1" applyAlignment="1">
      <alignment horizontal="justify" vertical="center"/>
    </xf>
    <xf numFmtId="0" fontId="22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4" fillId="7" borderId="6" xfId="0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23" fillId="0" borderId="0" xfId="0" applyFont="1"/>
    <xf numFmtId="0" fontId="23" fillId="0" borderId="0" xfId="0" applyFont="1" applyAlignment="1"/>
    <xf numFmtId="0" fontId="0" fillId="0" borderId="0" xfId="0" applyAlignment="1"/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5" borderId="3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3" fillId="0" borderId="3" xfId="2" applyFont="1" applyBorder="1" applyAlignment="1">
      <alignment horizontal="left" wrapText="1"/>
    </xf>
    <xf numFmtId="0" fontId="13" fillId="0" borderId="12" xfId="2" applyFont="1" applyBorder="1" applyAlignment="1">
      <alignment horizontal="left" wrapText="1"/>
    </xf>
    <xf numFmtId="0" fontId="13" fillId="0" borderId="4" xfId="2" applyFont="1" applyBorder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12" xfId="2" applyFont="1" applyBorder="1" applyAlignment="1">
      <alignment horizontal="center" vertical="center"/>
    </xf>
    <xf numFmtId="0" fontId="11" fillId="9" borderId="3" xfId="2" applyFont="1" applyFill="1" applyBorder="1" applyAlignment="1">
      <alignment horizontal="center" vertical="center" wrapText="1"/>
    </xf>
    <xf numFmtId="0" fontId="11" fillId="9" borderId="12" xfId="2" applyFont="1" applyFill="1" applyBorder="1" applyAlignment="1">
      <alignment horizontal="center" vertical="center" wrapText="1"/>
    </xf>
    <xf numFmtId="0" fontId="11" fillId="9" borderId="4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left" vertical="center" wrapText="1"/>
    </xf>
    <xf numFmtId="0" fontId="8" fillId="0" borderId="12" xfId="2" applyFont="1" applyBorder="1" applyAlignment="1">
      <alignment horizontal="left" vertical="center" wrapText="1"/>
    </xf>
    <xf numFmtId="0" fontId="8" fillId="0" borderId="4" xfId="2" applyFont="1" applyBorder="1" applyAlignment="1">
      <alignment horizontal="left" vertical="center" wrapText="1"/>
    </xf>
    <xf numFmtId="0" fontId="8" fillId="0" borderId="3" xfId="2" applyFont="1" applyBorder="1" applyAlignment="1">
      <alignment horizontal="left" vertical="top" wrapText="1"/>
    </xf>
    <xf numFmtId="0" fontId="8" fillId="0" borderId="12" xfId="2" applyFont="1" applyBorder="1" applyAlignment="1">
      <alignment horizontal="left" vertical="top" wrapText="1"/>
    </xf>
    <xf numFmtId="0" fontId="8" fillId="0" borderId="4" xfId="2" applyFont="1" applyBorder="1" applyAlignment="1">
      <alignment horizontal="left" vertical="top" wrapText="1"/>
    </xf>
    <xf numFmtId="0" fontId="3" fillId="11" borderId="3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 3" xfId="2"/>
    <cellStyle name="Normal 3" xfId="1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rgb="FF000000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rgb="FF000000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Times New Roman"/>
        <scheme val="none"/>
      </font>
      <fill>
        <patternFill patternType="solid">
          <fgColor indexed="64"/>
          <bgColor indexed="5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e2" displayName="Table2" ref="A1:D45" totalsRowShown="0" headerRowDxfId="75" dataDxfId="73" headerRowBorderDxfId="74" tableBorderDxfId="72">
  <autoFilter ref="A1:D45">
    <filterColumn colId="3">
      <filters blank="1">
        <filter val="Đơn giản"/>
      </filters>
    </filterColumn>
  </autoFilter>
  <tableColumns count="4">
    <tableColumn id="1" name="STT" dataDxfId="71"/>
    <tableColumn id="2" name="Mô Tả yêu Cầu" dataDxfId="70"/>
    <tableColumn id="3" name="Phân Loại" dataDxfId="69"/>
    <tableColumn id="4" name="Mức Độ" dataDxfId="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68" totalsRowShown="0" headerRowDxfId="67" headerRowBorderDxfId="66" tableBorderDxfId="65" totalsRowBorderDxfId="64">
  <autoFilter ref="A1:F68"/>
  <tableColumns count="6">
    <tableColumn id="1" name="MÃ SỐ" dataDxfId="63"/>
    <tableColumn id="2" name="TÊN TRƯỜNG HỢP SỬ DỤNG (USE-CASE)" dataDxfId="62"/>
    <tableColumn id="3" name="TÊN TÁC NHÂN CHÍNH" dataDxfId="61"/>
    <tableColumn id="4" name="TÊN TÁC NHÂN PHỤ" dataDxfId="60"/>
    <tableColumn id="5" name="MÔ TẢ TRƯỜNG HỢP SỬ DỤNG" dataDxfId="59"/>
    <tableColumn id="6" name="Mức độ" dataDxfId="5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4:G8" totalsRowShown="0" headerRowDxfId="57" dataDxfId="55" headerRowBorderDxfId="56" tableBorderDxfId="54" totalsRowBorderDxfId="53" headerRowCellStyle="Normal 3" dataCellStyle="Normal 3">
  <autoFilter ref="A4:G8"/>
  <tableColumns count="7">
    <tableColumn id="1" name="TT" dataDxfId="52" dataCellStyle="Normal 3"/>
    <tableColumn id="2" name="Loại Actor" dataDxfId="51" dataCellStyle="Normal 3"/>
    <tableColumn id="3" name="Mô tả" dataDxfId="50" dataCellStyle="Normal 3"/>
    <tableColumn id="4" name="Số tác nhân" dataDxfId="49" dataCellStyle="Normal 3"/>
    <tableColumn id="5" name="Trọng số" dataDxfId="48" dataCellStyle="Normal 3"/>
    <tableColumn id="6" name="Điểm của từng loại tác nhân" dataDxfId="47" dataCellStyle="Normal 3"/>
    <tableColumn id="7" name="Ghi chú" dataDxfId="46" dataCellStyle="Normal 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D16" totalsRowShown="0" headerRowDxfId="45" headerRowBorderDxfId="44" tableBorderDxfId="43">
  <autoFilter ref="A3:D16"/>
  <tableColumns count="4">
    <tableColumn id="1" name="STT" dataDxfId="42"/>
    <tableColumn id="2" name="Loại" dataDxfId="41"/>
    <tableColumn id="3" name="Số trường hợp sử dụng" dataDxfId="40"/>
    <tableColumn id="4" name="Điểm của từng loại trường hợp sử dụng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:F17" totalsRowShown="0" headerRowDxfId="38" dataDxfId="36" headerRowBorderDxfId="37" tableBorderDxfId="35" totalsRowBorderDxfId="34">
  <autoFilter ref="A2:F17"/>
  <tableColumns count="6">
    <tableColumn id="1" name="STT" dataDxfId="33"/>
    <tableColumn id="2" name="Các hệ số" dataDxfId="32"/>
    <tableColumn id="3" name="Trọng số" dataDxfId="31"/>
    <tableColumn id="4" name="Gía trị xếp hạng" dataDxfId="30"/>
    <tableColumn id="5" name="Kết quả" dataDxfId="29"/>
    <tableColumn id="6" name="Ghi chú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4:G18" totalsRowShown="0" headerRowDxfId="27" headerRowBorderDxfId="26" tableBorderDxfId="25" totalsRowBorderDxfId="24">
  <autoFilter ref="A4:G18"/>
  <tableColumns count="7">
    <tableColumn id="1" name="STT" dataDxfId="23"/>
    <tableColumn id="2" name="Các hệ số tác động môi trường"/>
    <tableColumn id="3" name="Trọng số" dataDxfId="22"/>
    <tableColumn id="4" name="Giá trị xếp hạng" dataDxfId="21"/>
    <tableColumn id="5" name="Kết quả" dataDxfId="20"/>
    <tableColumn id="6" name="Độ ổn định kinh nghiệm" dataDxfId="19"/>
    <tableColumn id="8" name="Ghi chú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B5:F16" totalsRowShown="0" headerRowDxfId="17" dataDxfId="15" headerRowBorderDxfId="16" tableBorderDxfId="14">
  <autoFilter ref="B5:F16"/>
  <tableColumns count="5">
    <tableColumn id="1" name="TT" dataDxfId="13"/>
    <tableColumn id="2" name="Hạng mục" dataDxfId="12"/>
    <tableColumn id="3" name="Diễn giải" dataDxfId="11"/>
    <tableColumn id="4" name="Giá trị" dataDxfId="10"/>
    <tableColumn id="5" name="Ghi chú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L6:P11" totalsRowShown="0" headerRowDxfId="8" dataDxfId="6" headerRowBorderDxfId="7" tableBorderDxfId="5">
  <autoFilter ref="L6:P11"/>
  <tableColumns count="5">
    <tableColumn id="1" name="TT" dataDxfId="4"/>
    <tableColumn id="2" name="Khoản mục chi phí" dataDxfId="3"/>
    <tableColumn id="3" name="Cách tính" dataDxfId="2"/>
    <tableColumn id="4" name="Giá trị" dataDxfId="1"/>
    <tableColumn id="5" name="Ký hiệ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7" workbookViewId="0">
      <selection activeCell="B45" sqref="B45"/>
    </sheetView>
  </sheetViews>
  <sheetFormatPr defaultRowHeight="15" x14ac:dyDescent="0.25"/>
  <cols>
    <col min="1" max="1" width="11" customWidth="1"/>
    <col min="2" max="2" width="53.7109375" customWidth="1"/>
    <col min="3" max="3" width="27.140625" customWidth="1"/>
    <col min="4" max="4" width="35.5703125" customWidth="1"/>
  </cols>
  <sheetData>
    <row r="1" spans="1:4" ht="18.75" x14ac:dyDescent="0.3">
      <c r="A1" s="17" t="s">
        <v>0</v>
      </c>
      <c r="B1" s="17" t="s">
        <v>1</v>
      </c>
      <c r="C1" s="17" t="s">
        <v>2</v>
      </c>
      <c r="D1" s="17" t="s">
        <v>3</v>
      </c>
    </row>
    <row r="2" spans="1:4" ht="18.75" x14ac:dyDescent="0.3">
      <c r="A2" s="15">
        <v>1</v>
      </c>
      <c r="B2" s="16" t="s">
        <v>14</v>
      </c>
      <c r="C2" s="16" t="s">
        <v>16</v>
      </c>
      <c r="D2" s="16" t="s">
        <v>48</v>
      </c>
    </row>
    <row r="3" spans="1:4" ht="18.75" x14ac:dyDescent="0.3">
      <c r="A3" s="16">
        <v>2</v>
      </c>
      <c r="B3" s="16" t="s">
        <v>4</v>
      </c>
      <c r="C3" s="16" t="s">
        <v>17</v>
      </c>
      <c r="D3" s="16" t="s">
        <v>48</v>
      </c>
    </row>
    <row r="4" spans="1:4" ht="18.75" x14ac:dyDescent="0.3">
      <c r="A4" s="16">
        <v>3</v>
      </c>
      <c r="B4" s="16" t="s">
        <v>5</v>
      </c>
      <c r="C4" s="16" t="s">
        <v>16</v>
      </c>
      <c r="D4" s="16" t="s">
        <v>48</v>
      </c>
    </row>
    <row r="5" spans="1:4" ht="18.75" x14ac:dyDescent="0.3">
      <c r="A5" s="16">
        <v>3</v>
      </c>
      <c r="B5" s="16" t="s">
        <v>11</v>
      </c>
      <c r="C5" s="16" t="s">
        <v>16</v>
      </c>
      <c r="D5" s="16" t="s">
        <v>48</v>
      </c>
    </row>
    <row r="6" spans="1:4" ht="18.75" x14ac:dyDescent="0.3">
      <c r="A6" s="16">
        <v>4</v>
      </c>
      <c r="B6" s="16" t="s">
        <v>6</v>
      </c>
      <c r="C6" s="16" t="s">
        <v>16</v>
      </c>
      <c r="D6" s="16" t="s">
        <v>48</v>
      </c>
    </row>
    <row r="7" spans="1:4" ht="18.75" x14ac:dyDescent="0.3">
      <c r="A7" s="16">
        <v>5</v>
      </c>
      <c r="B7" s="16" t="s">
        <v>7</v>
      </c>
      <c r="C7" s="16" t="s">
        <v>16</v>
      </c>
      <c r="D7" s="16" t="s">
        <v>48</v>
      </c>
    </row>
    <row r="8" spans="1:4" ht="18.75" x14ac:dyDescent="0.3">
      <c r="A8" s="16">
        <v>6</v>
      </c>
      <c r="B8" s="16" t="s">
        <v>8</v>
      </c>
      <c r="C8" s="16" t="s">
        <v>17</v>
      </c>
      <c r="D8" s="16" t="s">
        <v>48</v>
      </c>
    </row>
    <row r="9" spans="1:4" ht="18.75" hidden="1" x14ac:dyDescent="0.3">
      <c r="A9" s="16">
        <v>7</v>
      </c>
      <c r="B9" s="16" t="s">
        <v>9</v>
      </c>
      <c r="C9" s="16" t="s">
        <v>17</v>
      </c>
      <c r="D9" s="16" t="s">
        <v>49</v>
      </c>
    </row>
    <row r="10" spans="1:4" ht="18.75" hidden="1" x14ac:dyDescent="0.3">
      <c r="A10" s="16">
        <v>8</v>
      </c>
      <c r="B10" s="16" t="s">
        <v>10</v>
      </c>
      <c r="C10" s="16" t="s">
        <v>17</v>
      </c>
      <c r="D10" s="16" t="s">
        <v>49</v>
      </c>
    </row>
    <row r="11" spans="1:4" ht="18.75" x14ac:dyDescent="0.3">
      <c r="A11" s="16">
        <v>9</v>
      </c>
      <c r="B11" s="16" t="s">
        <v>12</v>
      </c>
      <c r="C11" s="16" t="s">
        <v>17</v>
      </c>
      <c r="D11" s="16" t="s">
        <v>48</v>
      </c>
    </row>
    <row r="12" spans="1:4" ht="18.75" x14ac:dyDescent="0.3">
      <c r="A12" s="16">
        <v>10</v>
      </c>
      <c r="B12" s="16" t="s">
        <v>13</v>
      </c>
      <c r="C12" s="16" t="s">
        <v>17</v>
      </c>
      <c r="D12" s="16" t="s">
        <v>48</v>
      </c>
    </row>
    <row r="13" spans="1:4" ht="18.75" x14ac:dyDescent="0.3">
      <c r="A13" s="16">
        <v>11</v>
      </c>
      <c r="B13" s="16" t="s">
        <v>15</v>
      </c>
      <c r="C13" s="16" t="s">
        <v>17</v>
      </c>
      <c r="D13" s="16" t="s">
        <v>48</v>
      </c>
    </row>
    <row r="14" spans="1:4" ht="18.75" x14ac:dyDescent="0.3">
      <c r="A14" s="16">
        <v>12</v>
      </c>
      <c r="B14" s="16" t="s">
        <v>18</v>
      </c>
      <c r="C14" s="16" t="s">
        <v>16</v>
      </c>
      <c r="D14" s="16" t="s">
        <v>48</v>
      </c>
    </row>
    <row r="15" spans="1:4" ht="18.75" x14ac:dyDescent="0.3">
      <c r="A15" s="16">
        <v>13</v>
      </c>
      <c r="B15" s="16" t="s">
        <v>19</v>
      </c>
      <c r="C15" s="16" t="s">
        <v>16</v>
      </c>
      <c r="D15" s="16" t="s">
        <v>48</v>
      </c>
    </row>
    <row r="16" spans="1:4" ht="18.75" x14ac:dyDescent="0.3">
      <c r="A16" s="16">
        <v>14</v>
      </c>
      <c r="B16" s="16" t="s">
        <v>20</v>
      </c>
      <c r="C16" s="16" t="s">
        <v>16</v>
      </c>
      <c r="D16" s="16" t="s">
        <v>48</v>
      </c>
    </row>
    <row r="17" spans="1:4" ht="18.75" x14ac:dyDescent="0.3">
      <c r="A17" s="16">
        <v>15</v>
      </c>
      <c r="B17" s="16" t="s">
        <v>21</v>
      </c>
      <c r="C17" s="16" t="s">
        <v>16</v>
      </c>
      <c r="D17" s="16" t="s">
        <v>48</v>
      </c>
    </row>
    <row r="18" spans="1:4" ht="18.75" x14ac:dyDescent="0.3">
      <c r="A18" s="16">
        <v>16</v>
      </c>
      <c r="B18" s="16" t="s">
        <v>22</v>
      </c>
      <c r="C18" s="16" t="s">
        <v>17</v>
      </c>
      <c r="D18" s="16" t="s">
        <v>48</v>
      </c>
    </row>
    <row r="19" spans="1:4" ht="18.75" x14ac:dyDescent="0.3">
      <c r="A19" s="16">
        <v>17</v>
      </c>
      <c r="B19" s="16" t="s">
        <v>23</v>
      </c>
      <c r="C19" s="16" t="s">
        <v>17</v>
      </c>
      <c r="D19" s="16" t="s">
        <v>48</v>
      </c>
    </row>
    <row r="20" spans="1:4" ht="18.75" hidden="1" x14ac:dyDescent="0.3">
      <c r="A20" s="16">
        <v>18</v>
      </c>
      <c r="B20" s="16" t="s">
        <v>24</v>
      </c>
      <c r="C20" s="16" t="s">
        <v>17</v>
      </c>
      <c r="D20" s="16" t="s">
        <v>49</v>
      </c>
    </row>
    <row r="21" spans="1:4" ht="18.75" hidden="1" x14ac:dyDescent="0.3">
      <c r="A21" s="16">
        <v>19</v>
      </c>
      <c r="B21" s="16" t="s">
        <v>25</v>
      </c>
      <c r="C21" s="16" t="s">
        <v>17</v>
      </c>
      <c r="D21" s="16" t="s">
        <v>49</v>
      </c>
    </row>
    <row r="22" spans="1:4" ht="18.75" x14ac:dyDescent="0.3">
      <c r="A22" s="16">
        <v>20</v>
      </c>
      <c r="B22" s="16" t="s">
        <v>26</v>
      </c>
      <c r="C22" s="16" t="s">
        <v>17</v>
      </c>
      <c r="D22" s="16" t="s">
        <v>48</v>
      </c>
    </row>
    <row r="23" spans="1:4" ht="18.75" x14ac:dyDescent="0.3">
      <c r="A23" s="16">
        <v>21</v>
      </c>
      <c r="B23" s="16" t="s">
        <v>27</v>
      </c>
      <c r="C23" s="16" t="s">
        <v>17</v>
      </c>
      <c r="D23" s="16" t="s">
        <v>48</v>
      </c>
    </row>
    <row r="24" spans="1:4" ht="18.75" hidden="1" x14ac:dyDescent="0.3">
      <c r="A24" s="16">
        <v>22</v>
      </c>
      <c r="B24" s="16" t="s">
        <v>28</v>
      </c>
      <c r="C24" s="16" t="s">
        <v>17</v>
      </c>
      <c r="D24" s="16" t="s">
        <v>49</v>
      </c>
    </row>
    <row r="25" spans="1:4" ht="18.75" hidden="1" x14ac:dyDescent="0.3">
      <c r="A25" s="16">
        <v>23</v>
      </c>
      <c r="B25" s="16" t="s">
        <v>29</v>
      </c>
      <c r="C25" s="16" t="s">
        <v>17</v>
      </c>
      <c r="D25" s="16" t="s">
        <v>49</v>
      </c>
    </row>
    <row r="26" spans="1:4" ht="18.75" hidden="1" x14ac:dyDescent="0.3">
      <c r="A26" s="16">
        <v>24</v>
      </c>
      <c r="B26" s="16" t="s">
        <v>30</v>
      </c>
      <c r="C26" s="16" t="s">
        <v>17</v>
      </c>
      <c r="D26" s="16" t="s">
        <v>49</v>
      </c>
    </row>
    <row r="27" spans="1:4" ht="18.75" x14ac:dyDescent="0.3">
      <c r="A27" s="16">
        <v>25</v>
      </c>
      <c r="B27" s="16" t="s">
        <v>31</v>
      </c>
      <c r="C27" s="16" t="s">
        <v>17</v>
      </c>
      <c r="D27" s="16" t="s">
        <v>48</v>
      </c>
    </row>
    <row r="28" spans="1:4" ht="18.75" hidden="1" x14ac:dyDescent="0.3">
      <c r="A28" s="16">
        <v>26</v>
      </c>
      <c r="B28" s="16" t="s">
        <v>32</v>
      </c>
      <c r="C28" s="16" t="s">
        <v>17</v>
      </c>
      <c r="D28" s="16" t="s">
        <v>49</v>
      </c>
    </row>
    <row r="29" spans="1:4" ht="18.75" hidden="1" x14ac:dyDescent="0.3">
      <c r="A29" s="16">
        <v>27</v>
      </c>
      <c r="B29" s="16" t="s">
        <v>33</v>
      </c>
      <c r="C29" s="16" t="s">
        <v>17</v>
      </c>
      <c r="D29" s="16" t="s">
        <v>49</v>
      </c>
    </row>
    <row r="30" spans="1:4" ht="18.75" hidden="1" x14ac:dyDescent="0.3">
      <c r="A30" s="16">
        <v>28</v>
      </c>
      <c r="B30" s="16" t="s">
        <v>34</v>
      </c>
      <c r="C30" s="16" t="s">
        <v>17</v>
      </c>
      <c r="D30" s="16" t="s">
        <v>49</v>
      </c>
    </row>
    <row r="31" spans="1:4" ht="18.75" x14ac:dyDescent="0.3">
      <c r="A31" s="16">
        <v>29</v>
      </c>
      <c r="B31" s="16" t="s">
        <v>35</v>
      </c>
      <c r="C31" s="16" t="s">
        <v>17</v>
      </c>
      <c r="D31" s="16" t="s">
        <v>48</v>
      </c>
    </row>
    <row r="32" spans="1:4" ht="18.75" hidden="1" x14ac:dyDescent="0.3">
      <c r="A32" s="16">
        <v>30</v>
      </c>
      <c r="B32" s="16" t="s">
        <v>36</v>
      </c>
      <c r="C32" s="16" t="s">
        <v>17</v>
      </c>
      <c r="D32" s="16" t="s">
        <v>49</v>
      </c>
    </row>
    <row r="33" spans="1:4" ht="18.75" x14ac:dyDescent="0.3">
      <c r="A33" s="16">
        <v>31</v>
      </c>
      <c r="B33" s="16" t="s">
        <v>37</v>
      </c>
      <c r="C33" s="16" t="s">
        <v>17</v>
      </c>
      <c r="D33" s="16" t="s">
        <v>48</v>
      </c>
    </row>
    <row r="34" spans="1:4" ht="18.75" x14ac:dyDescent="0.3">
      <c r="A34" s="16">
        <v>32</v>
      </c>
      <c r="B34" s="16" t="s">
        <v>38</v>
      </c>
      <c r="C34" s="16" t="s">
        <v>16</v>
      </c>
      <c r="D34" s="16" t="s">
        <v>48</v>
      </c>
    </row>
    <row r="35" spans="1:4" ht="18.75" hidden="1" x14ac:dyDescent="0.3">
      <c r="A35" s="16">
        <v>33</v>
      </c>
      <c r="B35" s="16" t="s">
        <v>39</v>
      </c>
      <c r="C35" s="16" t="s">
        <v>17</v>
      </c>
      <c r="D35" s="16" t="s">
        <v>49</v>
      </c>
    </row>
    <row r="36" spans="1:4" ht="18.75" hidden="1" x14ac:dyDescent="0.3">
      <c r="A36" s="16">
        <v>34</v>
      </c>
      <c r="B36" s="16" t="s">
        <v>40</v>
      </c>
      <c r="C36" s="16" t="s">
        <v>17</v>
      </c>
      <c r="D36" s="16" t="s">
        <v>49</v>
      </c>
    </row>
    <row r="37" spans="1:4" ht="18.75" hidden="1" x14ac:dyDescent="0.3">
      <c r="A37" s="16">
        <v>35</v>
      </c>
      <c r="B37" s="16" t="s">
        <v>41</v>
      </c>
      <c r="C37" s="16" t="s">
        <v>17</v>
      </c>
      <c r="D37" s="16" t="s">
        <v>49</v>
      </c>
    </row>
    <row r="38" spans="1:4" ht="18.75" x14ac:dyDescent="0.3">
      <c r="A38" s="16">
        <v>36</v>
      </c>
      <c r="B38" s="16" t="s">
        <v>42</v>
      </c>
      <c r="C38" s="16" t="s">
        <v>17</v>
      </c>
      <c r="D38" s="16" t="s">
        <v>48</v>
      </c>
    </row>
    <row r="39" spans="1:4" ht="18.75" hidden="1" x14ac:dyDescent="0.3">
      <c r="A39" s="16">
        <v>18</v>
      </c>
      <c r="B39" s="16" t="s">
        <v>43</v>
      </c>
      <c r="C39" s="16" t="s">
        <v>17</v>
      </c>
      <c r="D39" s="16" t="s">
        <v>49</v>
      </c>
    </row>
    <row r="40" spans="1:4" ht="18.75" x14ac:dyDescent="0.3">
      <c r="A40" s="16">
        <v>19</v>
      </c>
      <c r="B40" s="16" t="s">
        <v>44</v>
      </c>
      <c r="C40" s="16" t="s">
        <v>17</v>
      </c>
      <c r="D40" s="16" t="s">
        <v>48</v>
      </c>
    </row>
    <row r="41" spans="1:4" ht="18.75" x14ac:dyDescent="0.3">
      <c r="A41" s="16">
        <v>20</v>
      </c>
      <c r="B41" s="16" t="s">
        <v>45</v>
      </c>
      <c r="C41" s="16" t="s">
        <v>17</v>
      </c>
      <c r="D41" s="16" t="s">
        <v>48</v>
      </c>
    </row>
    <row r="42" spans="1:4" ht="18.75" x14ac:dyDescent="0.3">
      <c r="A42" s="16">
        <v>21</v>
      </c>
      <c r="B42" s="16" t="s">
        <v>46</v>
      </c>
      <c r="C42" s="16" t="s">
        <v>17</v>
      </c>
      <c r="D42" s="16" t="s">
        <v>48</v>
      </c>
    </row>
    <row r="43" spans="1:4" ht="18.75" x14ac:dyDescent="0.3">
      <c r="A43" s="16">
        <v>22</v>
      </c>
      <c r="B43" s="16" t="s">
        <v>47</v>
      </c>
      <c r="C43" s="16" t="s">
        <v>17</v>
      </c>
      <c r="D43" s="16" t="s">
        <v>48</v>
      </c>
    </row>
    <row r="44" spans="1:4" ht="18.75" x14ac:dyDescent="0.3">
      <c r="A44" s="16"/>
      <c r="B44" s="16"/>
      <c r="C44" s="16"/>
      <c r="D44" s="16"/>
    </row>
    <row r="45" spans="1:4" ht="18.75" x14ac:dyDescent="0.3">
      <c r="A45" s="16"/>
      <c r="B45" s="16"/>
      <c r="C45" s="16"/>
      <c r="D45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C1" workbookViewId="0">
      <selection activeCell="I2" sqref="I2"/>
    </sheetView>
  </sheetViews>
  <sheetFormatPr defaultRowHeight="15" x14ac:dyDescent="0.25"/>
  <cols>
    <col min="1" max="1" width="10" customWidth="1"/>
    <col min="2" max="2" width="65.5703125" customWidth="1"/>
    <col min="3" max="3" width="24.42578125" customWidth="1"/>
    <col min="4" max="4" width="17.28515625" customWidth="1"/>
    <col min="5" max="5" width="64.42578125" customWidth="1"/>
    <col min="6" max="6" width="12.85546875" style="110" customWidth="1"/>
  </cols>
  <sheetData>
    <row r="1" spans="1:9" ht="18.75" x14ac:dyDescent="0.25">
      <c r="A1" s="20" t="s">
        <v>113</v>
      </c>
      <c r="B1" s="21" t="s">
        <v>114</v>
      </c>
      <c r="C1" s="21" t="s">
        <v>110</v>
      </c>
      <c r="D1" s="21" t="s">
        <v>111</v>
      </c>
      <c r="E1" s="22" t="s">
        <v>112</v>
      </c>
      <c r="F1" s="109" t="s">
        <v>284</v>
      </c>
    </row>
    <row r="2" spans="1:9" ht="18.75" x14ac:dyDescent="0.25">
      <c r="A2" s="18">
        <v>1</v>
      </c>
      <c r="B2" s="6" t="s">
        <v>163</v>
      </c>
      <c r="C2" s="5" t="s">
        <v>116</v>
      </c>
      <c r="D2" s="5"/>
      <c r="E2" s="19" t="s">
        <v>120</v>
      </c>
      <c r="F2" s="111">
        <v>1</v>
      </c>
      <c r="H2" s="116" t="s">
        <v>189</v>
      </c>
      <c r="I2" s="116">
        <f>COUNTIFS(Table1[[#This Row],[Mức độ]]:F68,"1")</f>
        <v>20</v>
      </c>
    </row>
    <row r="3" spans="1:9" ht="18.75" x14ac:dyDescent="0.25">
      <c r="A3" s="18">
        <v>2</v>
      </c>
      <c r="B3" s="6" t="s">
        <v>115</v>
      </c>
      <c r="C3" s="5" t="s">
        <v>116</v>
      </c>
      <c r="D3" s="5"/>
      <c r="E3" s="19" t="s">
        <v>121</v>
      </c>
      <c r="F3" s="111">
        <v>1</v>
      </c>
      <c r="H3" s="116" t="s">
        <v>191</v>
      </c>
      <c r="I3" s="116">
        <f>COUNTIFS(Table1[[#This Row],[Mức độ]]:F68,"2")</f>
        <v>35</v>
      </c>
    </row>
    <row r="4" spans="1:9" ht="18.75" x14ac:dyDescent="0.25">
      <c r="A4" s="18">
        <v>3</v>
      </c>
      <c r="B4" s="6" t="s">
        <v>50</v>
      </c>
      <c r="C4" s="5" t="s">
        <v>116</v>
      </c>
      <c r="D4" s="5"/>
      <c r="E4" s="19" t="s">
        <v>122</v>
      </c>
      <c r="F4" s="111">
        <v>2</v>
      </c>
      <c r="H4" s="116" t="s">
        <v>192</v>
      </c>
      <c r="I4" s="116">
        <f>COUNTIFS(Table1[[#This Row],[Mức độ]]:F68,"3")</f>
        <v>12</v>
      </c>
    </row>
    <row r="5" spans="1:9" ht="18.75" x14ac:dyDescent="0.25">
      <c r="A5" s="18">
        <v>4</v>
      </c>
      <c r="B5" s="6" t="s">
        <v>51</v>
      </c>
      <c r="C5" s="5" t="s">
        <v>117</v>
      </c>
      <c r="D5" s="5"/>
      <c r="E5" s="19" t="s">
        <v>123</v>
      </c>
      <c r="F5" s="111">
        <v>2</v>
      </c>
      <c r="H5" s="116"/>
      <c r="I5" s="116">
        <f>SUM(I2,I3,I4)</f>
        <v>67</v>
      </c>
    </row>
    <row r="6" spans="1:9" ht="18.75" x14ac:dyDescent="0.25">
      <c r="A6" s="18">
        <v>5</v>
      </c>
      <c r="B6" s="6" t="s">
        <v>18</v>
      </c>
      <c r="C6" s="5" t="s">
        <v>117</v>
      </c>
      <c r="D6" s="5"/>
      <c r="E6" s="19" t="s">
        <v>124</v>
      </c>
      <c r="F6" s="111">
        <v>2</v>
      </c>
    </row>
    <row r="7" spans="1:9" ht="18.75" x14ac:dyDescent="0.25">
      <c r="A7" s="18">
        <v>6</v>
      </c>
      <c r="B7" s="6" t="s">
        <v>19</v>
      </c>
      <c r="C7" s="5" t="s">
        <v>117</v>
      </c>
      <c r="D7" s="5"/>
      <c r="E7" s="19" t="s">
        <v>125</v>
      </c>
      <c r="F7" s="111">
        <v>2</v>
      </c>
    </row>
    <row r="8" spans="1:9" ht="18.75" x14ac:dyDescent="0.25">
      <c r="A8" s="18">
        <v>7</v>
      </c>
      <c r="B8" s="6" t="s">
        <v>52</v>
      </c>
      <c r="C8" s="5" t="s">
        <v>117</v>
      </c>
      <c r="D8" s="5"/>
      <c r="E8" s="19" t="s">
        <v>126</v>
      </c>
      <c r="F8" s="111">
        <v>2</v>
      </c>
    </row>
    <row r="9" spans="1:9" ht="18.75" x14ac:dyDescent="0.25">
      <c r="A9" s="18">
        <v>8</v>
      </c>
      <c r="B9" s="6" t="s">
        <v>53</v>
      </c>
      <c r="C9" s="5" t="s">
        <v>117</v>
      </c>
      <c r="D9" s="5"/>
      <c r="E9" s="19" t="s">
        <v>127</v>
      </c>
      <c r="F9" s="111">
        <v>1</v>
      </c>
    </row>
    <row r="10" spans="1:9" ht="18.75" x14ac:dyDescent="0.25">
      <c r="A10" s="18">
        <v>9</v>
      </c>
      <c r="B10" s="6" t="s">
        <v>54</v>
      </c>
      <c r="C10" s="5" t="s">
        <v>118</v>
      </c>
      <c r="D10" s="5"/>
      <c r="E10" s="19" t="s">
        <v>128</v>
      </c>
      <c r="F10" s="111">
        <v>1</v>
      </c>
    </row>
    <row r="11" spans="1:9" ht="18.75" x14ac:dyDescent="0.25">
      <c r="A11" s="18">
        <v>10</v>
      </c>
      <c r="B11" s="6" t="s">
        <v>55</v>
      </c>
      <c r="C11" s="5" t="s">
        <v>118</v>
      </c>
      <c r="D11" s="5"/>
      <c r="E11" s="19" t="s">
        <v>55</v>
      </c>
      <c r="F11" s="111">
        <v>2</v>
      </c>
    </row>
    <row r="12" spans="1:9" ht="18.75" x14ac:dyDescent="0.25">
      <c r="A12" s="18">
        <v>11</v>
      </c>
      <c r="B12" s="6" t="s">
        <v>56</v>
      </c>
      <c r="C12" s="5" t="s">
        <v>118</v>
      </c>
      <c r="D12" s="5"/>
      <c r="E12" s="19" t="s">
        <v>129</v>
      </c>
      <c r="F12" s="111">
        <v>2</v>
      </c>
    </row>
    <row r="13" spans="1:9" ht="18.75" x14ac:dyDescent="0.25">
      <c r="A13" s="18">
        <v>12</v>
      </c>
      <c r="B13" s="6" t="s">
        <v>57</v>
      </c>
      <c r="C13" s="5" t="s">
        <v>117</v>
      </c>
      <c r="D13" s="5"/>
      <c r="E13" s="19" t="s">
        <v>130</v>
      </c>
      <c r="F13" s="111">
        <v>2</v>
      </c>
    </row>
    <row r="14" spans="1:9" ht="18.75" x14ac:dyDescent="0.25">
      <c r="A14" s="18">
        <v>13</v>
      </c>
      <c r="B14" s="6" t="s">
        <v>58</v>
      </c>
      <c r="C14" s="5" t="s">
        <v>117</v>
      </c>
      <c r="D14" s="5"/>
      <c r="E14" s="19" t="s">
        <v>133</v>
      </c>
      <c r="F14" s="111">
        <v>3</v>
      </c>
    </row>
    <row r="15" spans="1:9" ht="18.75" x14ac:dyDescent="0.25">
      <c r="A15" s="18">
        <v>14</v>
      </c>
      <c r="B15" s="6" t="s">
        <v>59</v>
      </c>
      <c r="C15" s="5" t="s">
        <v>118</v>
      </c>
      <c r="D15" s="5"/>
      <c r="E15" s="19" t="s">
        <v>131</v>
      </c>
      <c r="F15" s="111">
        <v>1</v>
      </c>
    </row>
    <row r="16" spans="1:9" ht="18.75" x14ac:dyDescent="0.25">
      <c r="A16" s="18">
        <v>15</v>
      </c>
      <c r="B16" s="6" t="s">
        <v>60</v>
      </c>
      <c r="C16" s="5" t="s">
        <v>117</v>
      </c>
      <c r="D16" s="5"/>
      <c r="E16" s="19" t="s">
        <v>132</v>
      </c>
      <c r="F16" s="111">
        <v>2</v>
      </c>
    </row>
    <row r="17" spans="1:6" ht="18.75" x14ac:dyDescent="0.25">
      <c r="A17" s="18">
        <v>16</v>
      </c>
      <c r="B17" s="6" t="s">
        <v>61</v>
      </c>
      <c r="C17" s="5" t="s">
        <v>117</v>
      </c>
      <c r="D17" s="5"/>
      <c r="E17" s="19" t="s">
        <v>132</v>
      </c>
      <c r="F17" s="111">
        <v>2</v>
      </c>
    </row>
    <row r="18" spans="1:6" ht="18.75" x14ac:dyDescent="0.25">
      <c r="A18" s="18">
        <v>17</v>
      </c>
      <c r="B18" s="6" t="s">
        <v>62</v>
      </c>
      <c r="C18" s="5" t="s">
        <v>117</v>
      </c>
      <c r="D18" s="5"/>
      <c r="E18" s="19" t="s">
        <v>133</v>
      </c>
      <c r="F18" s="111">
        <v>2</v>
      </c>
    </row>
    <row r="19" spans="1:6" ht="18.75" x14ac:dyDescent="0.25">
      <c r="A19" s="18">
        <v>18</v>
      </c>
      <c r="B19" s="6" t="s">
        <v>24</v>
      </c>
      <c r="C19" s="5" t="s">
        <v>119</v>
      </c>
      <c r="D19" s="5"/>
      <c r="E19" s="19" t="s">
        <v>24</v>
      </c>
      <c r="F19" s="111">
        <v>2</v>
      </c>
    </row>
    <row r="20" spans="1:6" ht="18.75" x14ac:dyDescent="0.25">
      <c r="A20" s="18">
        <v>19</v>
      </c>
      <c r="B20" s="6" t="s">
        <v>63</v>
      </c>
      <c r="C20" s="5" t="s">
        <v>119</v>
      </c>
      <c r="D20" s="5"/>
      <c r="E20" s="19" t="s">
        <v>134</v>
      </c>
      <c r="F20" s="111">
        <v>1</v>
      </c>
    </row>
    <row r="21" spans="1:6" ht="18.75" x14ac:dyDescent="0.25">
      <c r="A21" s="18">
        <v>20</v>
      </c>
      <c r="B21" s="6" t="s">
        <v>64</v>
      </c>
      <c r="C21" s="5" t="s">
        <v>119</v>
      </c>
      <c r="D21" s="5"/>
      <c r="E21" s="19" t="s">
        <v>135</v>
      </c>
      <c r="F21" s="111">
        <v>1</v>
      </c>
    </row>
    <row r="22" spans="1:6" ht="18.75" x14ac:dyDescent="0.25">
      <c r="A22" s="18">
        <v>21</v>
      </c>
      <c r="B22" s="6" t="s">
        <v>65</v>
      </c>
      <c r="C22" s="5" t="s">
        <v>119</v>
      </c>
      <c r="D22" s="5"/>
      <c r="E22" s="19" t="s">
        <v>136</v>
      </c>
      <c r="F22" s="111">
        <v>2</v>
      </c>
    </row>
    <row r="23" spans="1:6" ht="18.75" x14ac:dyDescent="0.25">
      <c r="A23" s="18">
        <v>22</v>
      </c>
      <c r="B23" s="6" t="s">
        <v>66</v>
      </c>
      <c r="C23" s="5" t="s">
        <v>117</v>
      </c>
      <c r="D23" s="5"/>
      <c r="E23" s="19" t="s">
        <v>137</v>
      </c>
      <c r="F23" s="111">
        <v>3</v>
      </c>
    </row>
    <row r="24" spans="1:6" ht="18.75" x14ac:dyDescent="0.25">
      <c r="A24" s="18">
        <v>23</v>
      </c>
      <c r="B24" s="6" t="s">
        <v>67</v>
      </c>
      <c r="C24" s="5" t="s">
        <v>117</v>
      </c>
      <c r="D24" s="5"/>
      <c r="E24" s="19" t="s">
        <v>67</v>
      </c>
      <c r="F24" s="111">
        <v>2</v>
      </c>
    </row>
    <row r="25" spans="1:6" ht="18.75" x14ac:dyDescent="0.25">
      <c r="A25" s="18">
        <v>24</v>
      </c>
      <c r="B25" s="6" t="s">
        <v>68</v>
      </c>
      <c r="C25" s="5" t="s">
        <v>117</v>
      </c>
      <c r="D25" s="5"/>
      <c r="E25" s="19" t="s">
        <v>68</v>
      </c>
      <c r="F25" s="111">
        <v>3</v>
      </c>
    </row>
    <row r="26" spans="1:6" ht="18.75" x14ac:dyDescent="0.25">
      <c r="A26" s="18">
        <v>25</v>
      </c>
      <c r="B26" s="6" t="s">
        <v>69</v>
      </c>
      <c r="C26" s="5" t="s">
        <v>117</v>
      </c>
      <c r="D26" s="5"/>
      <c r="E26" s="19" t="s">
        <v>69</v>
      </c>
      <c r="F26" s="111">
        <v>2</v>
      </c>
    </row>
    <row r="27" spans="1:6" ht="18.75" x14ac:dyDescent="0.25">
      <c r="A27" s="18">
        <v>26</v>
      </c>
      <c r="B27" s="6" t="s">
        <v>70</v>
      </c>
      <c r="C27" s="5" t="s">
        <v>117</v>
      </c>
      <c r="D27" s="5"/>
      <c r="E27" s="19" t="s">
        <v>70</v>
      </c>
      <c r="F27" s="111">
        <v>2</v>
      </c>
    </row>
    <row r="28" spans="1:6" ht="18.75" x14ac:dyDescent="0.25">
      <c r="A28" s="18">
        <v>27</v>
      </c>
      <c r="B28" s="6" t="s">
        <v>71</v>
      </c>
      <c r="C28" s="5" t="s">
        <v>117</v>
      </c>
      <c r="D28" s="5"/>
      <c r="E28" s="19" t="s">
        <v>71</v>
      </c>
      <c r="F28" s="111">
        <v>2</v>
      </c>
    </row>
    <row r="29" spans="1:6" ht="18.75" x14ac:dyDescent="0.25">
      <c r="A29" s="18">
        <v>28</v>
      </c>
      <c r="B29" s="6" t="s">
        <v>72</v>
      </c>
      <c r="C29" s="5" t="s">
        <v>117</v>
      </c>
      <c r="D29" s="5"/>
      <c r="E29" s="19" t="s">
        <v>72</v>
      </c>
      <c r="F29" s="111">
        <v>3</v>
      </c>
    </row>
    <row r="30" spans="1:6" ht="18.75" x14ac:dyDescent="0.25">
      <c r="A30" s="18">
        <v>29</v>
      </c>
      <c r="B30" s="6" t="s">
        <v>73</v>
      </c>
      <c r="C30" s="5" t="s">
        <v>117</v>
      </c>
      <c r="D30" s="5"/>
      <c r="E30" s="19" t="s">
        <v>73</v>
      </c>
      <c r="F30" s="111">
        <v>1</v>
      </c>
    </row>
    <row r="31" spans="1:6" ht="18.75" x14ac:dyDescent="0.25">
      <c r="A31" s="18">
        <v>30</v>
      </c>
      <c r="B31" s="6" t="s">
        <v>74</v>
      </c>
      <c r="C31" s="5" t="s">
        <v>117</v>
      </c>
      <c r="D31" s="5"/>
      <c r="E31" s="19" t="s">
        <v>74</v>
      </c>
      <c r="F31" s="111">
        <v>2</v>
      </c>
    </row>
    <row r="32" spans="1:6" ht="18.75" x14ac:dyDescent="0.25">
      <c r="A32" s="18">
        <v>31</v>
      </c>
      <c r="B32" s="6" t="s">
        <v>75</v>
      </c>
      <c r="C32" s="5" t="s">
        <v>117</v>
      </c>
      <c r="D32" s="5"/>
      <c r="E32" s="19" t="s">
        <v>75</v>
      </c>
      <c r="F32" s="111">
        <v>2</v>
      </c>
    </row>
    <row r="33" spans="1:6" ht="18.75" x14ac:dyDescent="0.25">
      <c r="A33" s="18">
        <v>32</v>
      </c>
      <c r="B33" s="6" t="s">
        <v>76</v>
      </c>
      <c r="C33" s="5" t="s">
        <v>117</v>
      </c>
      <c r="D33" s="5"/>
      <c r="E33" s="19" t="s">
        <v>76</v>
      </c>
      <c r="F33" s="111">
        <v>3</v>
      </c>
    </row>
    <row r="34" spans="1:6" ht="18.75" x14ac:dyDescent="0.25">
      <c r="A34" s="18">
        <v>33</v>
      </c>
      <c r="B34" s="6" t="s">
        <v>77</v>
      </c>
      <c r="C34" s="5" t="s">
        <v>117</v>
      </c>
      <c r="D34" s="5"/>
      <c r="E34" s="19" t="s">
        <v>77</v>
      </c>
      <c r="F34" s="111">
        <v>2</v>
      </c>
    </row>
    <row r="35" spans="1:6" ht="18.75" x14ac:dyDescent="0.25">
      <c r="A35" s="18">
        <v>34</v>
      </c>
      <c r="B35" s="6" t="s">
        <v>78</v>
      </c>
      <c r="C35" s="5" t="s">
        <v>117</v>
      </c>
      <c r="D35" s="5"/>
      <c r="E35" s="19" t="s">
        <v>138</v>
      </c>
      <c r="F35" s="111">
        <v>1</v>
      </c>
    </row>
    <row r="36" spans="1:6" ht="18.75" x14ac:dyDescent="0.25">
      <c r="A36" s="18">
        <v>35</v>
      </c>
      <c r="B36" s="6" t="s">
        <v>79</v>
      </c>
      <c r="C36" s="5" t="s">
        <v>117</v>
      </c>
      <c r="D36" s="5"/>
      <c r="E36" s="19" t="s">
        <v>139</v>
      </c>
      <c r="F36" s="111">
        <v>1</v>
      </c>
    </row>
    <row r="37" spans="1:6" ht="18.75" x14ac:dyDescent="0.25">
      <c r="A37" s="18">
        <v>36</v>
      </c>
      <c r="B37" s="6" t="s">
        <v>32</v>
      </c>
      <c r="C37" s="5" t="s">
        <v>117</v>
      </c>
      <c r="D37" s="5"/>
      <c r="E37" s="19" t="s">
        <v>326</v>
      </c>
      <c r="F37" s="111">
        <v>1</v>
      </c>
    </row>
    <row r="38" spans="1:6" ht="18.75" x14ac:dyDescent="0.25">
      <c r="A38" s="18">
        <v>37</v>
      </c>
      <c r="B38" s="6" t="s">
        <v>80</v>
      </c>
      <c r="C38" s="5" t="s">
        <v>118</v>
      </c>
      <c r="D38" s="5"/>
      <c r="E38" s="19" t="s">
        <v>140</v>
      </c>
      <c r="F38" s="111">
        <v>2</v>
      </c>
    </row>
    <row r="39" spans="1:6" ht="18.75" x14ac:dyDescent="0.25">
      <c r="A39" s="18">
        <v>38</v>
      </c>
      <c r="B39" s="6" t="s">
        <v>81</v>
      </c>
      <c r="C39" s="5" t="s">
        <v>117</v>
      </c>
      <c r="D39" s="5"/>
      <c r="E39" s="19" t="s">
        <v>141</v>
      </c>
      <c r="F39" s="111">
        <v>2</v>
      </c>
    </row>
    <row r="40" spans="1:6" ht="18.75" x14ac:dyDescent="0.25">
      <c r="A40" s="18">
        <v>39</v>
      </c>
      <c r="B40" s="6" t="s">
        <v>82</v>
      </c>
      <c r="C40" s="5" t="s">
        <v>117</v>
      </c>
      <c r="D40" s="5"/>
      <c r="E40" s="19" t="s">
        <v>82</v>
      </c>
      <c r="F40" s="111">
        <v>2</v>
      </c>
    </row>
    <row r="41" spans="1:6" ht="18.75" x14ac:dyDescent="0.25">
      <c r="A41" s="18">
        <v>40</v>
      </c>
      <c r="B41" s="6" t="s">
        <v>83</v>
      </c>
      <c r="C41" s="5" t="s">
        <v>117</v>
      </c>
      <c r="D41" s="5"/>
      <c r="E41" s="19" t="s">
        <v>83</v>
      </c>
      <c r="F41" s="111">
        <v>2</v>
      </c>
    </row>
    <row r="42" spans="1:6" ht="18.75" x14ac:dyDescent="0.25">
      <c r="A42" s="18">
        <v>41</v>
      </c>
      <c r="B42" s="6" t="s">
        <v>84</v>
      </c>
      <c r="C42" s="5" t="s">
        <v>117</v>
      </c>
      <c r="D42" s="5"/>
      <c r="E42" s="19" t="s">
        <v>84</v>
      </c>
      <c r="F42" s="111">
        <v>1</v>
      </c>
    </row>
    <row r="43" spans="1:6" ht="18.75" x14ac:dyDescent="0.25">
      <c r="A43" s="18">
        <v>42</v>
      </c>
      <c r="B43" s="6" t="s">
        <v>85</v>
      </c>
      <c r="C43" s="5" t="s">
        <v>117</v>
      </c>
      <c r="D43" s="5"/>
      <c r="E43" s="19" t="s">
        <v>85</v>
      </c>
      <c r="F43" s="111">
        <v>2</v>
      </c>
    </row>
    <row r="44" spans="1:6" ht="18.75" x14ac:dyDescent="0.25">
      <c r="A44" s="18">
        <v>43</v>
      </c>
      <c r="B44" s="6" t="s">
        <v>86</v>
      </c>
      <c r="C44" s="5" t="s">
        <v>117</v>
      </c>
      <c r="D44" s="5"/>
      <c r="E44" s="19" t="s">
        <v>86</v>
      </c>
      <c r="F44" s="111">
        <v>3</v>
      </c>
    </row>
    <row r="45" spans="1:6" ht="18.75" x14ac:dyDescent="0.25">
      <c r="A45" s="18">
        <v>44</v>
      </c>
      <c r="B45" s="6" t="s">
        <v>87</v>
      </c>
      <c r="C45" s="5" t="s">
        <v>117</v>
      </c>
      <c r="D45" s="5"/>
      <c r="E45" s="19" t="s">
        <v>87</v>
      </c>
      <c r="F45" s="111">
        <v>3</v>
      </c>
    </row>
    <row r="46" spans="1:6" ht="18.75" x14ac:dyDescent="0.25">
      <c r="A46" s="18">
        <v>45</v>
      </c>
      <c r="B46" s="6" t="s">
        <v>88</v>
      </c>
      <c r="C46" s="5" t="s">
        <v>117</v>
      </c>
      <c r="D46" s="5"/>
      <c r="E46" s="19" t="s">
        <v>142</v>
      </c>
      <c r="F46" s="111">
        <v>2</v>
      </c>
    </row>
    <row r="47" spans="1:6" ht="18.75" x14ac:dyDescent="0.25">
      <c r="A47" s="18">
        <v>46</v>
      </c>
      <c r="B47" s="6" t="s">
        <v>89</v>
      </c>
      <c r="C47" s="5" t="s">
        <v>117</v>
      </c>
      <c r="D47" s="5"/>
      <c r="E47" s="19" t="s">
        <v>143</v>
      </c>
      <c r="F47" s="111">
        <v>2</v>
      </c>
    </row>
    <row r="48" spans="1:6" ht="18.75" x14ac:dyDescent="0.25">
      <c r="A48" s="18">
        <v>47</v>
      </c>
      <c r="B48" s="6" t="s">
        <v>90</v>
      </c>
      <c r="C48" s="5" t="s">
        <v>117</v>
      </c>
      <c r="D48" s="5"/>
      <c r="E48" s="19" t="s">
        <v>90</v>
      </c>
      <c r="F48" s="111">
        <v>2</v>
      </c>
    </row>
    <row r="49" spans="1:6" ht="18.75" x14ac:dyDescent="0.25">
      <c r="A49" s="18">
        <v>48</v>
      </c>
      <c r="B49" s="6" t="s">
        <v>91</v>
      </c>
      <c r="C49" s="5" t="s">
        <v>117</v>
      </c>
      <c r="D49" s="5"/>
      <c r="E49" s="19" t="s">
        <v>91</v>
      </c>
      <c r="F49" s="111">
        <v>2</v>
      </c>
    </row>
    <row r="50" spans="1:6" ht="18.75" x14ac:dyDescent="0.25">
      <c r="A50" s="18">
        <v>49</v>
      </c>
      <c r="B50" s="6" t="s">
        <v>92</v>
      </c>
      <c r="C50" s="5" t="s">
        <v>117</v>
      </c>
      <c r="D50" s="5"/>
      <c r="E50" s="19" t="s">
        <v>92</v>
      </c>
      <c r="F50" s="111">
        <v>1</v>
      </c>
    </row>
    <row r="51" spans="1:6" ht="18.75" x14ac:dyDescent="0.25">
      <c r="A51" s="18">
        <v>50</v>
      </c>
      <c r="B51" s="6" t="s">
        <v>93</v>
      </c>
      <c r="C51" s="5" t="s">
        <v>117</v>
      </c>
      <c r="D51" s="5"/>
      <c r="E51" s="19" t="s">
        <v>93</v>
      </c>
      <c r="F51" s="111">
        <v>2</v>
      </c>
    </row>
    <row r="52" spans="1:6" ht="18.75" x14ac:dyDescent="0.25">
      <c r="A52" s="18">
        <v>51</v>
      </c>
      <c r="B52" s="6" t="s">
        <v>94</v>
      </c>
      <c r="C52" s="5" t="s">
        <v>117</v>
      </c>
      <c r="D52" s="5"/>
      <c r="E52" s="19" t="s">
        <v>94</v>
      </c>
      <c r="F52" s="111">
        <v>2</v>
      </c>
    </row>
    <row r="53" spans="1:6" ht="18.75" x14ac:dyDescent="0.25">
      <c r="A53" s="18">
        <v>52</v>
      </c>
      <c r="B53" s="6" t="s">
        <v>95</v>
      </c>
      <c r="C53" s="5" t="s">
        <v>117</v>
      </c>
      <c r="D53" s="5"/>
      <c r="E53" s="19" t="s">
        <v>95</v>
      </c>
      <c r="F53" s="111">
        <v>3</v>
      </c>
    </row>
    <row r="54" spans="1:6" ht="18.75" x14ac:dyDescent="0.25">
      <c r="A54" s="18">
        <v>53</v>
      </c>
      <c r="B54" s="6" t="s">
        <v>96</v>
      </c>
      <c r="C54" s="5" t="s">
        <v>117</v>
      </c>
      <c r="D54" s="5"/>
      <c r="E54" s="19" t="s">
        <v>96</v>
      </c>
      <c r="F54" s="111">
        <v>2</v>
      </c>
    </row>
    <row r="55" spans="1:6" ht="18.75" x14ac:dyDescent="0.25">
      <c r="A55" s="18">
        <v>54</v>
      </c>
      <c r="B55" s="6" t="s">
        <v>97</v>
      </c>
      <c r="C55" s="5" t="s">
        <v>117</v>
      </c>
      <c r="D55" s="5"/>
      <c r="E55" s="19" t="s">
        <v>97</v>
      </c>
      <c r="F55" s="111">
        <v>1</v>
      </c>
    </row>
    <row r="56" spans="1:6" ht="18.75" x14ac:dyDescent="0.25">
      <c r="A56" s="18">
        <v>55</v>
      </c>
      <c r="B56" s="6" t="s">
        <v>98</v>
      </c>
      <c r="C56" s="5" t="s">
        <v>117</v>
      </c>
      <c r="D56" s="5"/>
      <c r="E56" s="19" t="s">
        <v>144</v>
      </c>
      <c r="F56" s="111">
        <v>1</v>
      </c>
    </row>
    <row r="57" spans="1:6" ht="18.75" x14ac:dyDescent="0.25">
      <c r="A57" s="18">
        <v>56</v>
      </c>
      <c r="B57" s="6" t="s">
        <v>99</v>
      </c>
      <c r="C57" s="5" t="s">
        <v>117</v>
      </c>
      <c r="D57" s="5"/>
      <c r="E57" s="19" t="s">
        <v>145</v>
      </c>
      <c r="F57" s="111">
        <v>1</v>
      </c>
    </row>
    <row r="58" spans="1:6" ht="18.75" x14ac:dyDescent="0.25">
      <c r="A58" s="18">
        <v>57</v>
      </c>
      <c r="B58" s="6" t="s">
        <v>100</v>
      </c>
      <c r="C58" s="5" t="s">
        <v>117</v>
      </c>
      <c r="D58" s="5"/>
      <c r="E58" s="19" t="s">
        <v>146</v>
      </c>
      <c r="F58" s="111">
        <v>1</v>
      </c>
    </row>
    <row r="59" spans="1:6" ht="18.75" x14ac:dyDescent="0.25">
      <c r="A59" s="18">
        <v>58</v>
      </c>
      <c r="B59" s="6" t="s">
        <v>101</v>
      </c>
      <c r="C59" s="5" t="s">
        <v>117</v>
      </c>
      <c r="D59" s="5"/>
      <c r="E59" s="19" t="s">
        <v>101</v>
      </c>
      <c r="F59" s="111">
        <v>1</v>
      </c>
    </row>
    <row r="60" spans="1:6" ht="18.75" x14ac:dyDescent="0.25">
      <c r="A60" s="18">
        <v>59</v>
      </c>
      <c r="B60" s="6" t="s">
        <v>102</v>
      </c>
      <c r="C60" s="5" t="s">
        <v>117</v>
      </c>
      <c r="D60" s="5"/>
      <c r="E60" s="19" t="s">
        <v>102</v>
      </c>
      <c r="F60" s="111">
        <v>3</v>
      </c>
    </row>
    <row r="61" spans="1:6" ht="18.75" x14ac:dyDescent="0.25">
      <c r="A61" s="18">
        <v>60</v>
      </c>
      <c r="B61" s="6" t="s">
        <v>103</v>
      </c>
      <c r="C61" s="5" t="s">
        <v>117</v>
      </c>
      <c r="D61" s="5"/>
      <c r="E61" s="19" t="s">
        <v>103</v>
      </c>
      <c r="F61" s="111">
        <v>2</v>
      </c>
    </row>
    <row r="62" spans="1:6" ht="18.75" x14ac:dyDescent="0.25">
      <c r="A62" s="18">
        <v>61</v>
      </c>
      <c r="B62" s="6" t="s">
        <v>104</v>
      </c>
      <c r="C62" s="5" t="s">
        <v>117</v>
      </c>
      <c r="D62" s="5"/>
      <c r="E62" s="19" t="s">
        <v>104</v>
      </c>
      <c r="F62" s="111">
        <v>2</v>
      </c>
    </row>
    <row r="63" spans="1:6" ht="18.75" x14ac:dyDescent="0.25">
      <c r="A63" s="18">
        <v>62</v>
      </c>
      <c r="B63" s="6" t="s">
        <v>105</v>
      </c>
      <c r="C63" s="5" t="s">
        <v>117</v>
      </c>
      <c r="D63" s="5"/>
      <c r="E63" s="19" t="s">
        <v>147</v>
      </c>
      <c r="F63" s="111">
        <v>2</v>
      </c>
    </row>
    <row r="64" spans="1:6" ht="18.75" x14ac:dyDescent="0.25">
      <c r="A64" s="18">
        <v>63</v>
      </c>
      <c r="B64" s="6" t="s">
        <v>106</v>
      </c>
      <c r="C64" s="5" t="s">
        <v>117</v>
      </c>
      <c r="D64" s="5"/>
      <c r="E64" s="19" t="s">
        <v>148</v>
      </c>
      <c r="F64" s="111">
        <v>1</v>
      </c>
    </row>
    <row r="65" spans="1:6" ht="18.75" x14ac:dyDescent="0.25">
      <c r="A65" s="18">
        <v>64</v>
      </c>
      <c r="B65" s="6" t="s">
        <v>107</v>
      </c>
      <c r="C65" s="5" t="s">
        <v>117</v>
      </c>
      <c r="D65" s="5"/>
      <c r="E65" s="19" t="s">
        <v>107</v>
      </c>
      <c r="F65" s="111">
        <v>1</v>
      </c>
    </row>
    <row r="66" spans="1:6" ht="18.75" x14ac:dyDescent="0.25">
      <c r="A66" s="18">
        <v>65</v>
      </c>
      <c r="B66" s="6" t="s">
        <v>108</v>
      </c>
      <c r="C66" s="5" t="s">
        <v>117</v>
      </c>
      <c r="D66" s="5"/>
      <c r="E66" s="19" t="s">
        <v>108</v>
      </c>
      <c r="F66" s="111">
        <v>3</v>
      </c>
    </row>
    <row r="67" spans="1:6" ht="18.75" x14ac:dyDescent="0.25">
      <c r="A67" s="18">
        <v>66</v>
      </c>
      <c r="B67" s="6" t="s">
        <v>46</v>
      </c>
      <c r="C67" s="5" t="s">
        <v>117</v>
      </c>
      <c r="D67" s="5"/>
      <c r="E67" s="19" t="s">
        <v>46</v>
      </c>
      <c r="F67" s="111">
        <v>3</v>
      </c>
    </row>
    <row r="68" spans="1:6" ht="18.75" x14ac:dyDescent="0.25">
      <c r="A68" s="23">
        <v>67</v>
      </c>
      <c r="B68" s="24" t="s">
        <v>109</v>
      </c>
      <c r="C68" s="25" t="s">
        <v>119</v>
      </c>
      <c r="D68" s="25"/>
      <c r="E68" s="26" t="s">
        <v>109</v>
      </c>
      <c r="F68" s="111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topLeftCell="A32" workbookViewId="0">
      <selection activeCell="C61" sqref="C61"/>
    </sheetView>
  </sheetViews>
  <sheetFormatPr defaultColWidth="9.140625" defaultRowHeight="18.75" x14ac:dyDescent="0.25"/>
  <cols>
    <col min="1" max="1" width="13" style="1" customWidth="1"/>
    <col min="2" max="2" width="27.5703125" style="1" customWidth="1"/>
    <col min="3" max="3" width="70.28515625" style="1" customWidth="1"/>
    <col min="4" max="16384" width="9.140625" style="1"/>
  </cols>
  <sheetData>
    <row r="1" spans="1:3" x14ac:dyDescent="0.25">
      <c r="A1" s="2" t="s">
        <v>0</v>
      </c>
      <c r="B1" s="3" t="s">
        <v>149</v>
      </c>
      <c r="C1" s="3" t="s">
        <v>150</v>
      </c>
    </row>
    <row r="2" spans="1:3" x14ac:dyDescent="0.25">
      <c r="A2" s="4" t="s">
        <v>151</v>
      </c>
      <c r="B2" s="122" t="s">
        <v>155</v>
      </c>
      <c r="C2" s="123"/>
    </row>
    <row r="3" spans="1:3" x14ac:dyDescent="0.25">
      <c r="A3" s="10"/>
      <c r="B3" s="124" t="s">
        <v>156</v>
      </c>
      <c r="C3" s="125"/>
    </row>
    <row r="4" spans="1:3" x14ac:dyDescent="0.25">
      <c r="A4" s="5">
        <v>1</v>
      </c>
      <c r="B4" s="5"/>
      <c r="C4" s="7" t="s">
        <v>51</v>
      </c>
    </row>
    <row r="5" spans="1:3" x14ac:dyDescent="0.25">
      <c r="A5" s="5">
        <v>2</v>
      </c>
      <c r="B5" s="5"/>
      <c r="C5" s="7" t="s">
        <v>322</v>
      </c>
    </row>
    <row r="6" spans="1:3" x14ac:dyDescent="0.25">
      <c r="A6" s="5">
        <v>3</v>
      </c>
      <c r="B6" s="5"/>
      <c r="C6" s="7" t="s">
        <v>19</v>
      </c>
    </row>
    <row r="7" spans="1:3" x14ac:dyDescent="0.25">
      <c r="A7" s="5">
        <v>4</v>
      </c>
      <c r="B7" s="5"/>
      <c r="C7" s="7" t="s">
        <v>52</v>
      </c>
    </row>
    <row r="8" spans="1:3" x14ac:dyDescent="0.25">
      <c r="A8" s="5">
        <v>5</v>
      </c>
      <c r="B8" s="5"/>
      <c r="C8" s="7" t="s">
        <v>158</v>
      </c>
    </row>
    <row r="9" spans="1:3" x14ac:dyDescent="0.25">
      <c r="A9" s="5">
        <v>6</v>
      </c>
      <c r="B9" s="5"/>
      <c r="C9" s="7" t="s">
        <v>58</v>
      </c>
    </row>
    <row r="10" spans="1:3" x14ac:dyDescent="0.25">
      <c r="A10" s="5">
        <v>7</v>
      </c>
      <c r="B10" s="5"/>
      <c r="C10" s="7" t="s">
        <v>62</v>
      </c>
    </row>
    <row r="11" spans="1:3" x14ac:dyDescent="0.25">
      <c r="A11" s="10"/>
      <c r="B11" s="13" t="s">
        <v>157</v>
      </c>
      <c r="C11" s="14"/>
    </row>
    <row r="12" spans="1:3" x14ac:dyDescent="0.25">
      <c r="A12" s="5">
        <v>8</v>
      </c>
      <c r="B12" s="5"/>
      <c r="C12" s="7" t="s">
        <v>318</v>
      </c>
    </row>
    <row r="13" spans="1:3" x14ac:dyDescent="0.25">
      <c r="A13" s="5">
        <v>9</v>
      </c>
      <c r="B13" s="5"/>
      <c r="C13" s="7" t="s">
        <v>70</v>
      </c>
    </row>
    <row r="14" spans="1:3" x14ac:dyDescent="0.25">
      <c r="A14" s="5">
        <v>10</v>
      </c>
      <c r="B14" s="5"/>
      <c r="C14" s="7" t="s">
        <v>72</v>
      </c>
    </row>
    <row r="15" spans="1:3" ht="37.5" x14ac:dyDescent="0.25">
      <c r="A15" s="5">
        <v>11</v>
      </c>
      <c r="B15" s="5"/>
      <c r="C15" s="115" t="s">
        <v>319</v>
      </c>
    </row>
    <row r="16" spans="1:3" x14ac:dyDescent="0.25">
      <c r="A16" s="5">
        <v>12</v>
      </c>
      <c r="B16" s="5"/>
      <c r="C16" s="7" t="s">
        <v>320</v>
      </c>
    </row>
    <row r="17" spans="1:3" x14ac:dyDescent="0.25">
      <c r="A17" s="5">
        <v>13</v>
      </c>
      <c r="B17" s="5"/>
      <c r="C17" s="7" t="s">
        <v>321</v>
      </c>
    </row>
    <row r="18" spans="1:3" x14ac:dyDescent="0.25">
      <c r="A18" s="5">
        <v>14</v>
      </c>
      <c r="B18" s="5"/>
      <c r="C18" s="7" t="s">
        <v>81</v>
      </c>
    </row>
    <row r="19" spans="1:3" x14ac:dyDescent="0.25">
      <c r="A19" s="10"/>
      <c r="B19" s="13" t="s">
        <v>159</v>
      </c>
      <c r="C19" s="14"/>
    </row>
    <row r="20" spans="1:3" x14ac:dyDescent="0.25">
      <c r="A20" s="5">
        <v>15</v>
      </c>
      <c r="B20" s="5"/>
      <c r="C20" s="7" t="s">
        <v>83</v>
      </c>
    </row>
    <row r="21" spans="1:3" x14ac:dyDescent="0.25">
      <c r="A21" s="5">
        <v>16</v>
      </c>
      <c r="B21" s="5"/>
      <c r="C21" s="7" t="s">
        <v>84</v>
      </c>
    </row>
    <row r="22" spans="1:3" x14ac:dyDescent="0.25">
      <c r="A22" s="5">
        <v>17</v>
      </c>
      <c r="B22" s="5"/>
      <c r="C22" s="7" t="s">
        <v>85</v>
      </c>
    </row>
    <row r="23" spans="1:3" x14ac:dyDescent="0.25">
      <c r="A23" s="5">
        <v>18</v>
      </c>
      <c r="B23" s="5"/>
      <c r="C23" s="7" t="s">
        <v>86</v>
      </c>
    </row>
    <row r="24" spans="1:3" x14ac:dyDescent="0.25">
      <c r="A24" s="5">
        <v>19</v>
      </c>
      <c r="B24" s="5"/>
      <c r="C24" s="7" t="s">
        <v>87</v>
      </c>
    </row>
    <row r="25" spans="1:3" x14ac:dyDescent="0.25">
      <c r="A25" s="10"/>
      <c r="B25" s="126" t="s">
        <v>160</v>
      </c>
      <c r="C25" s="127"/>
    </row>
    <row r="26" spans="1:3" x14ac:dyDescent="0.25">
      <c r="A26" s="5">
        <v>20</v>
      </c>
      <c r="B26" s="5"/>
      <c r="C26" s="7" t="s">
        <v>89</v>
      </c>
    </row>
    <row r="27" spans="1:3" x14ac:dyDescent="0.25">
      <c r="A27" s="5">
        <v>21</v>
      </c>
      <c r="B27" s="5"/>
      <c r="C27" s="7" t="s">
        <v>90</v>
      </c>
    </row>
    <row r="28" spans="1:3" x14ac:dyDescent="0.25">
      <c r="A28" s="5">
        <v>22</v>
      </c>
      <c r="B28" s="5"/>
      <c r="C28" s="7" t="s">
        <v>91</v>
      </c>
    </row>
    <row r="29" spans="1:3" x14ac:dyDescent="0.25">
      <c r="A29" s="5">
        <v>23</v>
      </c>
      <c r="B29" s="5"/>
      <c r="C29" s="7" t="s">
        <v>92</v>
      </c>
    </row>
    <row r="30" spans="1:3" x14ac:dyDescent="0.25">
      <c r="A30" s="5">
        <v>24</v>
      </c>
      <c r="B30" s="5"/>
      <c r="C30" s="7" t="s">
        <v>102</v>
      </c>
    </row>
    <row r="31" spans="1:3" x14ac:dyDescent="0.25">
      <c r="A31" s="5">
        <v>25</v>
      </c>
      <c r="B31" s="5"/>
      <c r="C31" s="7" t="s">
        <v>93</v>
      </c>
    </row>
    <row r="32" spans="1:3" x14ac:dyDescent="0.25">
      <c r="A32" s="10"/>
      <c r="B32" s="126" t="s">
        <v>316</v>
      </c>
      <c r="C32" s="127"/>
    </row>
    <row r="33" spans="1:3" x14ac:dyDescent="0.25">
      <c r="A33" s="5">
        <v>26</v>
      </c>
      <c r="B33" s="5"/>
      <c r="C33" s="7" t="s">
        <v>94</v>
      </c>
    </row>
    <row r="34" spans="1:3" x14ac:dyDescent="0.25">
      <c r="A34" s="5">
        <v>27</v>
      </c>
      <c r="B34" s="5"/>
      <c r="C34" s="7" t="s">
        <v>95</v>
      </c>
    </row>
    <row r="35" spans="1:3" x14ac:dyDescent="0.25">
      <c r="A35" s="5">
        <v>28</v>
      </c>
      <c r="B35" s="5"/>
      <c r="C35" s="7" t="s">
        <v>96</v>
      </c>
    </row>
    <row r="36" spans="1:3" x14ac:dyDescent="0.25">
      <c r="A36" s="5">
        <v>29</v>
      </c>
      <c r="B36" s="5"/>
      <c r="C36" s="7" t="s">
        <v>97</v>
      </c>
    </row>
    <row r="37" spans="1:3" x14ac:dyDescent="0.25">
      <c r="A37" s="5">
        <v>30</v>
      </c>
      <c r="B37" s="5"/>
      <c r="C37" s="7" t="s">
        <v>317</v>
      </c>
    </row>
    <row r="38" spans="1:3" x14ac:dyDescent="0.25">
      <c r="A38" s="5">
        <v>31</v>
      </c>
      <c r="B38" s="5"/>
      <c r="C38" s="7" t="s">
        <v>100</v>
      </c>
    </row>
    <row r="39" spans="1:3" x14ac:dyDescent="0.25">
      <c r="A39" s="10"/>
      <c r="B39" s="13" t="s">
        <v>161</v>
      </c>
      <c r="C39" s="14"/>
    </row>
    <row r="40" spans="1:3" x14ac:dyDescent="0.25">
      <c r="A40" s="5">
        <v>32</v>
      </c>
      <c r="B40" s="5"/>
      <c r="C40" s="7" t="s">
        <v>103</v>
      </c>
    </row>
    <row r="41" spans="1:3" x14ac:dyDescent="0.25">
      <c r="A41" s="5">
        <v>33</v>
      </c>
      <c r="B41" s="5"/>
      <c r="C41" s="7" t="s">
        <v>104</v>
      </c>
    </row>
    <row r="42" spans="1:3" x14ac:dyDescent="0.25">
      <c r="A42" s="5">
        <v>34</v>
      </c>
      <c r="B42" s="5"/>
      <c r="C42" s="7" t="s">
        <v>105</v>
      </c>
    </row>
    <row r="43" spans="1:3" x14ac:dyDescent="0.25">
      <c r="A43" s="5">
        <v>35</v>
      </c>
      <c r="B43" s="5"/>
      <c r="C43" s="7" t="s">
        <v>106</v>
      </c>
    </row>
    <row r="44" spans="1:3" x14ac:dyDescent="0.25">
      <c r="A44" s="5">
        <v>36</v>
      </c>
      <c r="B44" s="5"/>
      <c r="C44" s="7" t="s">
        <v>107</v>
      </c>
    </row>
    <row r="45" spans="1:3" x14ac:dyDescent="0.25">
      <c r="A45" s="5">
        <v>37</v>
      </c>
      <c r="B45" s="5"/>
      <c r="C45" s="7" t="s">
        <v>108</v>
      </c>
    </row>
    <row r="46" spans="1:3" x14ac:dyDescent="0.25">
      <c r="A46" s="5">
        <v>38</v>
      </c>
      <c r="B46" s="5"/>
      <c r="C46" s="7" t="s">
        <v>46</v>
      </c>
    </row>
    <row r="47" spans="1:3" x14ac:dyDescent="0.25">
      <c r="A47" s="10"/>
      <c r="B47" s="12" t="s">
        <v>152</v>
      </c>
      <c r="C47" s="11"/>
    </row>
    <row r="48" spans="1:3" x14ac:dyDescent="0.25">
      <c r="A48" s="5">
        <v>39</v>
      </c>
      <c r="C48" s="6" t="s">
        <v>54</v>
      </c>
    </row>
    <row r="49" spans="1:3" x14ac:dyDescent="0.25">
      <c r="A49" s="5">
        <v>40</v>
      </c>
      <c r="B49" s="5"/>
      <c r="C49" s="6" t="s">
        <v>55</v>
      </c>
    </row>
    <row r="50" spans="1:3" x14ac:dyDescent="0.25">
      <c r="A50" s="5">
        <v>41</v>
      </c>
      <c r="B50" s="5"/>
      <c r="C50" s="6" t="s">
        <v>56</v>
      </c>
    </row>
    <row r="51" spans="1:3" x14ac:dyDescent="0.25">
      <c r="A51" s="5">
        <v>42</v>
      </c>
      <c r="B51" s="5"/>
      <c r="C51" s="6" t="s">
        <v>162</v>
      </c>
    </row>
    <row r="52" spans="1:3" x14ac:dyDescent="0.25">
      <c r="A52" s="5">
        <v>43</v>
      </c>
      <c r="B52" s="5"/>
      <c r="C52" s="6" t="s">
        <v>80</v>
      </c>
    </row>
    <row r="53" spans="1:3" x14ac:dyDescent="0.25">
      <c r="A53" s="10"/>
      <c r="B53" s="12" t="s">
        <v>153</v>
      </c>
      <c r="C53" s="11"/>
    </row>
    <row r="54" spans="1:3" x14ac:dyDescent="0.25">
      <c r="A54" s="5">
        <v>44</v>
      </c>
      <c r="C54" s="6" t="s">
        <v>109</v>
      </c>
    </row>
    <row r="55" spans="1:3" x14ac:dyDescent="0.25">
      <c r="A55" s="5">
        <v>45</v>
      </c>
      <c r="B55" s="5"/>
      <c r="C55" s="6" t="s">
        <v>24</v>
      </c>
    </row>
    <row r="56" spans="1:3" x14ac:dyDescent="0.25">
      <c r="A56" s="5">
        <v>46</v>
      </c>
      <c r="B56" s="5"/>
      <c r="C56" s="6" t="s">
        <v>63</v>
      </c>
    </row>
    <row r="57" spans="1:3" x14ac:dyDescent="0.25">
      <c r="A57" s="5">
        <v>47</v>
      </c>
      <c r="B57" s="5"/>
      <c r="C57" s="6" t="s">
        <v>64</v>
      </c>
    </row>
    <row r="58" spans="1:3" x14ac:dyDescent="0.25">
      <c r="A58" s="5">
        <v>48</v>
      </c>
      <c r="B58" s="5"/>
      <c r="C58" s="6" t="s">
        <v>65</v>
      </c>
    </row>
    <row r="59" spans="1:3" x14ac:dyDescent="0.25">
      <c r="A59" s="10"/>
      <c r="B59" s="12" t="s">
        <v>154</v>
      </c>
      <c r="C59" s="11"/>
    </row>
    <row r="60" spans="1:3" x14ac:dyDescent="0.25">
      <c r="A60" s="5">
        <v>49</v>
      </c>
      <c r="C60" s="6" t="s">
        <v>163</v>
      </c>
    </row>
    <row r="61" spans="1:3" x14ac:dyDescent="0.25">
      <c r="A61" s="5">
        <v>50</v>
      </c>
      <c r="B61" s="5"/>
      <c r="C61" s="6" t="s">
        <v>115</v>
      </c>
    </row>
    <row r="62" spans="1:3" x14ac:dyDescent="0.25">
      <c r="A62" s="5">
        <v>51</v>
      </c>
      <c r="B62" s="5"/>
      <c r="C62" s="6" t="s">
        <v>50</v>
      </c>
    </row>
    <row r="63" spans="1:3" x14ac:dyDescent="0.25">
      <c r="A63" s="8"/>
      <c r="B63" s="8"/>
      <c r="C63" s="9"/>
    </row>
    <row r="64" spans="1:3" x14ac:dyDescent="0.25">
      <c r="A64" s="8"/>
      <c r="B64" s="8"/>
      <c r="C64" s="9"/>
    </row>
    <row r="65" spans="1:3" x14ac:dyDescent="0.25">
      <c r="A65" s="8"/>
      <c r="B65" s="8"/>
      <c r="C65" s="9"/>
    </row>
    <row r="66" spans="1:3" x14ac:dyDescent="0.25">
      <c r="A66" s="8"/>
      <c r="B66" s="114" t="s">
        <v>155</v>
      </c>
      <c r="C66" s="9"/>
    </row>
    <row r="67" spans="1:3" x14ac:dyDescent="0.25">
      <c r="A67" s="8"/>
      <c r="B67" s="8"/>
      <c r="C67" s="112" t="s">
        <v>287</v>
      </c>
    </row>
    <row r="68" spans="1:3" x14ac:dyDescent="0.25">
      <c r="A68" s="8"/>
      <c r="B68" s="8"/>
      <c r="C68" s="112" t="s">
        <v>288</v>
      </c>
    </row>
    <row r="69" spans="1:3" x14ac:dyDescent="0.25">
      <c r="A69" s="8"/>
      <c r="B69" s="8"/>
      <c r="C69" s="112" t="s">
        <v>289</v>
      </c>
    </row>
    <row r="70" spans="1:3" x14ac:dyDescent="0.25">
      <c r="A70" s="8"/>
      <c r="B70" s="8"/>
      <c r="C70" s="112" t="s">
        <v>290</v>
      </c>
    </row>
    <row r="71" spans="1:3" x14ac:dyDescent="0.25">
      <c r="A71" s="8"/>
      <c r="B71" s="8"/>
      <c r="C71" s="112" t="s">
        <v>291</v>
      </c>
    </row>
    <row r="72" spans="1:3" x14ac:dyDescent="0.25">
      <c r="A72" s="8"/>
      <c r="B72" s="114" t="s">
        <v>292</v>
      </c>
      <c r="C72" s="9"/>
    </row>
    <row r="73" spans="1:3" x14ac:dyDescent="0.25">
      <c r="A73" s="8"/>
      <c r="B73" s="8"/>
      <c r="C73" s="112" t="s">
        <v>293</v>
      </c>
    </row>
    <row r="74" spans="1:3" x14ac:dyDescent="0.25">
      <c r="A74" s="8"/>
      <c r="B74" s="8"/>
      <c r="C74" s="112" t="s">
        <v>294</v>
      </c>
    </row>
    <row r="75" spans="1:3" x14ac:dyDescent="0.25">
      <c r="A75" s="8"/>
      <c r="B75" s="8"/>
      <c r="C75" s="112" t="s">
        <v>295</v>
      </c>
    </row>
    <row r="76" spans="1:3" x14ac:dyDescent="0.25">
      <c r="A76" s="8"/>
      <c r="B76" s="8"/>
      <c r="C76" s="112" t="s">
        <v>296</v>
      </c>
    </row>
    <row r="77" spans="1:3" x14ac:dyDescent="0.25">
      <c r="A77" s="8"/>
      <c r="B77" s="8"/>
      <c r="C77" s="112" t="s">
        <v>297</v>
      </c>
    </row>
    <row r="78" spans="1:3" x14ac:dyDescent="0.25">
      <c r="A78" s="8"/>
      <c r="B78" s="8"/>
      <c r="C78" s="112" t="s">
        <v>298</v>
      </c>
    </row>
    <row r="79" spans="1:3" x14ac:dyDescent="0.25">
      <c r="A79" s="8"/>
      <c r="B79" s="8"/>
      <c r="C79" s="112" t="s">
        <v>299</v>
      </c>
    </row>
    <row r="80" spans="1:3" x14ac:dyDescent="0.25">
      <c r="A80" s="8"/>
      <c r="B80" s="8"/>
      <c r="C80" s="112" t="s">
        <v>300</v>
      </c>
    </row>
    <row r="81" spans="1:3" x14ac:dyDescent="0.25">
      <c r="A81" s="8"/>
      <c r="B81" s="8"/>
      <c r="C81" s="112" t="s">
        <v>301</v>
      </c>
    </row>
    <row r="82" spans="1:3" x14ac:dyDescent="0.25">
      <c r="A82" s="8"/>
      <c r="B82" s="113" t="s">
        <v>302</v>
      </c>
      <c r="C82" s="9"/>
    </row>
    <row r="83" spans="1:3" x14ac:dyDescent="0.25">
      <c r="A83" s="8"/>
      <c r="B83" s="8"/>
      <c r="C83" s="112" t="s">
        <v>303</v>
      </c>
    </row>
    <row r="84" spans="1:3" x14ac:dyDescent="0.25">
      <c r="A84" s="8"/>
      <c r="B84" s="8"/>
      <c r="C84" s="112" t="s">
        <v>304</v>
      </c>
    </row>
    <row r="85" spans="1:3" x14ac:dyDescent="0.25">
      <c r="A85" s="8"/>
      <c r="B85" s="8"/>
      <c r="C85" s="112" t="s">
        <v>305</v>
      </c>
    </row>
    <row r="86" spans="1:3" x14ac:dyDescent="0.25">
      <c r="A86" s="8"/>
      <c r="B86" s="114" t="s">
        <v>306</v>
      </c>
      <c r="C86" s="9"/>
    </row>
    <row r="87" spans="1:3" x14ac:dyDescent="0.25">
      <c r="A87" s="8"/>
      <c r="B87" s="8"/>
      <c r="C87" s="9"/>
    </row>
    <row r="88" spans="1:3" x14ac:dyDescent="0.25">
      <c r="A88" s="8"/>
      <c r="B88" s="8"/>
      <c r="C88" s="9"/>
    </row>
    <row r="89" spans="1:3" x14ac:dyDescent="0.25">
      <c r="A89" s="8"/>
      <c r="B89" s="8"/>
      <c r="C89" s="9"/>
    </row>
    <row r="90" spans="1:3" x14ac:dyDescent="0.25">
      <c r="A90" s="8"/>
      <c r="B90" s="8"/>
      <c r="C90" s="9"/>
    </row>
    <row r="91" spans="1:3" x14ac:dyDescent="0.25">
      <c r="A91" s="8"/>
      <c r="B91" s="8"/>
      <c r="C91" s="9"/>
    </row>
    <row r="92" spans="1:3" x14ac:dyDescent="0.25">
      <c r="A92" s="8"/>
      <c r="B92" s="8"/>
      <c r="C92" s="9"/>
    </row>
    <row r="93" spans="1:3" x14ac:dyDescent="0.25">
      <c r="A93" s="8"/>
      <c r="B93" s="114" t="s">
        <v>47</v>
      </c>
      <c r="C93" s="9"/>
    </row>
    <row r="94" spans="1:3" x14ac:dyDescent="0.25">
      <c r="A94" s="8"/>
      <c r="B94" s="8"/>
      <c r="C94" s="9"/>
    </row>
    <row r="95" spans="1:3" x14ac:dyDescent="0.25">
      <c r="A95" s="8"/>
      <c r="B95" s="8"/>
      <c r="C95" s="9"/>
    </row>
    <row r="96" spans="1:3" x14ac:dyDescent="0.25">
      <c r="A96" s="8"/>
      <c r="B96" s="8"/>
      <c r="C96" s="9"/>
    </row>
    <row r="97" spans="1:3" x14ac:dyDescent="0.25">
      <c r="A97" s="8"/>
      <c r="B97" s="8"/>
      <c r="C97" s="9"/>
    </row>
    <row r="98" spans="1:3" x14ac:dyDescent="0.25">
      <c r="A98" s="8"/>
      <c r="B98" s="8"/>
      <c r="C98" s="9"/>
    </row>
    <row r="99" spans="1:3" x14ac:dyDescent="0.25">
      <c r="A99" s="8"/>
      <c r="B99" s="8"/>
      <c r="C99" s="9"/>
    </row>
    <row r="100" spans="1:3" x14ac:dyDescent="0.25">
      <c r="A100" s="8"/>
      <c r="B100" s="8"/>
      <c r="C100" s="9"/>
    </row>
    <row r="101" spans="1:3" x14ac:dyDescent="0.25">
      <c r="A101" s="8"/>
      <c r="B101" s="8"/>
      <c r="C101" s="9"/>
    </row>
    <row r="102" spans="1:3" x14ac:dyDescent="0.25">
      <c r="A102" s="8"/>
      <c r="B102" s="8"/>
      <c r="C102" s="9"/>
    </row>
    <row r="103" spans="1:3" x14ac:dyDescent="0.25">
      <c r="A103" s="8"/>
      <c r="B103" s="8"/>
      <c r="C103" s="9"/>
    </row>
    <row r="104" spans="1:3" x14ac:dyDescent="0.25">
      <c r="A104" s="8"/>
      <c r="B104" s="8"/>
      <c r="C104" s="9"/>
    </row>
    <row r="105" spans="1:3" x14ac:dyDescent="0.25">
      <c r="A105" s="8"/>
      <c r="B105" s="8"/>
      <c r="C105" s="9"/>
    </row>
    <row r="106" spans="1:3" x14ac:dyDescent="0.25">
      <c r="A106" s="8"/>
      <c r="B106" s="8"/>
      <c r="C106" s="9"/>
    </row>
    <row r="107" spans="1:3" x14ac:dyDescent="0.25">
      <c r="A107" s="8"/>
      <c r="B107" s="8"/>
      <c r="C107" s="9"/>
    </row>
    <row r="108" spans="1:3" x14ac:dyDescent="0.25">
      <c r="A108" s="8"/>
      <c r="B108" s="8"/>
      <c r="C108" s="9"/>
    </row>
    <row r="109" spans="1:3" x14ac:dyDescent="0.25">
      <c r="A109" s="8"/>
      <c r="B109" s="8"/>
      <c r="C109" s="9"/>
    </row>
    <row r="110" spans="1:3" x14ac:dyDescent="0.25">
      <c r="A110" s="8"/>
      <c r="B110" s="8"/>
      <c r="C110" s="9"/>
    </row>
    <row r="111" spans="1:3" x14ac:dyDescent="0.25">
      <c r="A111" s="8"/>
      <c r="B111" s="8"/>
      <c r="C111" s="9"/>
    </row>
    <row r="112" spans="1:3" x14ac:dyDescent="0.25">
      <c r="A112" s="8"/>
      <c r="B112" s="8"/>
      <c r="C112" s="9"/>
    </row>
    <row r="113" spans="1:3" x14ac:dyDescent="0.25">
      <c r="A113" s="8"/>
      <c r="B113" s="8"/>
      <c r="C113" s="9"/>
    </row>
    <row r="114" spans="1:3" x14ac:dyDescent="0.25">
      <c r="A114" s="8"/>
      <c r="B114" s="8"/>
      <c r="C114" s="9"/>
    </row>
    <row r="115" spans="1:3" x14ac:dyDescent="0.25">
      <c r="A115" s="8"/>
      <c r="B115" s="8"/>
      <c r="C115" s="9"/>
    </row>
    <row r="116" spans="1:3" x14ac:dyDescent="0.25">
      <c r="A116" s="8"/>
      <c r="B116" s="8"/>
      <c r="C116" s="9"/>
    </row>
    <row r="117" spans="1:3" x14ac:dyDescent="0.25">
      <c r="A117" s="8"/>
      <c r="B117" s="8"/>
      <c r="C117" s="9"/>
    </row>
    <row r="118" spans="1:3" x14ac:dyDescent="0.25">
      <c r="A118" s="8"/>
      <c r="B118" s="8"/>
      <c r="C118" s="9"/>
    </row>
    <row r="119" spans="1:3" x14ac:dyDescent="0.25">
      <c r="A119" s="8"/>
      <c r="B119" s="8"/>
      <c r="C119" s="9"/>
    </row>
    <row r="120" spans="1:3" x14ac:dyDescent="0.25">
      <c r="A120" s="8"/>
      <c r="B120" s="8"/>
      <c r="C120" s="9"/>
    </row>
    <row r="121" spans="1:3" x14ac:dyDescent="0.25">
      <c r="A121" s="8"/>
      <c r="B121" s="8"/>
      <c r="C121" s="9"/>
    </row>
    <row r="122" spans="1:3" x14ac:dyDescent="0.25">
      <c r="A122" s="8"/>
      <c r="B122" s="8"/>
      <c r="C122" s="9"/>
    </row>
    <row r="123" spans="1:3" x14ac:dyDescent="0.25">
      <c r="A123" s="8"/>
      <c r="B123" s="8"/>
      <c r="C123" s="9"/>
    </row>
    <row r="124" spans="1:3" x14ac:dyDescent="0.25">
      <c r="A124" s="8"/>
      <c r="B124" s="8"/>
      <c r="C124" s="9"/>
    </row>
    <row r="125" spans="1:3" x14ac:dyDescent="0.25">
      <c r="A125" s="8"/>
      <c r="B125" s="8"/>
      <c r="C125" s="9"/>
    </row>
    <row r="126" spans="1:3" x14ac:dyDescent="0.25">
      <c r="A126" s="8"/>
      <c r="B126" s="8"/>
      <c r="C126" s="9"/>
    </row>
    <row r="127" spans="1:3" x14ac:dyDescent="0.25">
      <c r="A127" s="8"/>
      <c r="B127" s="8"/>
      <c r="C127" s="9"/>
    </row>
    <row r="128" spans="1:3" x14ac:dyDescent="0.25">
      <c r="A128" s="8"/>
      <c r="B128" s="8"/>
      <c r="C128" s="9"/>
    </row>
    <row r="129" spans="1:3" x14ac:dyDescent="0.25">
      <c r="A129" s="8"/>
      <c r="B129" s="8"/>
      <c r="C129" s="9"/>
    </row>
    <row r="130" spans="1:3" x14ac:dyDescent="0.25">
      <c r="A130" s="8"/>
      <c r="B130" s="8"/>
      <c r="C130" s="9"/>
    </row>
    <row r="131" spans="1:3" x14ac:dyDescent="0.25">
      <c r="A131" s="8"/>
      <c r="B131" s="8"/>
      <c r="C131" s="9"/>
    </row>
    <row r="132" spans="1:3" x14ac:dyDescent="0.25">
      <c r="A132" s="8"/>
      <c r="B132" s="8"/>
      <c r="C132" s="9"/>
    </row>
    <row r="133" spans="1:3" x14ac:dyDescent="0.25">
      <c r="A133" s="8"/>
      <c r="B133" s="8"/>
      <c r="C133" s="9"/>
    </row>
    <row r="134" spans="1:3" x14ac:dyDescent="0.25">
      <c r="A134" s="8"/>
      <c r="B134" s="8"/>
      <c r="C134" s="9"/>
    </row>
    <row r="135" spans="1:3" x14ac:dyDescent="0.25">
      <c r="A135" s="8"/>
      <c r="B135" s="8"/>
      <c r="C135" s="9"/>
    </row>
    <row r="136" spans="1:3" x14ac:dyDescent="0.25">
      <c r="A136" s="8"/>
      <c r="B136" s="8"/>
      <c r="C136" s="9"/>
    </row>
    <row r="137" spans="1:3" x14ac:dyDescent="0.25">
      <c r="A137" s="8"/>
      <c r="B137" s="8"/>
      <c r="C137" s="9"/>
    </row>
    <row r="138" spans="1:3" x14ac:dyDescent="0.25">
      <c r="A138" s="8"/>
      <c r="B138" s="8"/>
      <c r="C138" s="9"/>
    </row>
    <row r="139" spans="1:3" x14ac:dyDescent="0.25">
      <c r="A139" s="8"/>
      <c r="B139" s="8"/>
      <c r="C139" s="9"/>
    </row>
    <row r="140" spans="1:3" x14ac:dyDescent="0.25">
      <c r="A140" s="8"/>
      <c r="B140" s="8"/>
      <c r="C140" s="9"/>
    </row>
    <row r="141" spans="1:3" x14ac:dyDescent="0.25">
      <c r="A141" s="8"/>
      <c r="B141" s="8"/>
      <c r="C141" s="9"/>
    </row>
    <row r="142" spans="1:3" x14ac:dyDescent="0.25">
      <c r="A142" s="8"/>
      <c r="B142" s="8"/>
      <c r="C142" s="9"/>
    </row>
    <row r="143" spans="1:3" x14ac:dyDescent="0.25">
      <c r="A143" s="8"/>
      <c r="B143" s="8"/>
      <c r="C143" s="9"/>
    </row>
    <row r="144" spans="1:3" x14ac:dyDescent="0.25">
      <c r="A144" s="8"/>
      <c r="B144" s="8"/>
      <c r="C144" s="9"/>
    </row>
    <row r="145" spans="1:3" x14ac:dyDescent="0.25">
      <c r="A145" s="8"/>
      <c r="B145" s="8"/>
      <c r="C145" s="9"/>
    </row>
    <row r="146" spans="1:3" x14ac:dyDescent="0.25">
      <c r="A146" s="8"/>
      <c r="B146" s="8"/>
      <c r="C146" s="9"/>
    </row>
    <row r="147" spans="1:3" x14ac:dyDescent="0.25">
      <c r="A147" s="8"/>
      <c r="B147" s="8"/>
      <c r="C147" s="9"/>
    </row>
    <row r="148" spans="1:3" x14ac:dyDescent="0.25">
      <c r="A148" s="8"/>
      <c r="B148" s="8"/>
      <c r="C148" s="9"/>
    </row>
    <row r="149" spans="1:3" x14ac:dyDescent="0.25">
      <c r="A149" s="8"/>
      <c r="B149" s="8"/>
      <c r="C149" s="9"/>
    </row>
    <row r="150" spans="1:3" x14ac:dyDescent="0.25">
      <c r="A150" s="8"/>
      <c r="B150" s="8"/>
      <c r="C150" s="9"/>
    </row>
    <row r="151" spans="1:3" x14ac:dyDescent="0.25">
      <c r="A151" s="8"/>
      <c r="B151" s="8"/>
      <c r="C151" s="9"/>
    </row>
    <row r="152" spans="1:3" x14ac:dyDescent="0.25">
      <c r="A152" s="8"/>
      <c r="B152" s="8"/>
      <c r="C152" s="9"/>
    </row>
    <row r="153" spans="1:3" x14ac:dyDescent="0.25">
      <c r="A153" s="8"/>
      <c r="B153" s="8"/>
      <c r="C153" s="9"/>
    </row>
    <row r="154" spans="1:3" x14ac:dyDescent="0.25">
      <c r="A154" s="8"/>
      <c r="B154" s="8"/>
      <c r="C154" s="9"/>
    </row>
    <row r="155" spans="1:3" x14ac:dyDescent="0.25">
      <c r="A155" s="8"/>
      <c r="B155" s="8"/>
      <c r="C155" s="9"/>
    </row>
    <row r="156" spans="1:3" x14ac:dyDescent="0.25">
      <c r="A156" s="8"/>
      <c r="B156" s="8"/>
      <c r="C156" s="9"/>
    </row>
    <row r="157" spans="1:3" x14ac:dyDescent="0.25">
      <c r="A157" s="8"/>
      <c r="B157" s="8"/>
      <c r="C157" s="8"/>
    </row>
    <row r="158" spans="1:3" x14ac:dyDescent="0.25">
      <c r="A158" s="8"/>
      <c r="B158" s="8"/>
      <c r="C158" s="8"/>
    </row>
    <row r="159" spans="1:3" x14ac:dyDescent="0.25">
      <c r="A159" s="8"/>
      <c r="B159" s="8"/>
      <c r="C159" s="8"/>
    </row>
    <row r="160" spans="1:3" x14ac:dyDescent="0.25">
      <c r="A160" s="8"/>
      <c r="B160" s="8"/>
      <c r="C160" s="8"/>
    </row>
    <row r="161" spans="1:3" x14ac:dyDescent="0.25">
      <c r="A161" s="8"/>
      <c r="B161" s="8"/>
      <c r="C161" s="8"/>
    </row>
    <row r="162" spans="1:3" x14ac:dyDescent="0.25">
      <c r="A162" s="8"/>
      <c r="B162" s="8"/>
      <c r="C162" s="8"/>
    </row>
    <row r="163" spans="1:3" x14ac:dyDescent="0.25">
      <c r="A163" s="8"/>
      <c r="B163" s="8"/>
      <c r="C163" s="8"/>
    </row>
    <row r="164" spans="1:3" x14ac:dyDescent="0.25">
      <c r="A164" s="8"/>
      <c r="B164" s="8"/>
      <c r="C164" s="8"/>
    </row>
    <row r="165" spans="1:3" x14ac:dyDescent="0.25">
      <c r="A165" s="8"/>
      <c r="B165" s="8"/>
      <c r="C165" s="8"/>
    </row>
    <row r="166" spans="1:3" x14ac:dyDescent="0.25">
      <c r="A166" s="8"/>
      <c r="B166" s="8"/>
      <c r="C166" s="8"/>
    </row>
    <row r="167" spans="1:3" x14ac:dyDescent="0.25">
      <c r="A167" s="8"/>
      <c r="B167" s="8"/>
      <c r="C167" s="8"/>
    </row>
    <row r="168" spans="1:3" x14ac:dyDescent="0.25">
      <c r="A168" s="8"/>
      <c r="B168" s="8"/>
      <c r="C168" s="8"/>
    </row>
    <row r="169" spans="1:3" x14ac:dyDescent="0.25">
      <c r="A169" s="8"/>
      <c r="B169" s="8"/>
      <c r="C169" s="8"/>
    </row>
    <row r="170" spans="1:3" x14ac:dyDescent="0.25">
      <c r="A170" s="8"/>
      <c r="B170" s="8"/>
      <c r="C170" s="8"/>
    </row>
    <row r="171" spans="1:3" x14ac:dyDescent="0.25">
      <c r="A171" s="8"/>
      <c r="B171" s="8"/>
      <c r="C171" s="8"/>
    </row>
    <row r="172" spans="1:3" x14ac:dyDescent="0.25">
      <c r="A172" s="8"/>
      <c r="B172" s="8"/>
      <c r="C172" s="8"/>
    </row>
    <row r="173" spans="1:3" x14ac:dyDescent="0.25">
      <c r="A173" s="8"/>
      <c r="B173" s="8"/>
      <c r="C173" s="8"/>
    </row>
    <row r="174" spans="1:3" x14ac:dyDescent="0.25">
      <c r="A174" s="8"/>
      <c r="B174" s="8"/>
      <c r="C174" s="8"/>
    </row>
    <row r="175" spans="1:3" x14ac:dyDescent="0.25">
      <c r="A175" s="8"/>
      <c r="B175" s="8"/>
      <c r="C175" s="8"/>
    </row>
    <row r="176" spans="1:3" x14ac:dyDescent="0.25">
      <c r="A176" s="8"/>
      <c r="B176" s="8"/>
      <c r="C176" s="8"/>
    </row>
    <row r="177" spans="1:3" x14ac:dyDescent="0.25">
      <c r="A177" s="8"/>
      <c r="B177" s="8"/>
      <c r="C177" s="8"/>
    </row>
    <row r="178" spans="1:3" x14ac:dyDescent="0.25">
      <c r="A178" s="8"/>
      <c r="B178" s="8"/>
      <c r="C178" s="8"/>
    </row>
    <row r="179" spans="1:3" x14ac:dyDescent="0.25">
      <c r="A179" s="8"/>
      <c r="B179" s="8"/>
      <c r="C179" s="8"/>
    </row>
    <row r="180" spans="1:3" x14ac:dyDescent="0.25">
      <c r="A180" s="8"/>
      <c r="B180" s="8"/>
      <c r="C180" s="8"/>
    </row>
    <row r="181" spans="1:3" x14ac:dyDescent="0.25">
      <c r="A181" s="8"/>
      <c r="B181" s="8"/>
      <c r="C181" s="8"/>
    </row>
    <row r="182" spans="1:3" x14ac:dyDescent="0.25">
      <c r="A182" s="8"/>
      <c r="B182" s="8"/>
      <c r="C182" s="8"/>
    </row>
    <row r="183" spans="1:3" x14ac:dyDescent="0.25">
      <c r="A183" s="8"/>
      <c r="B183" s="8"/>
      <c r="C183" s="8"/>
    </row>
    <row r="184" spans="1:3" x14ac:dyDescent="0.25">
      <c r="A184" s="8"/>
      <c r="B184" s="8"/>
      <c r="C184" s="8"/>
    </row>
    <row r="185" spans="1:3" x14ac:dyDescent="0.25">
      <c r="A185" s="8"/>
      <c r="B185" s="8"/>
      <c r="C185" s="8"/>
    </row>
    <row r="186" spans="1:3" x14ac:dyDescent="0.25">
      <c r="A186" s="8"/>
      <c r="B186" s="8"/>
      <c r="C186" s="8"/>
    </row>
    <row r="187" spans="1:3" x14ac:dyDescent="0.25">
      <c r="A187" s="8"/>
      <c r="B187" s="8"/>
      <c r="C187" s="8"/>
    </row>
    <row r="188" spans="1:3" x14ac:dyDescent="0.25">
      <c r="A188" s="8"/>
      <c r="B188" s="8"/>
      <c r="C188" s="8"/>
    </row>
    <row r="189" spans="1:3" x14ac:dyDescent="0.25">
      <c r="A189" s="8"/>
      <c r="B189" s="8"/>
      <c r="C189" s="8"/>
    </row>
    <row r="190" spans="1:3" x14ac:dyDescent="0.25">
      <c r="A190" s="8"/>
      <c r="B190" s="8"/>
      <c r="C190" s="8"/>
    </row>
    <row r="191" spans="1:3" x14ac:dyDescent="0.25">
      <c r="A191" s="8"/>
      <c r="B191" s="8"/>
      <c r="C191" s="8"/>
    </row>
    <row r="192" spans="1:3" x14ac:dyDescent="0.25">
      <c r="A192" s="8"/>
      <c r="B192" s="8"/>
      <c r="C192" s="8"/>
    </row>
    <row r="193" spans="1:3" x14ac:dyDescent="0.25">
      <c r="A193" s="8"/>
      <c r="B193" s="8"/>
      <c r="C193" s="8"/>
    </row>
    <row r="194" spans="1:3" x14ac:dyDescent="0.25">
      <c r="A194" s="8"/>
      <c r="B194" s="8"/>
      <c r="C194" s="8"/>
    </row>
    <row r="195" spans="1:3" x14ac:dyDescent="0.25">
      <c r="A195" s="8"/>
      <c r="B195" s="8"/>
      <c r="C195" s="8"/>
    </row>
    <row r="196" spans="1:3" x14ac:dyDescent="0.25">
      <c r="A196" s="8"/>
      <c r="B196" s="8"/>
      <c r="C196" s="8"/>
    </row>
    <row r="197" spans="1:3" x14ac:dyDescent="0.25">
      <c r="A197" s="8"/>
      <c r="B197" s="8"/>
      <c r="C197" s="8"/>
    </row>
    <row r="198" spans="1:3" x14ac:dyDescent="0.25">
      <c r="A198" s="8"/>
      <c r="B198" s="8"/>
      <c r="C198" s="8"/>
    </row>
    <row r="199" spans="1:3" x14ac:dyDescent="0.25">
      <c r="A199" s="8"/>
      <c r="B199" s="8"/>
      <c r="C199" s="8"/>
    </row>
    <row r="200" spans="1:3" x14ac:dyDescent="0.25">
      <c r="A200" s="8"/>
      <c r="B200" s="8"/>
      <c r="C200" s="8"/>
    </row>
    <row r="201" spans="1:3" x14ac:dyDescent="0.25">
      <c r="A201" s="8"/>
      <c r="B201" s="8"/>
      <c r="C201" s="8"/>
    </row>
    <row r="202" spans="1:3" x14ac:dyDescent="0.25">
      <c r="A202" s="8"/>
      <c r="B202" s="8"/>
      <c r="C202" s="8"/>
    </row>
    <row r="203" spans="1:3" x14ac:dyDescent="0.25">
      <c r="A203" s="8"/>
      <c r="B203" s="8"/>
      <c r="C203" s="8"/>
    </row>
    <row r="204" spans="1:3" x14ac:dyDescent="0.25">
      <c r="A204" s="8"/>
      <c r="B204" s="8"/>
      <c r="C204" s="8"/>
    </row>
    <row r="205" spans="1:3" x14ac:dyDescent="0.25">
      <c r="A205" s="8"/>
      <c r="B205" s="8"/>
      <c r="C205" s="8"/>
    </row>
    <row r="206" spans="1:3" x14ac:dyDescent="0.25">
      <c r="A206" s="8"/>
      <c r="B206" s="8"/>
      <c r="C206" s="8"/>
    </row>
    <row r="207" spans="1:3" x14ac:dyDescent="0.25">
      <c r="A207" s="8"/>
      <c r="B207" s="8"/>
      <c r="C207" s="8"/>
    </row>
    <row r="208" spans="1:3" x14ac:dyDescent="0.25">
      <c r="A208" s="8"/>
      <c r="B208" s="8"/>
      <c r="C208" s="8"/>
    </row>
    <row r="209" spans="1:3" x14ac:dyDescent="0.25">
      <c r="A209" s="8"/>
      <c r="B209" s="8"/>
      <c r="C209" s="8"/>
    </row>
    <row r="210" spans="1:3" x14ac:dyDescent="0.25">
      <c r="A210" s="8"/>
      <c r="B210" s="8"/>
      <c r="C210" s="8"/>
    </row>
    <row r="211" spans="1:3" x14ac:dyDescent="0.25">
      <c r="A211" s="8"/>
      <c r="B211" s="8"/>
      <c r="C211" s="8"/>
    </row>
    <row r="212" spans="1:3" x14ac:dyDescent="0.25">
      <c r="B212" s="8"/>
    </row>
  </sheetData>
  <mergeCells count="4">
    <mergeCell ref="B2:C2"/>
    <mergeCell ref="B3:C3"/>
    <mergeCell ref="B32:C32"/>
    <mergeCell ref="B25:C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A17" sqref="A17"/>
    </sheetView>
  </sheetViews>
  <sheetFormatPr defaultRowHeight="15" x14ac:dyDescent="0.25"/>
  <cols>
    <col min="1" max="1" width="15.28515625" customWidth="1"/>
    <col min="2" max="2" width="28.140625" customWidth="1"/>
    <col min="3" max="3" width="22" customWidth="1"/>
    <col min="4" max="4" width="12.28515625" customWidth="1"/>
    <col min="5" max="5" width="16.85546875" customWidth="1"/>
    <col min="6" max="6" width="47.28515625" customWidth="1"/>
    <col min="7" max="7" width="42.42578125" customWidth="1"/>
  </cols>
  <sheetData>
    <row r="2" spans="1:7" ht="20.25" x14ac:dyDescent="0.3">
      <c r="A2" s="131" t="s">
        <v>217</v>
      </c>
      <c r="B2" s="131"/>
      <c r="C2" s="131"/>
      <c r="D2" s="131"/>
      <c r="E2" s="131"/>
      <c r="F2" s="131"/>
      <c r="G2" s="131"/>
    </row>
    <row r="3" spans="1:7" ht="20.25" x14ac:dyDescent="0.3">
      <c r="A3" s="132" t="s">
        <v>218</v>
      </c>
      <c r="B3" s="132"/>
      <c r="C3" s="132"/>
      <c r="D3" s="132"/>
      <c r="E3" s="132"/>
      <c r="F3" s="132"/>
      <c r="G3" s="132"/>
    </row>
    <row r="4" spans="1:7" ht="16.5" x14ac:dyDescent="0.25">
      <c r="A4" s="98" t="s">
        <v>219</v>
      </c>
      <c r="B4" s="99" t="s">
        <v>220</v>
      </c>
      <c r="C4" s="99" t="s">
        <v>221</v>
      </c>
      <c r="D4" s="99" t="s">
        <v>222</v>
      </c>
      <c r="E4" s="99" t="s">
        <v>165</v>
      </c>
      <c r="F4" s="100" t="s">
        <v>223</v>
      </c>
      <c r="G4" s="101" t="s">
        <v>168</v>
      </c>
    </row>
    <row r="5" spans="1:7" ht="31.5" x14ac:dyDescent="0.25">
      <c r="A5" s="105">
        <v>1</v>
      </c>
      <c r="B5" s="106" t="s">
        <v>224</v>
      </c>
      <c r="C5" s="106" t="s">
        <v>225</v>
      </c>
      <c r="D5" s="107">
        <v>2</v>
      </c>
      <c r="E5" s="107">
        <v>1</v>
      </c>
      <c r="F5" s="107">
        <f>Table9[[#This Row],[Số tác nhân]]*Table9[[#This Row],[Trọng số]]</f>
        <v>2</v>
      </c>
      <c r="G5" s="108" t="s">
        <v>323</v>
      </c>
    </row>
    <row r="6" spans="1:7" ht="46.5" customHeight="1" x14ac:dyDescent="0.25">
      <c r="A6" s="105">
        <v>2</v>
      </c>
      <c r="B6" s="106" t="s">
        <v>226</v>
      </c>
      <c r="C6" s="106" t="s">
        <v>227</v>
      </c>
      <c r="D6" s="107">
        <v>0</v>
      </c>
      <c r="E6" s="107">
        <v>2</v>
      </c>
      <c r="F6" s="107">
        <f>Table9[[#This Row],[Số tác nhân]]*Table9[[#This Row],[Trọng số]]</f>
        <v>0</v>
      </c>
      <c r="G6" s="108" t="s">
        <v>324</v>
      </c>
    </row>
    <row r="7" spans="1:7" ht="31.5" x14ac:dyDescent="0.25">
      <c r="A7" s="105">
        <v>3</v>
      </c>
      <c r="B7" s="106" t="s">
        <v>228</v>
      </c>
      <c r="C7" s="106" t="s">
        <v>229</v>
      </c>
      <c r="D7" s="107">
        <v>6</v>
      </c>
      <c r="E7" s="107">
        <v>3</v>
      </c>
      <c r="F7" s="107">
        <f>Table9[[#This Row],[Số tác nhân]]*Table9[[#This Row],[Trọng số]]</f>
        <v>18</v>
      </c>
      <c r="G7" s="108" t="s">
        <v>325</v>
      </c>
    </row>
    <row r="8" spans="1:7" ht="16.5" x14ac:dyDescent="0.25">
      <c r="A8" s="102"/>
      <c r="B8" s="103" t="s">
        <v>230</v>
      </c>
      <c r="C8" s="103" t="s">
        <v>231</v>
      </c>
      <c r="D8" s="104"/>
      <c r="E8" s="102"/>
      <c r="F8" s="103">
        <f>SUM(F5:F7)</f>
        <v>20</v>
      </c>
      <c r="G8" s="104"/>
    </row>
    <row r="9" spans="1:7" ht="18.75" x14ac:dyDescent="0.25">
      <c r="A9" s="133" t="s">
        <v>232</v>
      </c>
      <c r="B9" s="133"/>
      <c r="C9" s="133"/>
      <c r="D9" s="133"/>
      <c r="E9" s="133"/>
      <c r="F9" s="133"/>
      <c r="G9" s="133"/>
    </row>
    <row r="10" spans="1:7" ht="15.75" x14ac:dyDescent="0.25">
      <c r="A10" s="30" t="s">
        <v>0</v>
      </c>
      <c r="B10" s="30" t="s">
        <v>233</v>
      </c>
      <c r="C10" s="30" t="s">
        <v>234</v>
      </c>
      <c r="D10" s="134" t="s">
        <v>221</v>
      </c>
      <c r="E10" s="135"/>
      <c r="F10" s="136"/>
      <c r="G10" s="31" t="s">
        <v>235</v>
      </c>
    </row>
    <row r="11" spans="1:7" ht="46.5" customHeight="1" x14ac:dyDescent="0.25">
      <c r="A11" s="32">
        <v>1</v>
      </c>
      <c r="B11" s="33" t="s">
        <v>236</v>
      </c>
      <c r="C11" s="34" t="s">
        <v>286</v>
      </c>
      <c r="D11" s="137" t="s">
        <v>315</v>
      </c>
      <c r="E11" s="138"/>
      <c r="F11" s="139"/>
      <c r="G11" s="35" t="s">
        <v>49</v>
      </c>
    </row>
    <row r="12" spans="1:7" ht="141.75" customHeight="1" x14ac:dyDescent="0.25">
      <c r="A12" s="32">
        <v>2</v>
      </c>
      <c r="B12" s="33" t="s">
        <v>237</v>
      </c>
      <c r="C12" s="34" t="s">
        <v>307</v>
      </c>
      <c r="D12" s="137" t="s">
        <v>310</v>
      </c>
      <c r="E12" s="138"/>
      <c r="F12" s="139"/>
      <c r="G12" s="35" t="s">
        <v>49</v>
      </c>
    </row>
    <row r="13" spans="1:7" ht="108.75" customHeight="1" x14ac:dyDescent="0.25">
      <c r="A13" s="32">
        <v>3</v>
      </c>
      <c r="B13" s="33" t="s">
        <v>238</v>
      </c>
      <c r="C13" s="34" t="s">
        <v>312</v>
      </c>
      <c r="D13" s="140" t="s">
        <v>311</v>
      </c>
      <c r="E13" s="141"/>
      <c r="F13" s="142"/>
      <c r="G13" s="35" t="s">
        <v>49</v>
      </c>
    </row>
    <row r="14" spans="1:7" ht="46.5" customHeight="1" x14ac:dyDescent="0.25">
      <c r="A14" s="32">
        <v>4</v>
      </c>
      <c r="B14" s="33" t="s">
        <v>239</v>
      </c>
      <c r="C14" s="34" t="s">
        <v>308</v>
      </c>
      <c r="D14" s="137" t="s">
        <v>309</v>
      </c>
      <c r="E14" s="138"/>
      <c r="F14" s="139"/>
      <c r="G14" s="35" t="s">
        <v>49</v>
      </c>
    </row>
    <row r="15" spans="1:7" ht="39.75" customHeight="1" x14ac:dyDescent="0.25">
      <c r="A15" s="32">
        <v>5</v>
      </c>
      <c r="B15" s="33" t="s">
        <v>241</v>
      </c>
      <c r="C15" s="36" t="s">
        <v>240</v>
      </c>
      <c r="D15" s="128" t="s">
        <v>282</v>
      </c>
      <c r="E15" s="129"/>
      <c r="F15" s="130"/>
      <c r="G15" s="35" t="s">
        <v>49</v>
      </c>
    </row>
    <row r="16" spans="1:7" ht="39.75" customHeight="1" x14ac:dyDescent="0.25">
      <c r="A16" s="32">
        <v>6</v>
      </c>
      <c r="B16" s="33" t="s">
        <v>242</v>
      </c>
      <c r="C16" s="36" t="s">
        <v>417</v>
      </c>
      <c r="D16" s="128" t="s">
        <v>419</v>
      </c>
      <c r="E16" s="129"/>
      <c r="F16" s="130"/>
      <c r="G16" s="35" t="s">
        <v>49</v>
      </c>
    </row>
    <row r="17" spans="1:7" ht="39.75" customHeight="1" x14ac:dyDescent="0.25">
      <c r="A17" s="32">
        <v>7</v>
      </c>
      <c r="B17" s="33" t="s">
        <v>415</v>
      </c>
      <c r="C17" s="36" t="s">
        <v>418</v>
      </c>
      <c r="D17" s="128" t="s">
        <v>420</v>
      </c>
      <c r="E17" s="129"/>
      <c r="F17" s="130"/>
      <c r="G17" s="35" t="s">
        <v>48</v>
      </c>
    </row>
    <row r="18" spans="1:7" ht="39" customHeight="1" x14ac:dyDescent="0.25">
      <c r="A18" s="32">
        <v>8</v>
      </c>
      <c r="B18" s="33" t="s">
        <v>416</v>
      </c>
      <c r="C18" s="36" t="s">
        <v>313</v>
      </c>
      <c r="D18" s="128" t="s">
        <v>314</v>
      </c>
      <c r="E18" s="129"/>
      <c r="F18" s="130"/>
      <c r="G18" s="35" t="s">
        <v>48</v>
      </c>
    </row>
  </sheetData>
  <mergeCells count="12">
    <mergeCell ref="D17:F17"/>
    <mergeCell ref="D18:F18"/>
    <mergeCell ref="D16:F16"/>
    <mergeCell ref="A2:G2"/>
    <mergeCell ref="A3:G3"/>
    <mergeCell ref="A9:G9"/>
    <mergeCell ref="D10:F10"/>
    <mergeCell ref="D12:F12"/>
    <mergeCell ref="D13:F13"/>
    <mergeCell ref="D14:F14"/>
    <mergeCell ref="D15:F15"/>
    <mergeCell ref="D11:F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C5" sqref="C5:C7"/>
    </sheetView>
  </sheetViews>
  <sheetFormatPr defaultRowHeight="15" x14ac:dyDescent="0.25"/>
  <cols>
    <col min="1" max="1" width="20.85546875" customWidth="1"/>
    <col min="2" max="2" width="32.85546875" customWidth="1"/>
    <col min="3" max="3" width="29.85546875" customWidth="1"/>
    <col min="4" max="4" width="48.85546875" customWidth="1"/>
  </cols>
  <sheetData>
    <row r="3" spans="1:4" ht="19.5" thickBot="1" x14ac:dyDescent="0.3">
      <c r="A3" s="42" t="s">
        <v>0</v>
      </c>
      <c r="B3" s="42" t="s">
        <v>186</v>
      </c>
      <c r="C3" s="42" t="s">
        <v>187</v>
      </c>
      <c r="D3" s="43" t="s">
        <v>188</v>
      </c>
    </row>
    <row r="4" spans="1:4" ht="19.5" thickBot="1" x14ac:dyDescent="0.3">
      <c r="A4" s="93">
        <v>1</v>
      </c>
      <c r="B4" s="94" t="s">
        <v>189</v>
      </c>
      <c r="C4" s="95"/>
      <c r="D4" s="96"/>
    </row>
    <row r="5" spans="1:4" ht="19.5" thickBot="1" x14ac:dyDescent="0.3">
      <c r="A5" s="97"/>
      <c r="B5" s="95" t="s">
        <v>48</v>
      </c>
      <c r="C5" s="95">
        <v>4</v>
      </c>
      <c r="D5" s="96">
        <f>5*C5*1</f>
        <v>20</v>
      </c>
    </row>
    <row r="6" spans="1:4" ht="19.5" thickBot="1" x14ac:dyDescent="0.3">
      <c r="A6" s="97"/>
      <c r="B6" s="95" t="s">
        <v>190</v>
      </c>
      <c r="C6" s="95">
        <v>12</v>
      </c>
      <c r="D6" s="96">
        <f>10*C6*1</f>
        <v>120</v>
      </c>
    </row>
    <row r="7" spans="1:4" ht="19.5" thickBot="1" x14ac:dyDescent="0.3">
      <c r="A7" s="97"/>
      <c r="B7" s="95" t="s">
        <v>49</v>
      </c>
      <c r="C7" s="95">
        <v>4</v>
      </c>
      <c r="D7" s="96">
        <f>15*C7*1</f>
        <v>60</v>
      </c>
    </row>
    <row r="8" spans="1:4" ht="19.5" thickBot="1" x14ac:dyDescent="0.3">
      <c r="A8" s="93">
        <v>2</v>
      </c>
      <c r="B8" s="94" t="s">
        <v>191</v>
      </c>
      <c r="C8" s="95"/>
      <c r="D8" s="96"/>
    </row>
    <row r="9" spans="1:4" ht="19.5" thickBot="1" x14ac:dyDescent="0.3">
      <c r="A9" s="97"/>
      <c r="B9" s="95" t="s">
        <v>48</v>
      </c>
      <c r="C9" s="95">
        <v>5</v>
      </c>
      <c r="D9" s="96">
        <f>5*C9*1</f>
        <v>25</v>
      </c>
    </row>
    <row r="10" spans="1:4" ht="19.5" thickBot="1" x14ac:dyDescent="0.3">
      <c r="A10" s="97"/>
      <c r="B10" s="95" t="s">
        <v>190</v>
      </c>
      <c r="C10" s="95">
        <v>25</v>
      </c>
      <c r="D10" s="96">
        <f>10*C10*1</f>
        <v>250</v>
      </c>
    </row>
    <row r="11" spans="1:4" ht="19.5" thickBot="1" x14ac:dyDescent="0.3">
      <c r="A11" s="97"/>
      <c r="B11" s="95" t="s">
        <v>49</v>
      </c>
      <c r="C11" s="95">
        <v>5</v>
      </c>
      <c r="D11" s="96">
        <f>15*C11*1</f>
        <v>75</v>
      </c>
    </row>
    <row r="12" spans="1:4" ht="19.5" thickBot="1" x14ac:dyDescent="0.3">
      <c r="A12" s="93">
        <v>3</v>
      </c>
      <c r="B12" s="94" t="s">
        <v>192</v>
      </c>
      <c r="C12" s="95"/>
      <c r="D12" s="96"/>
    </row>
    <row r="13" spans="1:4" ht="19.5" thickBot="1" x14ac:dyDescent="0.3">
      <c r="A13" s="97"/>
      <c r="B13" s="95" t="s">
        <v>48</v>
      </c>
      <c r="C13" s="95">
        <v>2</v>
      </c>
      <c r="D13" s="96">
        <f>5*C13*1</f>
        <v>10</v>
      </c>
    </row>
    <row r="14" spans="1:4" ht="19.5" thickBot="1" x14ac:dyDescent="0.3">
      <c r="A14" s="97"/>
      <c r="B14" s="95" t="s">
        <v>190</v>
      </c>
      <c r="C14" s="95">
        <v>5</v>
      </c>
      <c r="D14" s="96">
        <f>10*C14*1</f>
        <v>50</v>
      </c>
    </row>
    <row r="15" spans="1:4" ht="19.5" thickBot="1" x14ac:dyDescent="0.3">
      <c r="A15" s="97"/>
      <c r="B15" s="95" t="s">
        <v>49</v>
      </c>
      <c r="C15" s="95">
        <v>5</v>
      </c>
      <c r="D15" s="96">
        <f>15*C15*1</f>
        <v>75</v>
      </c>
    </row>
    <row r="16" spans="1:4" ht="18.75" x14ac:dyDescent="0.25">
      <c r="A16" s="44"/>
      <c r="B16" s="45" t="s">
        <v>193</v>
      </c>
      <c r="C16" s="44">
        <f>SUM(C5:C7,C9:C11,C13:C15)</f>
        <v>67</v>
      </c>
      <c r="D16" s="46">
        <f>SUM(D5:D15)</f>
        <v>685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C4" sqref="C4"/>
    </sheetView>
  </sheetViews>
  <sheetFormatPr defaultRowHeight="15" x14ac:dyDescent="0.25"/>
  <cols>
    <col min="2" max="2" width="73.85546875" style="38" customWidth="1"/>
    <col min="3" max="3" width="17.140625" customWidth="1"/>
    <col min="4" max="4" width="20.28515625" customWidth="1"/>
    <col min="5" max="5" width="12.85546875" customWidth="1"/>
    <col min="6" max="6" width="27.140625" customWidth="1"/>
  </cols>
  <sheetData>
    <row r="2" spans="1:6" ht="18.75" x14ac:dyDescent="0.25">
      <c r="A2" s="39" t="s">
        <v>0</v>
      </c>
      <c r="B2" s="40" t="s">
        <v>164</v>
      </c>
      <c r="C2" s="40" t="s">
        <v>165</v>
      </c>
      <c r="D2" s="40" t="s">
        <v>166</v>
      </c>
      <c r="E2" s="40" t="s">
        <v>167</v>
      </c>
      <c r="F2" s="41" t="s">
        <v>168</v>
      </c>
    </row>
    <row r="3" spans="1:6" ht="18.75" x14ac:dyDescent="0.25">
      <c r="A3" s="47" t="s">
        <v>151</v>
      </c>
      <c r="B3" s="48" t="s">
        <v>169</v>
      </c>
      <c r="C3" s="49"/>
      <c r="D3" s="49"/>
      <c r="E3" s="49">
        <f>SUM(E4:E16)</f>
        <v>48</v>
      </c>
      <c r="F3" s="50"/>
    </row>
    <row r="4" spans="1:6" ht="18.75" x14ac:dyDescent="0.25">
      <c r="A4" s="47">
        <v>1</v>
      </c>
      <c r="B4" s="48" t="s">
        <v>170</v>
      </c>
      <c r="C4" s="49">
        <v>2</v>
      </c>
      <c r="D4" s="49">
        <v>3</v>
      </c>
      <c r="E4" s="49">
        <v>6</v>
      </c>
      <c r="F4" s="50"/>
    </row>
    <row r="5" spans="1:6" ht="18.75" x14ac:dyDescent="0.25">
      <c r="A5" s="47">
        <v>2</v>
      </c>
      <c r="B5" s="48" t="s">
        <v>171</v>
      </c>
      <c r="C5" s="49">
        <v>1</v>
      </c>
      <c r="D5" s="49">
        <v>5</v>
      </c>
      <c r="E5" s="49">
        <v>5</v>
      </c>
      <c r="F5" s="50"/>
    </row>
    <row r="6" spans="1:6" ht="18.75" x14ac:dyDescent="0.25">
      <c r="A6" s="47">
        <v>3</v>
      </c>
      <c r="B6" s="48" t="s">
        <v>172</v>
      </c>
      <c r="C6" s="49">
        <v>1</v>
      </c>
      <c r="D6" s="49">
        <v>4</v>
      </c>
      <c r="E6" s="49">
        <v>4</v>
      </c>
      <c r="F6" s="50"/>
    </row>
    <row r="7" spans="1:6" ht="18.75" x14ac:dyDescent="0.25">
      <c r="A7" s="47">
        <v>4</v>
      </c>
      <c r="B7" s="48" t="s">
        <v>173</v>
      </c>
      <c r="C7" s="49">
        <v>1</v>
      </c>
      <c r="D7" s="49">
        <v>3</v>
      </c>
      <c r="E7" s="49">
        <v>3</v>
      </c>
      <c r="F7" s="50"/>
    </row>
    <row r="8" spans="1:6" ht="18.75" x14ac:dyDescent="0.25">
      <c r="A8" s="47">
        <v>5</v>
      </c>
      <c r="B8" s="48" t="s">
        <v>174</v>
      </c>
      <c r="C8" s="49">
        <v>1</v>
      </c>
      <c r="D8" s="49">
        <v>4</v>
      </c>
      <c r="E8" s="49">
        <v>4</v>
      </c>
      <c r="F8" s="50"/>
    </row>
    <row r="9" spans="1:6" ht="18.75" x14ac:dyDescent="0.25">
      <c r="A9" s="47">
        <v>6</v>
      </c>
      <c r="B9" s="48" t="s">
        <v>175</v>
      </c>
      <c r="C9" s="49">
        <v>0.5</v>
      </c>
      <c r="D9" s="49">
        <v>5</v>
      </c>
      <c r="E9" s="49">
        <v>2.5</v>
      </c>
      <c r="F9" s="50"/>
    </row>
    <row r="10" spans="1:6" ht="18.75" x14ac:dyDescent="0.25">
      <c r="A10" s="47">
        <v>7</v>
      </c>
      <c r="B10" s="48" t="s">
        <v>176</v>
      </c>
      <c r="C10" s="49">
        <v>0.5</v>
      </c>
      <c r="D10" s="49">
        <v>5</v>
      </c>
      <c r="E10" s="49">
        <v>2.5</v>
      </c>
      <c r="F10" s="50"/>
    </row>
    <row r="11" spans="1:6" ht="18.75" x14ac:dyDescent="0.25">
      <c r="A11" s="47">
        <v>8</v>
      </c>
      <c r="B11" s="48" t="s">
        <v>177</v>
      </c>
      <c r="C11" s="49">
        <v>2</v>
      </c>
      <c r="D11" s="49">
        <v>3</v>
      </c>
      <c r="E11" s="49">
        <v>6</v>
      </c>
      <c r="F11" s="50"/>
    </row>
    <row r="12" spans="1:6" ht="18.75" x14ac:dyDescent="0.25">
      <c r="A12" s="47">
        <v>9</v>
      </c>
      <c r="B12" s="48" t="s">
        <v>178</v>
      </c>
      <c r="C12" s="49">
        <v>1</v>
      </c>
      <c r="D12" s="49">
        <v>3</v>
      </c>
      <c r="E12" s="49">
        <v>3</v>
      </c>
      <c r="F12" s="50"/>
    </row>
    <row r="13" spans="1:6" ht="18.75" x14ac:dyDescent="0.25">
      <c r="A13" s="47">
        <v>10</v>
      </c>
      <c r="B13" s="48" t="s">
        <v>179</v>
      </c>
      <c r="C13" s="49">
        <v>1</v>
      </c>
      <c r="D13" s="49">
        <v>4</v>
      </c>
      <c r="E13" s="49">
        <v>4</v>
      </c>
      <c r="F13" s="50"/>
    </row>
    <row r="14" spans="1:6" ht="18.75" x14ac:dyDescent="0.25">
      <c r="A14" s="47">
        <v>11</v>
      </c>
      <c r="B14" s="48" t="s">
        <v>180</v>
      </c>
      <c r="C14" s="49">
        <v>1</v>
      </c>
      <c r="D14" s="49">
        <v>2</v>
      </c>
      <c r="E14" s="49">
        <v>2</v>
      </c>
      <c r="F14" s="50"/>
    </row>
    <row r="15" spans="1:6" ht="18.75" x14ac:dyDescent="0.25">
      <c r="A15" s="47">
        <v>12</v>
      </c>
      <c r="B15" s="48" t="s">
        <v>181</v>
      </c>
      <c r="C15" s="49">
        <v>1</v>
      </c>
      <c r="D15" s="49">
        <v>3</v>
      </c>
      <c r="E15" s="49">
        <v>3</v>
      </c>
      <c r="F15" s="50"/>
    </row>
    <row r="16" spans="1:6" ht="18.75" x14ac:dyDescent="0.25">
      <c r="A16" s="47">
        <v>13</v>
      </c>
      <c r="B16" s="48" t="s">
        <v>182</v>
      </c>
      <c r="C16" s="49">
        <v>1</v>
      </c>
      <c r="D16" s="49">
        <v>3</v>
      </c>
      <c r="E16" s="49">
        <v>3</v>
      </c>
      <c r="F16" s="50"/>
    </row>
    <row r="17" spans="1:6" ht="18.75" x14ac:dyDescent="0.25">
      <c r="A17" s="51" t="s">
        <v>183</v>
      </c>
      <c r="B17" s="52" t="s">
        <v>184</v>
      </c>
      <c r="C17" s="53"/>
      <c r="D17" s="53"/>
      <c r="E17" s="53">
        <f>(0.6+(0.01*E3))</f>
        <v>1.08</v>
      </c>
      <c r="F17" s="54" t="s">
        <v>185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opLeftCell="C11" workbookViewId="0">
      <selection activeCell="F19" sqref="F19"/>
    </sheetView>
  </sheetViews>
  <sheetFormatPr defaultRowHeight="15" x14ac:dyDescent="0.25"/>
  <cols>
    <col min="2" max="2" width="66" customWidth="1"/>
    <col min="3" max="3" width="35" customWidth="1"/>
    <col min="4" max="4" width="27.140625" customWidth="1"/>
    <col min="5" max="5" width="22" customWidth="1"/>
    <col min="6" max="6" width="34.85546875" customWidth="1"/>
    <col min="7" max="7" width="44" customWidth="1"/>
  </cols>
  <sheetData>
    <row r="3" spans="1:7" ht="18.75" x14ac:dyDescent="0.3">
      <c r="A3" s="143" t="s">
        <v>194</v>
      </c>
      <c r="B3" s="144"/>
      <c r="C3" s="144"/>
      <c r="D3" s="144"/>
      <c r="E3" s="144"/>
      <c r="F3" s="144"/>
      <c r="G3" s="145"/>
    </row>
    <row r="4" spans="1:7" ht="18.75" x14ac:dyDescent="0.3">
      <c r="A4" s="57" t="s">
        <v>0</v>
      </c>
      <c r="B4" s="58" t="s">
        <v>195</v>
      </c>
      <c r="C4" s="58" t="s">
        <v>165</v>
      </c>
      <c r="D4" s="117" t="s">
        <v>196</v>
      </c>
      <c r="E4" s="58" t="s">
        <v>167</v>
      </c>
      <c r="F4" s="59" t="s">
        <v>197</v>
      </c>
      <c r="G4" s="58" t="s">
        <v>168</v>
      </c>
    </row>
    <row r="5" spans="1:7" ht="37.5" customHeight="1" x14ac:dyDescent="0.3">
      <c r="A5" s="64" t="s">
        <v>151</v>
      </c>
      <c r="B5" s="65" t="s">
        <v>198</v>
      </c>
      <c r="C5" s="66"/>
      <c r="D5" s="49"/>
      <c r="E5" s="49">
        <f>SUM(E7:E15)</f>
        <v>9.5</v>
      </c>
      <c r="F5" s="67"/>
      <c r="G5" s="116"/>
    </row>
    <row r="6" spans="1:7" ht="18.75" x14ac:dyDescent="0.3">
      <c r="A6" s="68"/>
      <c r="B6" s="69" t="s">
        <v>199</v>
      </c>
      <c r="C6" s="70"/>
      <c r="D6" s="49"/>
      <c r="E6" s="49"/>
      <c r="F6" s="67"/>
      <c r="G6" s="116"/>
    </row>
    <row r="7" spans="1:7" ht="56.25" x14ac:dyDescent="0.3">
      <c r="A7" s="68">
        <v>1</v>
      </c>
      <c r="B7" s="71" t="s">
        <v>200</v>
      </c>
      <c r="C7" s="72" t="s">
        <v>201</v>
      </c>
      <c r="D7" s="49">
        <v>3</v>
      </c>
      <c r="E7" s="49">
        <v>4.5</v>
      </c>
      <c r="F7" s="67">
        <v>1</v>
      </c>
      <c r="G7" s="118" t="s">
        <v>327</v>
      </c>
    </row>
    <row r="8" spans="1:7" ht="45.75" x14ac:dyDescent="0.3">
      <c r="A8" s="68">
        <v>2</v>
      </c>
      <c r="B8" s="71" t="s">
        <v>202</v>
      </c>
      <c r="C8" s="72" t="s">
        <v>203</v>
      </c>
      <c r="D8" s="49">
        <v>3</v>
      </c>
      <c r="E8" s="49">
        <v>1.5</v>
      </c>
      <c r="F8" s="67">
        <v>0.1</v>
      </c>
      <c r="G8" s="118" t="s">
        <v>327</v>
      </c>
    </row>
    <row r="9" spans="1:7" ht="45.75" x14ac:dyDescent="0.3">
      <c r="A9" s="68">
        <v>3</v>
      </c>
      <c r="B9" s="71" t="s">
        <v>204</v>
      </c>
      <c r="C9" s="72">
        <v>1</v>
      </c>
      <c r="D9" s="49">
        <v>3</v>
      </c>
      <c r="E9" s="49">
        <v>3</v>
      </c>
      <c r="F9" s="67">
        <v>0.6</v>
      </c>
      <c r="G9" s="118" t="s">
        <v>327</v>
      </c>
    </row>
    <row r="10" spans="1:7" ht="45.75" x14ac:dyDescent="0.3">
      <c r="A10" s="68">
        <v>4</v>
      </c>
      <c r="B10" s="69" t="s">
        <v>205</v>
      </c>
      <c r="C10" s="72" t="s">
        <v>203</v>
      </c>
      <c r="D10" s="49">
        <v>3</v>
      </c>
      <c r="E10" s="49">
        <v>1.5</v>
      </c>
      <c r="F10" s="67">
        <v>0.1</v>
      </c>
      <c r="G10" s="118" t="s">
        <v>327</v>
      </c>
    </row>
    <row r="11" spans="1:7" ht="45.75" x14ac:dyDescent="0.3">
      <c r="A11" s="68">
        <v>5</v>
      </c>
      <c r="B11" s="69" t="s">
        <v>206</v>
      </c>
      <c r="C11" s="72">
        <v>1</v>
      </c>
      <c r="D11" s="49">
        <v>5</v>
      </c>
      <c r="E11" s="49">
        <v>5</v>
      </c>
      <c r="F11" s="67">
        <v>1</v>
      </c>
      <c r="G11" s="118" t="s">
        <v>331</v>
      </c>
    </row>
    <row r="12" spans="1:7" ht="45.75" x14ac:dyDescent="0.3">
      <c r="A12" s="68"/>
      <c r="B12" s="69" t="s">
        <v>207</v>
      </c>
      <c r="C12" s="70"/>
      <c r="D12" s="49"/>
      <c r="E12" s="49"/>
      <c r="F12" s="67"/>
      <c r="G12" s="118" t="s">
        <v>327</v>
      </c>
    </row>
    <row r="13" spans="1:7" ht="45.75" x14ac:dyDescent="0.3">
      <c r="A13" s="68">
        <v>6</v>
      </c>
      <c r="B13" s="69" t="s">
        <v>208</v>
      </c>
      <c r="C13" s="72">
        <v>2</v>
      </c>
      <c r="D13" s="49">
        <v>0</v>
      </c>
      <c r="E13" s="49">
        <v>0</v>
      </c>
      <c r="F13" s="67">
        <v>0</v>
      </c>
      <c r="G13" s="118" t="s">
        <v>328</v>
      </c>
    </row>
    <row r="14" spans="1:7" ht="45.75" x14ac:dyDescent="0.3">
      <c r="A14" s="68">
        <v>7</v>
      </c>
      <c r="B14" s="69" t="s">
        <v>209</v>
      </c>
      <c r="C14" s="72">
        <v>-1</v>
      </c>
      <c r="D14" s="49">
        <v>3</v>
      </c>
      <c r="E14" s="49">
        <v>-3</v>
      </c>
      <c r="F14" s="67">
        <v>0</v>
      </c>
      <c r="G14" s="118" t="s">
        <v>330</v>
      </c>
    </row>
    <row r="15" spans="1:7" ht="45.75" x14ac:dyDescent="0.3">
      <c r="A15" s="68">
        <v>8</v>
      </c>
      <c r="B15" s="69" t="s">
        <v>210</v>
      </c>
      <c r="C15" s="72">
        <v>-1</v>
      </c>
      <c r="D15" s="49">
        <v>3</v>
      </c>
      <c r="E15" s="49">
        <v>-3</v>
      </c>
      <c r="F15" s="67">
        <v>0</v>
      </c>
      <c r="G15" s="118" t="s">
        <v>329</v>
      </c>
    </row>
    <row r="16" spans="1:7" ht="18.75" x14ac:dyDescent="0.3">
      <c r="A16" s="55" t="s">
        <v>183</v>
      </c>
      <c r="B16" s="29" t="s">
        <v>211</v>
      </c>
      <c r="C16" s="5"/>
      <c r="D16" s="5"/>
      <c r="E16" s="5">
        <f>1.4-0.03*E5</f>
        <v>1.115</v>
      </c>
      <c r="F16" s="56"/>
      <c r="G16" s="116"/>
    </row>
    <row r="17" spans="1:7" ht="18.75" x14ac:dyDescent="0.3">
      <c r="A17" s="55" t="s">
        <v>213</v>
      </c>
      <c r="B17" s="27" t="s">
        <v>214</v>
      </c>
      <c r="C17" s="28"/>
      <c r="D17" s="5"/>
      <c r="E17" s="5"/>
      <c r="F17" s="56">
        <f>SUM(F7:F15)</f>
        <v>2.8000000000000003</v>
      </c>
      <c r="G17" s="116"/>
    </row>
    <row r="18" spans="1:7" ht="18.75" x14ac:dyDescent="0.3">
      <c r="A18" s="60" t="s">
        <v>215</v>
      </c>
      <c r="B18" s="61" t="s">
        <v>216</v>
      </c>
      <c r="C18" s="62"/>
      <c r="D18" s="25"/>
      <c r="E18" s="25"/>
      <c r="F18" s="63">
        <v>32</v>
      </c>
      <c r="G18" s="116"/>
    </row>
  </sheetData>
  <mergeCells count="1">
    <mergeCell ref="A3:G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"/>
  <sheetViews>
    <sheetView topLeftCell="D3" zoomScale="85" zoomScaleNormal="85" workbookViewId="0">
      <selection activeCell="F11" sqref="F11"/>
    </sheetView>
  </sheetViews>
  <sheetFormatPr defaultRowHeight="15" x14ac:dyDescent="0.25"/>
  <cols>
    <col min="2" max="2" width="20.28515625" customWidth="1"/>
    <col min="3" max="3" width="24.7109375" customWidth="1"/>
    <col min="4" max="4" width="28.140625" customWidth="1"/>
    <col min="5" max="5" width="16.28515625" customWidth="1"/>
    <col min="6" max="6" width="16.85546875" customWidth="1"/>
    <col min="12" max="12" width="15.5703125" customWidth="1"/>
    <col min="13" max="13" width="24.42578125" customWidth="1"/>
    <col min="14" max="14" width="25" customWidth="1"/>
    <col min="15" max="15" width="16.7109375" customWidth="1"/>
    <col min="16" max="16" width="15.28515625" customWidth="1"/>
  </cols>
  <sheetData>
    <row r="2" spans="2:16" ht="18.75" x14ac:dyDescent="0.25">
      <c r="B2" s="146" t="s">
        <v>243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</row>
    <row r="3" spans="2:16" ht="18.75" x14ac:dyDescent="0.25">
      <c r="B3" s="146" t="s">
        <v>283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</row>
    <row r="4" spans="2:16" ht="18.75" x14ac:dyDescent="0.25">
      <c r="B4" s="37"/>
    </row>
    <row r="5" spans="2:16" ht="18" thickBot="1" x14ac:dyDescent="0.3">
      <c r="B5" s="73" t="s">
        <v>219</v>
      </c>
      <c r="C5" s="73" t="s">
        <v>244</v>
      </c>
      <c r="D5" s="73" t="s">
        <v>245</v>
      </c>
      <c r="E5" s="73" t="s">
        <v>246</v>
      </c>
      <c r="F5" s="74" t="s">
        <v>168</v>
      </c>
    </row>
    <row r="6" spans="2:16" ht="33.75" thickBot="1" x14ac:dyDescent="0.3">
      <c r="B6" s="81" t="s">
        <v>151</v>
      </c>
      <c r="C6" s="82" t="s">
        <v>247</v>
      </c>
      <c r="D6" s="82"/>
      <c r="E6" s="82"/>
      <c r="F6" s="83"/>
      <c r="L6" s="73" t="s">
        <v>219</v>
      </c>
      <c r="M6" s="73" t="s">
        <v>248</v>
      </c>
      <c r="N6" s="73" t="s">
        <v>249</v>
      </c>
      <c r="O6" s="73" t="s">
        <v>246</v>
      </c>
      <c r="P6" s="74" t="s">
        <v>250</v>
      </c>
    </row>
    <row r="7" spans="2:16" ht="19.5" thickBot="1" x14ac:dyDescent="0.3">
      <c r="B7" s="84">
        <v>1</v>
      </c>
      <c r="C7" s="85" t="s">
        <v>251</v>
      </c>
      <c r="D7" s="84" t="s">
        <v>252</v>
      </c>
      <c r="E7" s="85">
        <v>20</v>
      </c>
      <c r="F7" s="86"/>
      <c r="L7" s="75">
        <v>1</v>
      </c>
      <c r="M7" s="76" t="s">
        <v>253</v>
      </c>
      <c r="N7" s="75" t="s">
        <v>254</v>
      </c>
      <c r="O7" s="92">
        <f>E16</f>
        <v>4754181600</v>
      </c>
      <c r="P7" s="77" t="s">
        <v>255</v>
      </c>
    </row>
    <row r="8" spans="2:16" ht="19.5" thickBot="1" x14ac:dyDescent="0.3">
      <c r="B8" s="84">
        <v>2</v>
      </c>
      <c r="C8" s="85" t="s">
        <v>256</v>
      </c>
      <c r="D8" s="84" t="s">
        <v>257</v>
      </c>
      <c r="E8" s="85">
        <v>685</v>
      </c>
      <c r="F8" s="86"/>
      <c r="L8" s="75">
        <v>2</v>
      </c>
      <c r="M8" s="76" t="s">
        <v>258</v>
      </c>
      <c r="N8" s="75" t="s">
        <v>259</v>
      </c>
      <c r="O8" s="76">
        <f>O7*0.65</f>
        <v>3090218040</v>
      </c>
      <c r="P8" s="77" t="s">
        <v>260</v>
      </c>
    </row>
    <row r="9" spans="2:16" ht="38.25" thickBot="1" x14ac:dyDescent="0.3">
      <c r="B9" s="84">
        <v>3</v>
      </c>
      <c r="C9" s="85" t="s">
        <v>261</v>
      </c>
      <c r="D9" s="84" t="s">
        <v>262</v>
      </c>
      <c r="E9" s="85">
        <f>SUM(E7:E8)</f>
        <v>705</v>
      </c>
      <c r="F9" s="86"/>
      <c r="L9" s="75">
        <v>3</v>
      </c>
      <c r="M9" s="76" t="s">
        <v>263</v>
      </c>
      <c r="N9" s="75" t="s">
        <v>264</v>
      </c>
      <c r="O9" s="76">
        <f>(O7+O8)*0.06</f>
        <v>470663978.39999998</v>
      </c>
      <c r="P9" s="77" t="s">
        <v>265</v>
      </c>
    </row>
    <row r="10" spans="2:16" ht="33.75" thickBot="1" x14ac:dyDescent="0.3">
      <c r="B10" s="84">
        <v>4</v>
      </c>
      <c r="C10" s="85" t="s">
        <v>266</v>
      </c>
      <c r="D10" s="84" t="s">
        <v>267</v>
      </c>
      <c r="E10" s="85">
        <v>1.08</v>
      </c>
      <c r="F10" s="86"/>
      <c r="L10" s="75">
        <v>4</v>
      </c>
      <c r="M10" s="76" t="s">
        <v>268</v>
      </c>
      <c r="N10" s="75" t="s">
        <v>269</v>
      </c>
      <c r="O10" s="76">
        <f>O7+O8+O9</f>
        <v>8315063618.3999996</v>
      </c>
      <c r="P10" s="77" t="s">
        <v>270</v>
      </c>
    </row>
    <row r="11" spans="2:16" ht="33.75" thickBot="1" x14ac:dyDescent="0.3">
      <c r="B11" s="84">
        <v>5</v>
      </c>
      <c r="C11" s="87" t="s">
        <v>211</v>
      </c>
      <c r="D11" s="84" t="s">
        <v>212</v>
      </c>
      <c r="E11" s="85">
        <v>1.115</v>
      </c>
      <c r="F11" s="86"/>
      <c r="L11" s="78"/>
      <c r="M11" s="79" t="s">
        <v>271</v>
      </c>
      <c r="N11" s="78" t="s">
        <v>270</v>
      </c>
      <c r="O11" s="76">
        <f>O10</f>
        <v>8315063618.3999996</v>
      </c>
      <c r="P11" s="80"/>
    </row>
    <row r="12" spans="2:16" ht="33.75" thickBot="1" x14ac:dyDescent="0.3">
      <c r="B12" s="84">
        <v>6</v>
      </c>
      <c r="C12" s="85" t="s">
        <v>272</v>
      </c>
      <c r="D12" s="84" t="s">
        <v>273</v>
      </c>
      <c r="E12" s="85">
        <f>E9*E10*E11</f>
        <v>848.96100000000013</v>
      </c>
      <c r="F12" s="85"/>
    </row>
    <row r="13" spans="2:16" ht="33.75" thickBot="1" x14ac:dyDescent="0.3">
      <c r="B13" s="81" t="s">
        <v>183</v>
      </c>
      <c r="C13" s="82" t="s">
        <v>216</v>
      </c>
      <c r="D13" s="84" t="s">
        <v>274</v>
      </c>
      <c r="E13" s="85">
        <v>32</v>
      </c>
      <c r="F13" s="86"/>
    </row>
    <row r="14" spans="2:16" ht="33.75" thickBot="1" x14ac:dyDescent="0.3">
      <c r="B14" s="81" t="s">
        <v>213</v>
      </c>
      <c r="C14" s="82" t="s">
        <v>275</v>
      </c>
      <c r="D14" s="84" t="s">
        <v>276</v>
      </c>
      <c r="E14" s="85">
        <f>10/6*E12</f>
        <v>1414.9350000000002</v>
      </c>
      <c r="F14" s="85"/>
    </row>
    <row r="15" spans="2:16" ht="33.75" thickBot="1" x14ac:dyDescent="0.3">
      <c r="B15" s="81" t="s">
        <v>215</v>
      </c>
      <c r="C15" s="88" t="s">
        <v>277</v>
      </c>
      <c r="D15" s="84" t="s">
        <v>278</v>
      </c>
      <c r="E15" s="85">
        <v>75000</v>
      </c>
      <c r="F15" s="86" t="s">
        <v>285</v>
      </c>
    </row>
    <row r="16" spans="2:16" ht="33" x14ac:dyDescent="0.25">
      <c r="B16" s="89" t="s">
        <v>279</v>
      </c>
      <c r="C16" s="90" t="s">
        <v>280</v>
      </c>
      <c r="D16" s="91" t="s">
        <v>281</v>
      </c>
      <c r="E16" s="92">
        <f>1.4*E14*E13*E15</f>
        <v>4754181600</v>
      </c>
      <c r="F16" s="92"/>
    </row>
  </sheetData>
  <mergeCells count="2">
    <mergeCell ref="B2:P2"/>
    <mergeCell ref="B3:P3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85"/>
  <sheetViews>
    <sheetView topLeftCell="A25" workbookViewId="0">
      <selection activeCell="D8" sqref="D8"/>
    </sheetView>
  </sheetViews>
  <sheetFormatPr defaultRowHeight="15" x14ac:dyDescent="0.25"/>
  <cols>
    <col min="4" max="4" width="68.140625" customWidth="1"/>
  </cols>
  <sheetData>
    <row r="2" spans="3:8" x14ac:dyDescent="0.25">
      <c r="C2" s="147" t="s">
        <v>414</v>
      </c>
      <c r="D2" s="147"/>
      <c r="E2" s="147"/>
      <c r="F2" s="147"/>
      <c r="G2" s="147"/>
    </row>
    <row r="4" spans="3:8" x14ac:dyDescent="0.25">
      <c r="D4" s="120" t="s">
        <v>375</v>
      </c>
      <c r="E4" s="120"/>
      <c r="F4" s="120"/>
      <c r="G4" s="120"/>
      <c r="H4" s="120"/>
    </row>
    <row r="5" spans="3:8" x14ac:dyDescent="0.25">
      <c r="D5" t="s">
        <v>382</v>
      </c>
    </row>
    <row r="6" spans="3:8" x14ac:dyDescent="0.25">
      <c r="D6" t="s">
        <v>383</v>
      </c>
    </row>
    <row r="7" spans="3:8" x14ac:dyDescent="0.25">
      <c r="D7" t="s">
        <v>384</v>
      </c>
    </row>
    <row r="8" spans="3:8" x14ac:dyDescent="0.25">
      <c r="D8" t="s">
        <v>385</v>
      </c>
    </row>
    <row r="9" spans="3:8" x14ac:dyDescent="0.25">
      <c r="D9" s="120" t="s">
        <v>376</v>
      </c>
      <c r="E9" s="121"/>
      <c r="F9" s="121"/>
      <c r="G9" s="121"/>
      <c r="H9" s="121"/>
    </row>
    <row r="10" spans="3:8" x14ac:dyDescent="0.25">
      <c r="D10" t="s">
        <v>390</v>
      </c>
    </row>
    <row r="11" spans="3:8" x14ac:dyDescent="0.25">
      <c r="D11" t="s">
        <v>389</v>
      </c>
    </row>
    <row r="12" spans="3:8" x14ac:dyDescent="0.25">
      <c r="D12" t="s">
        <v>388</v>
      </c>
    </row>
    <row r="13" spans="3:8" x14ac:dyDescent="0.25">
      <c r="D13" t="s">
        <v>387</v>
      </c>
    </row>
    <row r="14" spans="3:8" x14ac:dyDescent="0.25">
      <c r="D14" t="s">
        <v>386</v>
      </c>
    </row>
    <row r="15" spans="3:8" x14ac:dyDescent="0.25">
      <c r="D15" t="s">
        <v>391</v>
      </c>
    </row>
    <row r="16" spans="3:8" x14ac:dyDescent="0.25">
      <c r="D16" t="s">
        <v>392</v>
      </c>
    </row>
    <row r="17" spans="4:8" x14ac:dyDescent="0.25">
      <c r="D17" t="s">
        <v>393</v>
      </c>
    </row>
    <row r="18" spans="4:8" x14ac:dyDescent="0.25">
      <c r="D18" t="s">
        <v>394</v>
      </c>
    </row>
    <row r="19" spans="4:8" x14ac:dyDescent="0.25">
      <c r="D19" t="s">
        <v>395</v>
      </c>
    </row>
    <row r="20" spans="4:8" x14ac:dyDescent="0.25">
      <c r="D20" t="s">
        <v>396</v>
      </c>
    </row>
    <row r="21" spans="4:8" x14ac:dyDescent="0.25">
      <c r="D21" t="s">
        <v>397</v>
      </c>
    </row>
    <row r="22" spans="4:8" x14ac:dyDescent="0.25">
      <c r="D22" s="120" t="s">
        <v>377</v>
      </c>
      <c r="E22" s="121"/>
      <c r="F22" s="121"/>
      <c r="G22" s="121"/>
      <c r="H22" s="121"/>
    </row>
    <row r="23" spans="4:8" x14ac:dyDescent="0.25">
      <c r="D23" t="s">
        <v>398</v>
      </c>
    </row>
    <row r="24" spans="4:8" x14ac:dyDescent="0.25">
      <c r="D24" t="s">
        <v>403</v>
      </c>
    </row>
    <row r="25" spans="4:8" x14ac:dyDescent="0.25">
      <c r="D25" t="s">
        <v>402</v>
      </c>
    </row>
    <row r="26" spans="4:8" x14ac:dyDescent="0.25">
      <c r="D26" t="s">
        <v>401</v>
      </c>
    </row>
    <row r="27" spans="4:8" x14ac:dyDescent="0.25">
      <c r="D27" t="s">
        <v>400</v>
      </c>
    </row>
    <row r="28" spans="4:8" x14ac:dyDescent="0.25">
      <c r="D28" t="s">
        <v>399</v>
      </c>
    </row>
    <row r="29" spans="4:8" x14ac:dyDescent="0.25">
      <c r="D29" s="119" t="s">
        <v>378</v>
      </c>
    </row>
    <row r="30" spans="4:8" x14ac:dyDescent="0.25">
      <c r="D30" t="s">
        <v>404</v>
      </c>
    </row>
    <row r="31" spans="4:8" x14ac:dyDescent="0.25">
      <c r="D31" t="s">
        <v>405</v>
      </c>
    </row>
    <row r="32" spans="4:8" x14ac:dyDescent="0.25">
      <c r="D32" t="s">
        <v>332</v>
      </c>
    </row>
    <row r="33" spans="4:4" x14ac:dyDescent="0.25">
      <c r="D33" t="s">
        <v>333</v>
      </c>
    </row>
    <row r="34" spans="4:4" x14ac:dyDescent="0.25">
      <c r="D34" t="s">
        <v>334</v>
      </c>
    </row>
    <row r="35" spans="4:4" x14ac:dyDescent="0.25">
      <c r="D35" t="s">
        <v>335</v>
      </c>
    </row>
    <row r="36" spans="4:4" x14ac:dyDescent="0.25">
      <c r="D36" t="s">
        <v>336</v>
      </c>
    </row>
    <row r="37" spans="4:4" x14ac:dyDescent="0.25">
      <c r="D37" t="s">
        <v>337</v>
      </c>
    </row>
    <row r="38" spans="4:4" x14ac:dyDescent="0.25">
      <c r="D38" t="s">
        <v>338</v>
      </c>
    </row>
    <row r="39" spans="4:4" x14ac:dyDescent="0.25">
      <c r="D39" t="s">
        <v>339</v>
      </c>
    </row>
    <row r="40" spans="4:4" x14ac:dyDescent="0.25">
      <c r="D40" t="s">
        <v>340</v>
      </c>
    </row>
    <row r="41" spans="4:4" x14ac:dyDescent="0.25">
      <c r="D41" t="s">
        <v>341</v>
      </c>
    </row>
    <row r="42" spans="4:4" x14ac:dyDescent="0.25">
      <c r="D42" t="s">
        <v>342</v>
      </c>
    </row>
    <row r="43" spans="4:4" x14ac:dyDescent="0.25">
      <c r="D43" t="s">
        <v>343</v>
      </c>
    </row>
    <row r="44" spans="4:4" x14ac:dyDescent="0.25">
      <c r="D44" t="s">
        <v>344</v>
      </c>
    </row>
    <row r="45" spans="4:4" x14ac:dyDescent="0.25">
      <c r="D45" t="s">
        <v>345</v>
      </c>
    </row>
    <row r="46" spans="4:4" x14ac:dyDescent="0.25">
      <c r="D46" t="s">
        <v>346</v>
      </c>
    </row>
    <row r="47" spans="4:4" x14ac:dyDescent="0.25">
      <c r="D47" t="s">
        <v>347</v>
      </c>
    </row>
    <row r="48" spans="4:4" x14ac:dyDescent="0.25">
      <c r="D48" t="s">
        <v>348</v>
      </c>
    </row>
    <row r="49" spans="4:4" x14ac:dyDescent="0.25">
      <c r="D49" t="s">
        <v>349</v>
      </c>
    </row>
    <row r="50" spans="4:4" x14ac:dyDescent="0.25">
      <c r="D50" t="s">
        <v>350</v>
      </c>
    </row>
    <row r="51" spans="4:4" x14ac:dyDescent="0.25">
      <c r="D51" t="s">
        <v>351</v>
      </c>
    </row>
    <row r="52" spans="4:4" x14ac:dyDescent="0.25">
      <c r="D52" t="s">
        <v>352</v>
      </c>
    </row>
    <row r="53" spans="4:4" x14ac:dyDescent="0.25">
      <c r="D53" t="s">
        <v>353</v>
      </c>
    </row>
    <row r="54" spans="4:4" x14ac:dyDescent="0.25">
      <c r="D54" t="s">
        <v>354</v>
      </c>
    </row>
    <row r="55" spans="4:4" x14ac:dyDescent="0.25">
      <c r="D55" t="s">
        <v>355</v>
      </c>
    </row>
    <row r="56" spans="4:4" x14ac:dyDescent="0.25">
      <c r="D56" t="s">
        <v>356</v>
      </c>
    </row>
    <row r="57" spans="4:4" x14ac:dyDescent="0.25">
      <c r="D57" t="s">
        <v>357</v>
      </c>
    </row>
    <row r="58" spans="4:4" x14ac:dyDescent="0.25">
      <c r="D58" t="s">
        <v>358</v>
      </c>
    </row>
    <row r="59" spans="4:4" x14ac:dyDescent="0.25">
      <c r="D59" t="s">
        <v>359</v>
      </c>
    </row>
    <row r="60" spans="4:4" x14ac:dyDescent="0.25">
      <c r="D60" t="s">
        <v>360</v>
      </c>
    </row>
    <row r="61" spans="4:4" x14ac:dyDescent="0.25">
      <c r="D61" t="s">
        <v>361</v>
      </c>
    </row>
    <row r="62" spans="4:4" x14ac:dyDescent="0.25">
      <c r="D62" t="s">
        <v>362</v>
      </c>
    </row>
    <row r="63" spans="4:4" x14ac:dyDescent="0.25">
      <c r="D63" t="s">
        <v>363</v>
      </c>
    </row>
    <row r="64" spans="4:4" x14ac:dyDescent="0.25">
      <c r="D64" t="s">
        <v>364</v>
      </c>
    </row>
    <row r="65" spans="4:4" x14ac:dyDescent="0.25">
      <c r="D65" t="s">
        <v>365</v>
      </c>
    </row>
    <row r="66" spans="4:4" x14ac:dyDescent="0.25">
      <c r="D66" t="s">
        <v>366</v>
      </c>
    </row>
    <row r="67" spans="4:4" x14ac:dyDescent="0.25">
      <c r="D67" t="s">
        <v>367</v>
      </c>
    </row>
    <row r="68" spans="4:4" x14ac:dyDescent="0.25">
      <c r="D68" t="s">
        <v>368</v>
      </c>
    </row>
    <row r="69" spans="4:4" x14ac:dyDescent="0.25">
      <c r="D69" t="s">
        <v>369</v>
      </c>
    </row>
    <row r="70" spans="4:4" x14ac:dyDescent="0.25">
      <c r="D70" t="s">
        <v>370</v>
      </c>
    </row>
    <row r="71" spans="4:4" x14ac:dyDescent="0.25">
      <c r="D71" t="s">
        <v>371</v>
      </c>
    </row>
    <row r="72" spans="4:4" x14ac:dyDescent="0.25">
      <c r="D72" t="s">
        <v>372</v>
      </c>
    </row>
    <row r="73" spans="4:4" x14ac:dyDescent="0.25">
      <c r="D73" t="s">
        <v>373</v>
      </c>
    </row>
    <row r="74" spans="4:4" x14ac:dyDescent="0.25">
      <c r="D74" t="s">
        <v>374</v>
      </c>
    </row>
    <row r="75" spans="4:4" x14ac:dyDescent="0.25">
      <c r="D75" s="119" t="s">
        <v>379</v>
      </c>
    </row>
    <row r="76" spans="4:4" x14ac:dyDescent="0.25">
      <c r="D76" t="s">
        <v>406</v>
      </c>
    </row>
    <row r="77" spans="4:4" x14ac:dyDescent="0.25">
      <c r="D77" t="s">
        <v>407</v>
      </c>
    </row>
    <row r="78" spans="4:4" x14ac:dyDescent="0.25">
      <c r="D78" t="s">
        <v>408</v>
      </c>
    </row>
    <row r="79" spans="4:4" x14ac:dyDescent="0.25">
      <c r="D79" t="s">
        <v>409</v>
      </c>
    </row>
    <row r="80" spans="4:4" x14ac:dyDescent="0.25">
      <c r="D80" t="s">
        <v>410</v>
      </c>
    </row>
    <row r="81" spans="4:4" x14ac:dyDescent="0.25">
      <c r="D81" t="s">
        <v>411</v>
      </c>
    </row>
    <row r="82" spans="4:4" x14ac:dyDescent="0.25">
      <c r="D82" s="119" t="s">
        <v>380</v>
      </c>
    </row>
    <row r="83" spans="4:4" x14ac:dyDescent="0.25">
      <c r="D83" s="119" t="s">
        <v>381</v>
      </c>
    </row>
    <row r="84" spans="4:4" x14ac:dyDescent="0.25">
      <c r="D84" t="s">
        <v>412</v>
      </c>
    </row>
    <row r="85" spans="4:4" x14ac:dyDescent="0.25">
      <c r="D85" t="s">
        <v>413</v>
      </c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Yêu Cầu Chức Năng</vt:lpstr>
      <vt:lpstr>UseCase</vt:lpstr>
      <vt:lpstr>PhanHePM</vt:lpstr>
      <vt:lpstr>TAW</vt:lpstr>
      <vt:lpstr>TBF</vt:lpstr>
      <vt:lpstr>TFW_TCF</vt:lpstr>
      <vt:lpstr>EFW_P</vt:lpstr>
      <vt:lpstr>Gía trị phần mềm</vt:lpstr>
      <vt:lpstr>WBS</vt:lpstr>
      <vt:lpstr>TAW!_Toc465877814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</dc:creator>
  <cp:lastModifiedBy>PhucBinz</cp:lastModifiedBy>
  <dcterms:created xsi:type="dcterms:W3CDTF">2018-03-02T13:06:44Z</dcterms:created>
  <dcterms:modified xsi:type="dcterms:W3CDTF">2018-05-31T02:20:00Z</dcterms:modified>
</cp:coreProperties>
</file>