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-120" yWindow="-120" windowWidth="29040" windowHeight="15720"/>
  </bookViews>
  <sheets>
    <sheet name="sheet4" sheetId="1" r:id="rId1"/>
    <sheet name="Sheet1" sheetId="5" r:id="rId2"/>
    <sheet name="Sheet2" sheetId="6" r:id="rId3"/>
    <sheet name="Lại Thùy Linh" sheetId="2" r:id="rId4"/>
    <sheet name="E" sheetId="4" r:id="rId5"/>
    <sheet name="Sheet3" sheetId="3" r:id="rId6"/>
  </sheets>
  <definedNames>
    <definedName name="_xlnm._FilterDatabase" localSheetId="4" hidden="1">E!$B$4:$H$11</definedName>
    <definedName name="_xlnm._FilterDatabase" localSheetId="3" hidden="1">'Lại Thùy Linh'!$A$23:$F$28</definedName>
    <definedName name="_xlnm._FilterDatabase" localSheetId="1" hidden="1">Sheet1!$B$4:$I$19</definedName>
    <definedName name="_xlnm._FilterDatabase" localSheetId="0" hidden="1">sheet4!$A$2:$F$18</definedName>
    <definedName name="_xlchart.v1.0" hidden="1">sheet4!$A$9:$C$16</definedName>
    <definedName name="_xlchart.v1.1" hidden="1">sheet4!$D$9:$D$16</definedName>
    <definedName name="_xlnm.Criteria" localSheetId="3">'Lại Thùy Linh'!$F$1:$F$2</definedName>
    <definedName name="_xlnm.Criteria" localSheetId="0">sheet4!$C$2:$C$3</definedName>
    <definedName name="_xlnm.Extract" localSheetId="4">E!$G$21:$O$21</definedName>
    <definedName name="_xlnm.Extract" localSheetId="3">'Lại Thùy Linh'!$A$5:$I$5</definedName>
    <definedName name="_xlnm.Extract" localSheetId="1">Sheet1!$A$4:$F$4</definedName>
    <definedName name="_xlnm.Extract" localSheetId="0">sheet4!$K$18:$P$18</definedName>
    <definedName name="hello">'Lại Thùy Linh'!$G$32</definedName>
    <definedName name="Quý">Sheet1!$E$6</definedName>
  </definedNames>
  <calcPr calcId="144525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G8" i="1"/>
  <c r="G9" i="1"/>
  <c r="G3" i="1"/>
  <c r="G4" i="1"/>
  <c r="G5" i="1"/>
  <c r="G6" i="1"/>
  <c r="G7" i="1"/>
  <c r="G10" i="1"/>
  <c r="G11" i="1"/>
  <c r="G12" i="1"/>
  <c r="G13" i="1"/>
  <c r="G14" i="1"/>
  <c r="G15" i="1"/>
  <c r="G16" i="1"/>
  <c r="G17" i="1"/>
  <c r="G18" i="1"/>
  <c r="G26" i="1"/>
  <c r="M3" i="1"/>
  <c r="F1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B2" i="5"/>
  <c r="O17" i="4"/>
  <c r="H36" i="1" l="1"/>
  <c r="I2" i="2"/>
</calcChain>
</file>

<file path=xl/sharedStrings.xml><?xml version="1.0" encoding="utf-8"?>
<sst xmlns="http://schemas.openxmlformats.org/spreadsheetml/2006/main" count="177" uniqueCount="45">
  <si>
    <t>Họ và tên</t>
  </si>
  <si>
    <t>Quê quán</t>
  </si>
  <si>
    <t>Loại phòng</t>
  </si>
  <si>
    <t>Giá phòng</t>
  </si>
  <si>
    <t>Nguyễn Vân Anh</t>
  </si>
  <si>
    <t>Nguyễn Ngọc Chi</t>
  </si>
  <si>
    <t>Nguyễn Thùy Dung</t>
  </si>
  <si>
    <t>Nguyễn Minh Duy</t>
  </si>
  <si>
    <t>Lê Thúy Hà</t>
  </si>
  <si>
    <t>Đoàn Thế Hải</t>
  </si>
  <si>
    <t>Nguyễn Phương Hoa</t>
  </si>
  <si>
    <t>Trần Quang Khánh</t>
  </si>
  <si>
    <t>Bùi Thị Lan</t>
  </si>
  <si>
    <t>Nguyễn Thị Lương</t>
  </si>
  <si>
    <t>Lê Nguyễn Hải Minh</t>
  </si>
  <si>
    <t>Phạm Thị Ngọc Mỹ</t>
  </si>
  <si>
    <t>Đỗ Thành Nam</t>
  </si>
  <si>
    <t>Nguyễn Thúy Nga</t>
  </si>
  <si>
    <t>Nguyễn Thị Bích Ngọc</t>
  </si>
  <si>
    <t>Nam Định</t>
  </si>
  <si>
    <t>Tuyên Quang</t>
  </si>
  <si>
    <t>Thái Bình</t>
  </si>
  <si>
    <t>Hà Nội</t>
  </si>
  <si>
    <t>Senior</t>
  </si>
  <si>
    <t>Deluxe</t>
  </si>
  <si>
    <t>Superior</t>
  </si>
  <si>
    <t>DOANH THU KHÁCH SẠN  NHA TRANG PALACE</t>
  </si>
  <si>
    <t>Số ngày</t>
  </si>
  <si>
    <t>Thành tiền</t>
  </si>
  <si>
    <t>Số lượng khách lưu trú &gt;=5 ngày</t>
  </si>
  <si>
    <t>Họ</t>
  </si>
  <si>
    <t>Column1</t>
  </si>
  <si>
    <t>1550000</t>
  </si>
  <si>
    <t>4</t>
  </si>
  <si>
    <t xml:space="preserve"> 6,200,000 ₫ </t>
  </si>
  <si>
    <t>Ưu đãi</t>
  </si>
  <si>
    <t>Colmn2</t>
  </si>
  <si>
    <t>Colmn3</t>
  </si>
  <si>
    <t>Yếu</t>
  </si>
  <si>
    <t>Trung Bình</t>
  </si>
  <si>
    <t>Khá</t>
  </si>
  <si>
    <t>abcjdnsgn</t>
  </si>
  <si>
    <t>sàaga</t>
  </si>
  <si>
    <t>fsdada</t>
  </si>
  <si>
    <t>ssss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</si>
</sst>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\ [$₫-42A]_-;\-* #,##0\ [$₫-42A]_-;_-* &quot;-&quot;\ [$₫-42A]_-;_-@_-"/>
    <numFmt numFmtId="165" formatCode="_-[$£-809]* #,##0_-;\-[$£-809]* #,##0_-;_-[$£-809]* &quot;-&quot;_-;_-@_-"/>
  </numFmts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0"/>
      <name val="Times New Roman"/>
      <family val="1"/>
    </font>
    <font>
      <sz val="13"/>
      <color theme="1"/>
      <name val="Times New Roman"/>
      <family val="1"/>
    </font>
    <font>
      <sz val="8"/>
      <name val="Calibri"/>
      <family val="2"/>
      <scheme val="minor"/>
    </font>
    <font>
      <sz val="11"/>
      <color theme="1"/>
      <name val="Palatino Linotype"/>
      <family val="1"/>
    </font>
    <font>
      <sz val="11"/>
      <color theme="1"/>
      <name val="Times New Roman"/>
      <family val="1"/>
    </font>
    <font>
      <i/>
      <sz val="13"/>
      <color rgb="FF0070C0"/>
      <name val="Times New Roman"/>
      <family val="1"/>
    </font>
    <font>
      <sz val="12"/>
      <color theme="1"/>
      <name val="Calibri"/>
      <family val="2"/>
      <scheme val="minor"/>
    </font>
    <font>
      <sz val="13"/>
      <color rgb="FFFF0000"/>
      <name val="Times New Roman"/>
      <family val="1"/>
    </font>
    <font>
      <sz val="13"/>
      <color theme="6" tint="0.39997558519241921"/>
      <name val="Times New Roman"/>
      <family val="1"/>
    </font>
    <font>
      <b/>
      <sz val="18"/>
      <color theme="3"/>
      <name val="Cambria"/>
      <family val="2"/>
      <scheme val="major"/>
    </font>
    <font>
      <b/>
      <sz val="18"/>
      <color theme="3"/>
      <name val="Times New Roman"/>
      <family val="1"/>
    </font>
    <font>
      <sz val="11"/>
      <color rgb="FFCE917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1" fillId="0" borderId="0" xfId="0" applyNumberFormat="1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/>
    <xf numFmtId="0" fontId="3" fillId="0" borderId="0" xfId="0" applyFont="1"/>
    <xf numFmtId="164" fontId="3" fillId="0" borderId="0" xfId="0" applyNumberFormat="1" applyFont="1"/>
    <xf numFmtId="1" fontId="1" fillId="0" borderId="0" xfId="0" applyNumberFormat="1" applyFont="1"/>
    <xf numFmtId="0" fontId="5" fillId="0" borderId="0" xfId="0" applyFont="1"/>
    <xf numFmtId="0" fontId="6" fillId="0" borderId="0" xfId="0" applyFont="1"/>
    <xf numFmtId="0" fontId="2" fillId="2" borderId="0" xfId="0" applyFont="1" applyFill="1"/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1" fillId="3" borderId="5" xfId="0" applyFont="1" applyFill="1" applyBorder="1"/>
    <xf numFmtId="0" fontId="1" fillId="3" borderId="6" xfId="0" applyFont="1" applyFill="1" applyBorder="1"/>
    <xf numFmtId="1" fontId="1" fillId="3" borderId="6" xfId="0" applyNumberFormat="1" applyFont="1" applyFill="1" applyBorder="1" applyAlignment="1">
      <alignment horizontal="center" vertical="center"/>
    </xf>
    <xf numFmtId="164" fontId="1" fillId="3" borderId="6" xfId="0" applyNumberFormat="1" applyFont="1" applyFill="1" applyBorder="1"/>
    <xf numFmtId="0" fontId="1" fillId="4" borderId="7" xfId="0" applyFont="1" applyFill="1" applyBorder="1"/>
    <xf numFmtId="0" fontId="1" fillId="4" borderId="3" xfId="0" applyFont="1" applyFill="1" applyBorder="1"/>
    <xf numFmtId="0" fontId="1" fillId="4" borderId="3" xfId="0" applyFont="1" applyFill="1" applyBorder="1" applyAlignment="1">
      <alignment horizontal="center" vertical="center"/>
    </xf>
    <xf numFmtId="164" fontId="1" fillId="4" borderId="3" xfId="0" applyNumberFormat="1" applyFont="1" applyFill="1" applyBorder="1"/>
    <xf numFmtId="0" fontId="1" fillId="3" borderId="7" xfId="0" applyFont="1" applyFill="1" applyBorder="1"/>
    <xf numFmtId="0" fontId="1" fillId="3" borderId="3" xfId="0" applyFont="1" applyFill="1" applyBorder="1"/>
    <xf numFmtId="0" fontId="1" fillId="3" borderId="3" xfId="0" applyFont="1" applyFill="1" applyBorder="1" applyAlignment="1">
      <alignment horizontal="center" vertical="center"/>
    </xf>
    <xf numFmtId="164" fontId="1" fillId="3" borderId="3" xfId="0" applyNumberFormat="1" applyFont="1" applyFill="1" applyBorder="1"/>
    <xf numFmtId="0" fontId="8" fillId="0" borderId="0" xfId="0" applyFont="1"/>
    <xf numFmtId="0" fontId="1" fillId="3" borderId="4" xfId="0" applyFont="1" applyFill="1" applyBorder="1"/>
    <xf numFmtId="0" fontId="2" fillId="2" borderId="8" xfId="0" applyFont="1" applyFill="1" applyBorder="1"/>
    <xf numFmtId="0" fontId="7" fillId="0" borderId="0" xfId="0" applyFont="1" applyAlignment="1">
      <alignment horizontal="center"/>
    </xf>
    <xf numFmtId="0" fontId="2" fillId="2" borderId="0" xfId="0" applyFont="1" applyFill="1" applyAlignment="1">
      <alignment horizontal="left" indent="2"/>
    </xf>
    <xf numFmtId="0" fontId="1" fillId="3" borderId="5" xfId="0" applyFont="1" applyFill="1" applyBorder="1" applyAlignment="1">
      <alignment horizontal="left" indent="2"/>
    </xf>
    <xf numFmtId="0" fontId="1" fillId="4" borderId="7" xfId="0" applyFont="1" applyFill="1" applyBorder="1" applyAlignment="1">
      <alignment horizontal="left" indent="2"/>
    </xf>
    <xf numFmtId="0" fontId="1" fillId="3" borderId="7" xfId="0" applyFont="1" applyFill="1" applyBorder="1" applyAlignment="1">
      <alignment horizontal="left" indent="2"/>
    </xf>
    <xf numFmtId="0" fontId="1" fillId="0" borderId="0" xfId="0" applyFont="1" applyAlignment="1">
      <alignment horizontal="left" indent="2"/>
    </xf>
    <xf numFmtId="0" fontId="9" fillId="0" borderId="0" xfId="0" applyFont="1"/>
    <xf numFmtId="0" fontId="10" fillId="0" borderId="0" xfId="0" applyFont="1"/>
    <xf numFmtId="40" fontId="1" fillId="0" borderId="0" xfId="0" applyNumberFormat="1" applyFont="1"/>
    <xf numFmtId="165" fontId="1" fillId="3" borderId="3" xfId="0" applyNumberFormat="1" applyFont="1" applyFill="1" applyBorder="1"/>
    <xf numFmtId="0" fontId="12" fillId="0" borderId="0" xfId="1" applyFont="1" applyAlignment="1">
      <alignment horizontal="left" indent="2"/>
    </xf>
    <xf numFmtId="0" fontId="12" fillId="0" borderId="0" xfId="1" applyFont="1"/>
    <xf numFmtId="0" fontId="13" fillId="0" borderId="0" xfId="0" applyFont="1" applyAlignment="1">
      <alignment vertical="center"/>
    </xf>
    <xf numFmtId="164" fontId="6" fillId="0" borderId="0" xfId="0" applyNumberFormat="1" applyFont="1"/>
  </cellXfs>
  <cellStyles count="2">
    <cellStyle name="Normal" xfId="0" builtinId="0"/>
    <cellStyle name="Title" xfId="1" builtinId="1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theme="8" tint="0.59999389629810485"/>
          <bgColor theme="8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Times New Roman"/>
        <scheme val="none"/>
      </font>
      <fill>
        <patternFill patternType="solid">
          <fgColor theme="8"/>
          <bgColor theme="8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theme="8" tint="0.59999389629810485"/>
          <bgColor theme="8" tint="0.59999389629810485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_-* #,##0\ [$₫-42A]_-;\-* #,##0\ [$₫-42A]_-;_-* &quot;-&quot;\ [$₫-42A]_-;_-@_-"/>
      <fill>
        <patternFill patternType="solid">
          <fgColor theme="8" tint="0.59999389629810485"/>
          <bgColor theme="8" tint="0.59999389629810485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theme="8" tint="0.59999389629810485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theme="8" tint="0.59999389629810485"/>
          <bgColor theme="8" tint="0.59999389629810485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theme="8" tint="0.59999389629810485"/>
          <bgColor theme="8" tint="0.59999389629810485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theme="8" tint="0.59999389629810485"/>
          <bgColor theme="8" tint="0.59999389629810485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2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border outline="0">
        <right style="thin">
          <color theme="0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</xdr:colOff>
      <xdr:row>14</xdr:row>
      <xdr:rowOff>9525</xdr:rowOff>
    </xdr:from>
    <xdr:to>
      <xdr:col>15</xdr:col>
      <xdr:colOff>542925</xdr:colOff>
      <xdr:row>17</xdr:row>
      <xdr:rowOff>57150</xdr:rowOff>
    </xdr:to>
    <xdr:sp macro="" textlink="">
      <xdr:nvSpPr>
        <xdr:cNvPr id="2" name="Rectangle: Diagonal Corners Snipped 1">
          <a:extLst>
            <a:ext uri="{FF2B5EF4-FFF2-40B4-BE49-F238E27FC236}">
              <a16:creationId xmlns="" xmlns:a16="http://schemas.microsoft.com/office/drawing/2014/main" id="{87A041E4-6C47-5153-B1D8-D571F6ADFA00}"/>
            </a:ext>
          </a:extLst>
        </xdr:cNvPr>
        <xdr:cNvSpPr/>
      </xdr:nvSpPr>
      <xdr:spPr>
        <a:xfrm>
          <a:off x="10372725" y="2971800"/>
          <a:ext cx="1657350" cy="685800"/>
        </a:xfrm>
        <a:prstGeom prst="snip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2" name="NhaTrang" displayName="NhaTrang" ref="A2:G18" totalsRowShown="0" headerRowDxfId="1" dataDxfId="0" tableBorderDxfId="9">
  <autoFilter ref="A2:G18"/>
  <tableColumns count="7">
    <tableColumn id="1" name="Họ và tên" dataDxfId="8"/>
    <tableColumn id="2" name="Quê quán" dataDxfId="7"/>
    <tableColumn id="3" name="Loại phòng" dataDxfId="6"/>
    <tableColumn id="4" name="Giá phòng" dataDxfId="5"/>
    <tableColumn id="5" name="Số ngày" dataDxfId="4"/>
    <tableColumn id="6" name="Thành tiền" dataDxfId="3">
      <calculatedColumnFormula>NhaTrang[[#This Row],[Số ngày]]*NhaTrang[[#This Row],[Giá phòng]]</calculatedColumnFormula>
    </tableColumn>
    <tableColumn id="7" name="Column1" dataDxfId="2">
      <calculatedColumnFormula>IF(NhaTrang[[#This Row],[Số ngày]]&gt;=8,"Giỏi",IF(AND(NhaTrang[[#This Row],[Số ngày]]&gt;=6.5,NhaTrang[[#This Row],[Số ngày]]&lt;8),"Khá","Trung Bình"))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zoomScaleNormal="100" workbookViewId="0">
      <selection activeCell="F23" sqref="A1:XFD1048576"/>
    </sheetView>
  </sheetViews>
  <sheetFormatPr defaultColWidth="9.42578125" defaultRowHeight="16.5" x14ac:dyDescent="0.25"/>
  <cols>
    <col min="1" max="1" width="40.7109375" style="36" customWidth="1"/>
    <col min="2" max="2" width="26" style="1" customWidth="1"/>
    <col min="3" max="5" width="21.28515625" style="1" customWidth="1"/>
    <col min="6" max="6" width="23.28515625" style="1" customWidth="1"/>
    <col min="7" max="7" width="27.42578125" style="1" customWidth="1"/>
    <col min="8" max="8" width="34.140625" style="1" customWidth="1"/>
    <col min="9" max="9" width="9.42578125" style="1"/>
    <col min="10" max="10" width="23.28515625" style="1" customWidth="1"/>
    <col min="11" max="11" width="28.28515625" style="1" customWidth="1"/>
    <col min="12" max="16384" width="9.42578125" style="1"/>
  </cols>
  <sheetData>
    <row r="1" spans="1:16" ht="22.5" x14ac:dyDescent="0.3">
      <c r="A1" s="41" t="s">
        <v>26</v>
      </c>
      <c r="B1" s="31"/>
      <c r="C1" s="31"/>
      <c r="D1" s="31"/>
      <c r="E1" s="31"/>
      <c r="F1" s="31"/>
    </row>
    <row r="2" spans="1:16" ht="17.25" thickBot="1" x14ac:dyDescent="0.3">
      <c r="A2" s="32" t="s">
        <v>0</v>
      </c>
      <c r="B2" s="14" t="s">
        <v>1</v>
      </c>
      <c r="C2" s="14" t="s">
        <v>2</v>
      </c>
      <c r="D2" s="14" t="s">
        <v>3</v>
      </c>
      <c r="E2" s="15" t="s">
        <v>27</v>
      </c>
      <c r="F2" s="14" t="s">
        <v>28</v>
      </c>
      <c r="G2" s="30" t="s">
        <v>31</v>
      </c>
      <c r="H2" s="12"/>
    </row>
    <row r="3" spans="1:16" ht="17.25" thickTop="1" x14ac:dyDescent="0.25">
      <c r="A3" s="33" t="s">
        <v>4</v>
      </c>
      <c r="B3" s="17" t="s">
        <v>19</v>
      </c>
      <c r="C3" s="17" t="s">
        <v>23</v>
      </c>
      <c r="D3" s="17">
        <v>1550000</v>
      </c>
      <c r="E3" s="18">
        <v>4</v>
      </c>
      <c r="F3" s="19">
        <f>NhaTrang[[#This Row],[Số ngày]]*NhaTrang[[#This Row],[Giá phòng]]</f>
        <v>6200000</v>
      </c>
      <c r="G3" s="29" t="str">
        <f>IF(NhaTrang[[#This Row],[Số ngày]]&gt;=8,"Giỏi",IF(AND(NhaTrang[[#This Row],[Số ngày]]&gt;=6.5,NhaTrang[[#This Row],[Số ngày]]&lt;8),"Khá","Trung Bình"))</f>
        <v>Trung Bình</v>
      </c>
      <c r="H3" s="12"/>
      <c r="I3" s="1" t="str">
        <f>IF(NhaTrang[[#This Row],[Số ngày]]&gt;=8,"Giỏi",IF(NhaTrang[[#This Row],[Số ngày]]&gt;=6.5,"Khá",IF(NhaTrang[[#This Row],[Số ngày]]&gt;=5,"Trung Bình","Yếu")))</f>
        <v>Yếu</v>
      </c>
      <c r="J3" s="12"/>
      <c r="K3" s="12" t="str">
        <f>IF(NhaTrang[[#This Row],[Số ngày]]&gt;=5,IF(NhaTrang[[#This Row],[Số ngày]]&gt;=6.5,IF(NhaTrang[[#This Row],[Số ngày]]&gt;=8,"Giỏi","Khá"),"Trung Bình"),"Yếu")</f>
        <v>Yếu</v>
      </c>
      <c r="L3" s="12"/>
      <c r="M3" s="12">
        <f>IF(NhaTrang[[#This Row],[Số ngày]]&gt;4,1,2)</f>
        <v>2</v>
      </c>
      <c r="N3" s="12"/>
      <c r="O3" s="12"/>
      <c r="P3" s="1">
        <v>3</v>
      </c>
    </row>
    <row r="4" spans="1:16" x14ac:dyDescent="0.25">
      <c r="A4" s="34" t="s">
        <v>5</v>
      </c>
      <c r="B4" s="21" t="s">
        <v>20</v>
      </c>
      <c r="C4" s="21" t="s">
        <v>24</v>
      </c>
      <c r="D4" s="21">
        <v>1250000</v>
      </c>
      <c r="E4" s="22">
        <v>3</v>
      </c>
      <c r="F4" s="23">
        <f>NhaTrang[[#This Row],[Số ngày]]*NhaTrang[[#This Row],[Giá phòng]]</f>
        <v>3750000</v>
      </c>
      <c r="G4" s="29" t="str">
        <f>IF(NhaTrang[[#This Row],[Số ngày]]&gt;=8,"Giỏi",IF(AND(NhaTrang[[#This Row],[Số ngày]]&gt;=6.5,NhaTrang[[#This Row],[Số ngày]]&lt;8),"Khá","Trung Bình"))</f>
        <v>Trung Bình</v>
      </c>
      <c r="H4" s="12"/>
      <c r="I4" s="1" t="str">
        <f>IF(NhaTrang[[#This Row],[Số ngày]]&gt;=8,"Giỏi",IF(NhaTrang[[#This Row],[Số ngày]]&gt;=6.5,"Khá",IF(NhaTrang[[#This Row],[Số ngày]]&gt;=5,"Trung Bình","Yếu")))</f>
        <v>Yếu</v>
      </c>
      <c r="J4" s="12"/>
      <c r="K4" s="12" t="str">
        <f>IF(NhaTrang[[#This Row],[Số ngày]]&gt;=5,IF(NhaTrang[[#This Row],[Số ngày]]&gt;=6.5,IF(NhaTrang[[#This Row],[Số ngày]]&gt;=8,"Giỏi","Khá"),"Trung Bình"),"Yếu")</f>
        <v>Yếu</v>
      </c>
      <c r="L4" s="12"/>
      <c r="M4" s="12"/>
      <c r="N4" s="12"/>
      <c r="O4" s="12"/>
    </row>
    <row r="5" spans="1:16" x14ac:dyDescent="0.25">
      <c r="A5" s="35" t="s">
        <v>6</v>
      </c>
      <c r="B5" s="25" t="s">
        <v>21</v>
      </c>
      <c r="C5" s="25" t="s">
        <v>25</v>
      </c>
      <c r="D5" s="25">
        <v>1050000</v>
      </c>
      <c r="E5" s="26">
        <v>5</v>
      </c>
      <c r="F5" s="27">
        <f>NhaTrang[[#This Row],[Số ngày]]*NhaTrang[[#This Row],[Giá phòng]]</f>
        <v>5250000</v>
      </c>
      <c r="G5" s="29" t="str">
        <f>IF(NhaTrang[[#This Row],[Số ngày]]&gt;=8,"Giỏi",IF(AND(NhaTrang[[#This Row],[Số ngày]]&gt;=6.5,NhaTrang[[#This Row],[Số ngày]]&lt;8),"Khá","Trung Bình"))</f>
        <v>Trung Bình</v>
      </c>
      <c r="H5" s="12"/>
      <c r="I5" s="1" t="str">
        <f>IF(NhaTrang[[#This Row],[Số ngày]]&gt;=8,"Giỏi",IF(NhaTrang[[#This Row],[Số ngày]]&gt;=6.5,"Khá",IF(NhaTrang[[#This Row],[Số ngày]]&gt;=5,"Trung Bình","Yếu")))</f>
        <v>Trung Bình</v>
      </c>
      <c r="J5" s="12"/>
      <c r="K5" s="12" t="str">
        <f>IF(NhaTrang[[#This Row],[Số ngày]]&gt;=5,IF(NhaTrang[[#This Row],[Số ngày]]&gt;=6.5,IF(NhaTrang[[#This Row],[Số ngày]]&gt;=8,"Giỏi","Khá"),"Trung Bình"),"Yếu")</f>
        <v>Trung Bình</v>
      </c>
      <c r="L5" s="12"/>
      <c r="M5" s="12"/>
      <c r="N5" s="12"/>
      <c r="O5" s="12"/>
    </row>
    <row r="6" spans="1:16" x14ac:dyDescent="0.25">
      <c r="A6" s="34" t="s">
        <v>7</v>
      </c>
      <c r="B6" s="21" t="s">
        <v>22</v>
      </c>
      <c r="C6" s="21" t="s">
        <v>23</v>
      </c>
      <c r="D6" s="21">
        <v>1550000</v>
      </c>
      <c r="E6" s="22">
        <v>6</v>
      </c>
      <c r="F6" s="23">
        <f>NhaTrang[[#This Row],[Số ngày]]*NhaTrang[[#This Row],[Giá phòng]]</f>
        <v>9300000</v>
      </c>
      <c r="G6" s="29" t="str">
        <f>IF(NhaTrang[[#This Row],[Số ngày]]&gt;=8,"Giỏi",IF(AND(NhaTrang[[#This Row],[Số ngày]]&gt;=6.5,NhaTrang[[#This Row],[Số ngày]]&lt;8),"Khá","Trung Bình"))</f>
        <v>Trung Bình</v>
      </c>
      <c r="H6" s="12"/>
      <c r="I6" s="1" t="str">
        <f>IF(NhaTrang[[#This Row],[Số ngày]]&gt;=8,"Giỏi",IF(NhaTrang[[#This Row],[Số ngày]]&gt;=6.5,"Khá",IF(NhaTrang[[#This Row],[Số ngày]]&gt;=5,"Trung Bình","Yếu")))</f>
        <v>Trung Bình</v>
      </c>
      <c r="J6" s="12"/>
      <c r="K6" s="12" t="str">
        <f>IF(NhaTrang[[#This Row],[Số ngày]]&gt;=5,IF(NhaTrang[[#This Row],[Số ngày]]&gt;=6.5,IF(NhaTrang[[#This Row],[Số ngày]]&gt;=8,"Giỏi","Khá"),"Trung Bình"),"Yếu")</f>
        <v>Trung Bình</v>
      </c>
      <c r="L6" s="12"/>
      <c r="M6" s="12"/>
      <c r="N6" s="12"/>
      <c r="O6" s="12"/>
    </row>
    <row r="7" spans="1:16" x14ac:dyDescent="0.25">
      <c r="A7" s="35" t="s">
        <v>8</v>
      </c>
      <c r="B7" s="25" t="s">
        <v>19</v>
      </c>
      <c r="C7" s="25" t="s">
        <v>24</v>
      </c>
      <c r="D7" s="25">
        <v>1250000</v>
      </c>
      <c r="E7" s="26">
        <v>2</v>
      </c>
      <c r="F7" s="27">
        <f>NhaTrang[[#This Row],[Số ngày]]*NhaTrang[[#This Row],[Giá phòng]]</f>
        <v>2500000</v>
      </c>
      <c r="G7" s="29" t="str">
        <f>IF(NhaTrang[[#This Row],[Số ngày]]&gt;=8,"Giỏi",IF(AND(NhaTrang[[#This Row],[Số ngày]]&gt;=6.5,NhaTrang[[#This Row],[Số ngày]]&lt;8),"Khá","Trung Bình"))</f>
        <v>Trung Bình</v>
      </c>
      <c r="H7" s="12"/>
      <c r="I7" s="1" t="str">
        <f>IF(NhaTrang[[#This Row],[Số ngày]]&gt;=8,"Giỏi",IF(NhaTrang[[#This Row],[Số ngày]]&gt;=6.5,"Khá",IF(NhaTrang[[#This Row],[Số ngày]]&gt;=5,"Trung Bình","Yếu")))</f>
        <v>Yếu</v>
      </c>
      <c r="J7" s="12"/>
      <c r="K7" s="12" t="str">
        <f>IF(NhaTrang[[#This Row],[Số ngày]]&gt;=5,IF(NhaTrang[[#This Row],[Số ngày]]&gt;=6.5,IF(NhaTrang[[#This Row],[Số ngày]]&gt;=8,"Giỏi","Khá"),"Trung Bình"),"Yếu")</f>
        <v>Yếu</v>
      </c>
      <c r="L7" s="12"/>
      <c r="M7" s="12"/>
      <c r="N7" s="12"/>
      <c r="O7" s="12"/>
    </row>
    <row r="8" spans="1:16" x14ac:dyDescent="0.25">
      <c r="A8" s="34" t="s">
        <v>9</v>
      </c>
      <c r="B8" s="21" t="s">
        <v>20</v>
      </c>
      <c r="C8" s="21" t="s">
        <v>25</v>
      </c>
      <c r="D8" s="21">
        <v>1050000</v>
      </c>
      <c r="E8" s="22">
        <v>4</v>
      </c>
      <c r="F8" s="23">
        <f>NhaTrang[[#This Row],[Số ngày]]*NhaTrang[[#This Row],[Giá phòng]]</f>
        <v>4200000</v>
      </c>
      <c r="G8" s="29" t="str">
        <f>IF(NhaTrang[[#This Row],[Số ngày]]&gt;=8,"Giỏi",IF(AND(NhaTrang[[#This Row],[Số ngày]]&gt;=6.5,NhaTrang[[#This Row],[Số ngày]]&lt;8),"Khá","Trung Bình"))</f>
        <v>Trung Bình</v>
      </c>
      <c r="H8" s="12"/>
      <c r="I8" s="1" t="str">
        <f>IF(NhaTrang[[#This Row],[Số ngày]]&gt;=8,"Giỏi",IF(NhaTrang[[#This Row],[Số ngày]]&gt;=6.5,"Khá",IF(NhaTrang[[#This Row],[Số ngày]]&gt;=5,"Trung Bình","Yếu")))</f>
        <v>Yếu</v>
      </c>
      <c r="J8" s="12"/>
      <c r="K8" s="12" t="str">
        <f>IF(NhaTrang[[#This Row],[Số ngày]]&gt;=5,IF(NhaTrang[[#This Row],[Số ngày]]&gt;=6.5,IF(NhaTrang[[#This Row],[Số ngày]]&gt;=8,"Giỏi","Khá"),"Trung Bình"),"Yếu")</f>
        <v>Yếu</v>
      </c>
      <c r="L8" s="12"/>
      <c r="M8" s="12"/>
      <c r="N8" s="12"/>
      <c r="O8" s="12"/>
    </row>
    <row r="9" spans="1:16" x14ac:dyDescent="0.25">
      <c r="A9" s="35" t="s">
        <v>10</v>
      </c>
      <c r="B9" s="25" t="s">
        <v>21</v>
      </c>
      <c r="C9" s="25" t="s">
        <v>24</v>
      </c>
      <c r="D9" s="25">
        <v>1250000</v>
      </c>
      <c r="E9" s="26">
        <v>5</v>
      </c>
      <c r="F9" s="27">
        <f>NhaTrang[[#This Row],[Số ngày]]*NhaTrang[[#This Row],[Giá phòng]]</f>
        <v>6250000</v>
      </c>
      <c r="G9" s="29" t="str">
        <f>IF(NhaTrang[[#This Row],[Số ngày]]&gt;=8,"Giỏi",IF(AND(NhaTrang[[#This Row],[Số ngày]]&gt;=6.5,NhaTrang[[#This Row],[Số ngày]]&lt;8),"Khá","Trung Bình"))</f>
        <v>Trung Bình</v>
      </c>
      <c r="H9" s="12"/>
      <c r="I9" s="1" t="str">
        <f>IF(NhaTrang[[#This Row],[Số ngày]]&gt;=8,"Giỏi",IF(NhaTrang[[#This Row],[Số ngày]]&gt;=6.5,"Khá",IF(NhaTrang[[#This Row],[Số ngày]]&gt;=5,"Trung Bình","Yếu")))</f>
        <v>Trung Bình</v>
      </c>
      <c r="J9" s="12"/>
      <c r="K9" s="12" t="str">
        <f>IF(NhaTrang[[#This Row],[Số ngày]]&gt;=5,IF(NhaTrang[[#This Row],[Số ngày]]&gt;=6.5,IF(NhaTrang[[#This Row],[Số ngày]]&gt;=8,"Giỏi","Khá"),"Trung Bình"),"Yếu")</f>
        <v>Trung Bình</v>
      </c>
      <c r="L9" s="12"/>
      <c r="M9" s="12"/>
      <c r="N9" s="12"/>
      <c r="O9" s="12"/>
    </row>
    <row r="10" spans="1:16" x14ac:dyDescent="0.25">
      <c r="A10" s="34" t="s">
        <v>11</v>
      </c>
      <c r="B10" s="21" t="s">
        <v>22</v>
      </c>
      <c r="C10" s="21" t="s">
        <v>25</v>
      </c>
      <c r="D10" s="21">
        <v>1050000</v>
      </c>
      <c r="E10" s="22">
        <v>8</v>
      </c>
      <c r="F10" s="23">
        <f>NhaTrang[[#This Row],[Số ngày]]*NhaTrang[[#This Row],[Giá phòng]]</f>
        <v>8400000</v>
      </c>
      <c r="G10" s="29" t="str">
        <f>IF(NhaTrang[[#This Row],[Số ngày]]&gt;=8,"Giỏi",IF(AND(NhaTrang[[#This Row],[Số ngày]]&gt;=6.5,NhaTrang[[#This Row],[Số ngày]]&lt;8),"Khá","Trung Bình"))</f>
        <v>Giỏi</v>
      </c>
      <c r="H10" s="12"/>
      <c r="I10" s="1" t="str">
        <f>IF(NhaTrang[[#This Row],[Số ngày]]&gt;=8,"Giỏi",IF(NhaTrang[[#This Row],[Số ngày]]&gt;=6.5,"Khá",IF(NhaTrang[[#This Row],[Số ngày]]&gt;=5,"Trung Bình","Yếu")))</f>
        <v>Giỏi</v>
      </c>
      <c r="J10" s="12"/>
      <c r="K10" s="12" t="str">
        <f>IF(NhaTrang[[#This Row],[Số ngày]]&gt;=5,IF(NhaTrang[[#This Row],[Số ngày]]&gt;=6.5,IF(NhaTrang[[#This Row],[Số ngày]]&gt;=8,"Giỏi","Khá"),"Trung Bình"),"Yếu")</f>
        <v>Giỏi</v>
      </c>
      <c r="L10" s="12"/>
      <c r="M10" s="12"/>
      <c r="N10" s="12"/>
      <c r="O10" s="12"/>
    </row>
    <row r="11" spans="1:16" x14ac:dyDescent="0.25">
      <c r="A11" s="35" t="s">
        <v>12</v>
      </c>
      <c r="B11" s="25" t="s">
        <v>20</v>
      </c>
      <c r="C11" s="25" t="s">
        <v>23</v>
      </c>
      <c r="D11" s="40">
        <v>1550000</v>
      </c>
      <c r="E11" s="26">
        <v>9</v>
      </c>
      <c r="F11" s="27">
        <f>NhaTrang[[#This Row],[Số ngày]]*NhaTrang[[#This Row],[Giá phòng]]</f>
        <v>13950000</v>
      </c>
      <c r="G11" s="29" t="str">
        <f>IF(NhaTrang[[#This Row],[Số ngày]]&gt;=8,"Giỏi",IF(AND(NhaTrang[[#This Row],[Số ngày]]&gt;=6.5,NhaTrang[[#This Row],[Số ngày]]&lt;8),"Khá","Trung Bình"))</f>
        <v>Giỏi</v>
      </c>
      <c r="H11" s="12"/>
      <c r="I11" s="1" t="str">
        <f>IF(NhaTrang[[#This Row],[Số ngày]]&gt;=8,"Giỏi",IF(NhaTrang[[#This Row],[Số ngày]]&gt;=6.5,"Khá",IF(NhaTrang[[#This Row],[Số ngày]]&gt;=5,"Trung Bình","Yếu")))</f>
        <v>Giỏi</v>
      </c>
      <c r="J11" s="12"/>
      <c r="K11" s="12" t="str">
        <f>IF(NhaTrang[[#This Row],[Số ngày]]&gt;=5,IF(NhaTrang[[#This Row],[Số ngày]]&gt;=6.5,IF(NhaTrang[[#This Row],[Số ngày]]&gt;=8,"Giỏi","Khá"),"Trung Bình"),"Yếu")</f>
        <v>Giỏi</v>
      </c>
      <c r="L11" s="12"/>
      <c r="M11" s="12"/>
      <c r="N11" s="12"/>
      <c r="O11" s="12"/>
    </row>
    <row r="12" spans="1:16" x14ac:dyDescent="0.25">
      <c r="A12" s="34" t="s">
        <v>13</v>
      </c>
      <c r="B12" s="21" t="s">
        <v>21</v>
      </c>
      <c r="C12" s="21" t="s">
        <v>24</v>
      </c>
      <c r="D12" s="21">
        <v>1250000</v>
      </c>
      <c r="E12" s="22">
        <v>6</v>
      </c>
      <c r="F12" s="23">
        <f>NhaTrang[[#This Row],[Số ngày]]*NhaTrang[[#This Row],[Giá phòng]]</f>
        <v>7500000</v>
      </c>
      <c r="G12" s="29" t="str">
        <f>IF(NhaTrang[[#This Row],[Số ngày]]&gt;=8,"Giỏi",IF(AND(NhaTrang[[#This Row],[Số ngày]]&gt;=6.5,NhaTrang[[#This Row],[Số ngày]]&lt;8),"Khá","Trung Bình"))</f>
        <v>Trung Bình</v>
      </c>
      <c r="H12" s="12"/>
      <c r="I12" s="1" t="str">
        <f>IF(NhaTrang[[#This Row],[Số ngày]]&gt;=8,"Giỏi",IF(NhaTrang[[#This Row],[Số ngày]]&gt;=6.5,"Khá",IF(NhaTrang[[#This Row],[Số ngày]]&gt;=5,"Trung Bình","Yếu")))</f>
        <v>Trung Bình</v>
      </c>
      <c r="J12" s="12"/>
      <c r="K12" s="12" t="str">
        <f>IF(NhaTrang[[#This Row],[Số ngày]]&gt;=5,IF(NhaTrang[[#This Row],[Số ngày]]&gt;=6.5,IF(NhaTrang[[#This Row],[Số ngày]]&gt;=8,"Giỏi","Khá"),"Trung Bình"),"Yếu")</f>
        <v>Trung Bình</v>
      </c>
      <c r="L12" s="12"/>
      <c r="M12" s="12"/>
      <c r="N12" s="12"/>
      <c r="O12" s="12"/>
    </row>
    <row r="13" spans="1:16" x14ac:dyDescent="0.25">
      <c r="A13" s="35" t="s">
        <v>14</v>
      </c>
      <c r="B13" s="25" t="s">
        <v>22</v>
      </c>
      <c r="C13" s="25" t="s">
        <v>25</v>
      </c>
      <c r="D13" s="25">
        <v>1050000</v>
      </c>
      <c r="E13" s="26">
        <v>8</v>
      </c>
      <c r="F13" s="27">
        <f>NhaTrang[[#This Row],[Số ngày]]*NhaTrang[[#This Row],[Giá phòng]]</f>
        <v>8400000</v>
      </c>
      <c r="G13" s="29" t="str">
        <f>IF(NhaTrang[[#This Row],[Số ngày]]&gt;=8,"Giỏi",IF(AND(NhaTrang[[#This Row],[Số ngày]]&gt;=6.5,NhaTrang[[#This Row],[Số ngày]]&lt;8),"Khá","Trung Bình"))</f>
        <v>Giỏi</v>
      </c>
      <c r="H13" s="12"/>
      <c r="I13" s="1" t="str">
        <f>IF(NhaTrang[[#This Row],[Số ngày]]&gt;=8,"Giỏi",IF(NhaTrang[[#This Row],[Số ngày]]&gt;=6.5,"Khá",IF(NhaTrang[[#This Row],[Số ngày]]&gt;=5,"Trung Bình","Yếu")))</f>
        <v>Giỏi</v>
      </c>
      <c r="J13" s="12"/>
      <c r="K13" s="12" t="str">
        <f>IF(NhaTrang[[#This Row],[Số ngày]]&gt;=5,IF(NhaTrang[[#This Row],[Số ngày]]&gt;=6.5,IF(NhaTrang[[#This Row],[Số ngày]]&gt;=8,"Giỏi","Khá"),"Trung Bình"),"Yếu")</f>
        <v>Giỏi</v>
      </c>
      <c r="L13" s="12"/>
      <c r="M13" s="12"/>
      <c r="N13" s="12"/>
      <c r="O13" s="12"/>
    </row>
    <row r="14" spans="1:16" x14ac:dyDescent="0.25">
      <c r="A14" s="34" t="s">
        <v>15</v>
      </c>
      <c r="B14" s="21" t="s">
        <v>19</v>
      </c>
      <c r="C14" s="21" t="s">
        <v>23</v>
      </c>
      <c r="D14" s="21">
        <v>1550000</v>
      </c>
      <c r="E14" s="22">
        <v>9</v>
      </c>
      <c r="F14" s="23">
        <f>NhaTrang[[#This Row],[Số ngày]]*NhaTrang[[#This Row],[Giá phòng]]</f>
        <v>13950000</v>
      </c>
      <c r="G14" s="29" t="str">
        <f>IF(NhaTrang[[#This Row],[Số ngày]]&gt;=8,"Giỏi",IF(AND(NhaTrang[[#This Row],[Số ngày]]&gt;=6.5,NhaTrang[[#This Row],[Số ngày]]&lt;8),"Khá","Trung Bình"))</f>
        <v>Giỏi</v>
      </c>
      <c r="H14" s="12"/>
      <c r="I14" s="1" t="str">
        <f>IF(NhaTrang[[#This Row],[Số ngày]]&gt;=8,"Giỏi",IF(NhaTrang[[#This Row],[Số ngày]]&gt;=6.5,"Khá",IF(NhaTrang[[#This Row],[Số ngày]]&gt;=5,"Trung Bình","Yếu")))</f>
        <v>Giỏi</v>
      </c>
      <c r="J14" s="12"/>
      <c r="K14" s="12" t="str">
        <f>IF(NhaTrang[[#This Row],[Số ngày]]&gt;=5,IF(NhaTrang[[#This Row],[Số ngày]]&gt;=6.5,IF(NhaTrang[[#This Row],[Số ngày]]&gt;=8,"Giỏi","Khá"),"Trung Bình"),"Yếu")</f>
        <v>Giỏi</v>
      </c>
      <c r="L14" s="12"/>
      <c r="M14" s="12"/>
      <c r="N14" s="12"/>
      <c r="O14" s="12"/>
    </row>
    <row r="15" spans="1:16" x14ac:dyDescent="0.25">
      <c r="A15" s="35" t="s">
        <v>16</v>
      </c>
      <c r="B15" s="25" t="s">
        <v>21</v>
      </c>
      <c r="C15" s="25" t="s">
        <v>24</v>
      </c>
      <c r="D15" s="25">
        <v>1250000</v>
      </c>
      <c r="E15" s="26">
        <v>4</v>
      </c>
      <c r="F15" s="27">
        <f>NhaTrang[[#This Row],[Số ngày]]*NhaTrang[[#This Row],[Giá phòng]]</f>
        <v>5000000</v>
      </c>
      <c r="G15" s="29" t="str">
        <f>IF(NhaTrang[[#This Row],[Số ngày]]&gt;=8,"Giỏi",IF(AND(NhaTrang[[#This Row],[Số ngày]]&gt;=6.5,NhaTrang[[#This Row],[Số ngày]]&lt;8),"Khá","Trung Bình"))</f>
        <v>Trung Bình</v>
      </c>
      <c r="H15" s="12"/>
      <c r="I15" s="1" t="str">
        <f>IF(NhaTrang[[#This Row],[Số ngày]]&gt;=8,"Giỏi",IF(NhaTrang[[#This Row],[Số ngày]]&gt;=6.5,"Khá",IF(NhaTrang[[#This Row],[Số ngày]]&gt;=5,"Trung Bình","Yếu")))</f>
        <v>Yếu</v>
      </c>
      <c r="J15" s="12"/>
      <c r="K15" s="12" t="str">
        <f>IF(NhaTrang[[#This Row],[Số ngày]]&gt;=5,IF(NhaTrang[[#This Row],[Số ngày]]&gt;=6.5,IF(NhaTrang[[#This Row],[Số ngày]]&gt;=8,"Giỏi","Khá"),"Trung Bình"),"Yếu")</f>
        <v>Yếu</v>
      </c>
      <c r="L15" s="12"/>
      <c r="M15" s="12"/>
      <c r="N15" s="12"/>
      <c r="O15" s="12"/>
    </row>
    <row r="16" spans="1:16" x14ac:dyDescent="0.25">
      <c r="A16" s="34" t="s">
        <v>17</v>
      </c>
      <c r="B16" s="21" t="s">
        <v>22</v>
      </c>
      <c r="C16" s="21" t="s">
        <v>25</v>
      </c>
      <c r="D16" s="21">
        <v>1050000</v>
      </c>
      <c r="E16" s="22">
        <v>6</v>
      </c>
      <c r="F16" s="23">
        <f>NhaTrang[[#This Row],[Số ngày]]*NhaTrang[[#This Row],[Giá phòng]]</f>
        <v>6300000</v>
      </c>
      <c r="G16" s="29" t="str">
        <f>IF(NhaTrang[[#This Row],[Số ngày]]&gt;=8,"Giỏi",IF(AND(NhaTrang[[#This Row],[Số ngày]]&gt;=6.5,NhaTrang[[#This Row],[Số ngày]]&lt;8),"Khá","Trung Bình"))</f>
        <v>Trung Bình</v>
      </c>
      <c r="H16" s="12"/>
      <c r="I16" s="1" t="str">
        <f>IF(NhaTrang[[#This Row],[Số ngày]]&gt;=8,"Giỏi",IF(NhaTrang[[#This Row],[Số ngày]]&gt;=6.5,"Khá",IF(NhaTrang[[#This Row],[Số ngày]]&gt;=5,"Trung Bình","Yếu")))</f>
        <v>Trung Bình</v>
      </c>
      <c r="J16" s="12"/>
      <c r="K16" s="12" t="str">
        <f>IF(NhaTrang[[#This Row],[Số ngày]]&gt;=5,IF(NhaTrang[[#This Row],[Số ngày]]&gt;=6.5,IF(NhaTrang[[#This Row],[Số ngày]]&gt;=8,"Giỏi","Khá"),"Trung Bình"),"Yếu")</f>
        <v>Trung Bình</v>
      </c>
      <c r="L16" s="12"/>
      <c r="M16" s="12"/>
      <c r="N16" s="12"/>
      <c r="O16" s="12"/>
    </row>
    <row r="17" spans="1:16" x14ac:dyDescent="0.25">
      <c r="A17" s="35" t="s">
        <v>18</v>
      </c>
      <c r="B17" s="25" t="s">
        <v>22</v>
      </c>
      <c r="C17" s="25" t="s">
        <v>24</v>
      </c>
      <c r="D17" s="25">
        <v>1250000</v>
      </c>
      <c r="E17" s="26">
        <v>5</v>
      </c>
      <c r="F17" s="27">
        <f>NhaTrang[[#This Row],[Số ngày]]*NhaTrang[[#This Row],[Giá phòng]]</f>
        <v>6250000</v>
      </c>
      <c r="G17" s="29" t="str">
        <f>IF(NhaTrang[[#This Row],[Số ngày]]&gt;=8,"Giỏi",IF(AND(NhaTrang[[#This Row],[Số ngày]]&gt;=6.5,NhaTrang[[#This Row],[Số ngày]]&lt;8),"Khá","Trung Bình"))</f>
        <v>Trung Bình</v>
      </c>
      <c r="H17" s="12"/>
      <c r="I17" s="1" t="str">
        <f>IF(NhaTrang[[#This Row],[Số ngày]]&gt;=8,"Giỏi",IF(NhaTrang[[#This Row],[Số ngày]]&gt;=6.5,"Khá",IF(NhaTrang[[#This Row],[Số ngày]]&gt;=5,"Trung Bình","Yếu")))</f>
        <v>Trung Bình</v>
      </c>
      <c r="J17" s="12"/>
      <c r="K17" s="12" t="str">
        <f>IF(NhaTrang[[#This Row],[Số ngày]]&gt;=5,IF(NhaTrang[[#This Row],[Số ngày]]&gt;=6.5,IF(NhaTrang[[#This Row],[Số ngày]]&gt;=8,"Giỏi","Khá"),"Trung Bình"),"Yếu")</f>
        <v>Trung Bình</v>
      </c>
      <c r="L17" s="12"/>
      <c r="M17" s="12"/>
      <c r="N17" s="12"/>
      <c r="O17" s="12"/>
    </row>
    <row r="18" spans="1:16" x14ac:dyDescent="0.25">
      <c r="A18" s="35" t="s">
        <v>41</v>
      </c>
      <c r="B18" s="25"/>
      <c r="C18" s="25"/>
      <c r="D18" s="25"/>
      <c r="E18" s="26"/>
      <c r="F18" s="27">
        <f>NhaTrang[[#This Row],[Số ngày]]*NhaTrang[[#This Row],[Giá phòng]]</f>
        <v>0</v>
      </c>
      <c r="G18" s="25" t="str">
        <f>IF(NhaTrang[[#This Row],[Số ngày]]&gt;=8,"Giỏi",IF(AND(NhaTrang[[#This Row],[Số ngày]]&gt;=6.5,NhaTrang[[#This Row],[Số ngày]]&lt;8),"Khá","Trung Bình"))</f>
        <v>Trung Bình</v>
      </c>
      <c r="I18" s="1" t="str">
        <f>IF(NhaTrang[[#This Row],[Số ngày]]&gt;=8,"Giỏi",IF(NhaTrang[[#This Row],[Số ngày]]&gt;=6.5,"Khá",IF(NhaTrang[[#This Row],[Số ngày]]&gt;=5,"Trung Bình","Yếu")))</f>
        <v>Yếu</v>
      </c>
      <c r="J18" s="12"/>
      <c r="K18" s="12" t="str">
        <f>IF(NhaTrang[[#This Row],[Số ngày]]&gt;=5,IF(NhaTrang[[#This Row],[Số ngày]]&gt;=6.5,IF(NhaTrang[[#This Row],[Số ngày]]&gt;=8,"Giỏi","Khá"),"Trung Bình"),"Yếu")</f>
        <v>Yếu</v>
      </c>
      <c r="L18" s="12"/>
      <c r="M18" s="12"/>
      <c r="N18" s="12"/>
      <c r="O18" s="12"/>
    </row>
    <row r="19" spans="1:16" x14ac:dyDescent="0.25">
      <c r="E19" s="10"/>
      <c r="G19" s="3"/>
      <c r="J19" s="12"/>
      <c r="K19" s="12"/>
      <c r="L19" s="12"/>
      <c r="M19" s="12"/>
      <c r="N19" s="12"/>
      <c r="O19" s="12"/>
      <c r="P19" s="3"/>
    </row>
    <row r="20" spans="1:16" x14ac:dyDescent="0.25">
      <c r="E20" s="1" t="s">
        <v>42</v>
      </c>
      <c r="G20" s="10"/>
      <c r="H20" s="37"/>
      <c r="J20" s="12"/>
      <c r="K20" s="12"/>
      <c r="L20" s="12"/>
      <c r="M20" s="12"/>
      <c r="N20" s="12"/>
      <c r="O20" s="12"/>
      <c r="P20" s="3"/>
    </row>
    <row r="21" spans="1:16" ht="22.5" x14ac:dyDescent="0.3">
      <c r="C21" s="42" t="s">
        <v>44</v>
      </c>
      <c r="O21" s="2"/>
      <c r="P21" s="3"/>
    </row>
    <row r="22" spans="1:16" x14ac:dyDescent="0.25">
      <c r="G22" s="39"/>
      <c r="O22" s="2"/>
      <c r="P22" s="3"/>
    </row>
    <row r="23" spans="1:16" x14ac:dyDescent="0.25">
      <c r="H23" s="38" t="s">
        <v>43</v>
      </c>
    </row>
    <row r="25" spans="1:16" x14ac:dyDescent="0.25">
      <c r="G25" s="3"/>
    </row>
    <row r="26" spans="1:16" x14ac:dyDescent="0.25">
      <c r="G26" s="43">
        <f>IF(E3&gt;4,1,2)</f>
        <v>2</v>
      </c>
    </row>
    <row r="36" spans="8:8" x14ac:dyDescent="0.25">
      <c r="H36" s="44">
        <f>RRR46</f>
        <v>0</v>
      </c>
    </row>
  </sheetData>
  <phoneticPr fontId="4" type="noConversion"/>
  <pageMargins left="0" right="0" top="0" bottom="0" header="0" footer="0"/>
  <pageSetup paperSize="9" orientation="landscape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9"/>
  <sheetViews>
    <sheetView workbookViewId="0">
      <selection activeCell="B3" sqref="B3"/>
    </sheetView>
  </sheetViews>
  <sheetFormatPr defaultRowHeight="16.5" x14ac:dyDescent="0.3"/>
  <cols>
    <col min="1" max="1" width="9.140625" style="11"/>
    <col min="2" max="2" width="20.28515625" style="11" bestFit="1" customWidth="1"/>
    <col min="3" max="3" width="11.7109375" style="11" customWidth="1"/>
    <col min="4" max="4" width="12.7109375" style="11" customWidth="1"/>
    <col min="5" max="5" width="12" style="11" customWidth="1"/>
    <col min="6" max="6" width="9.85546875" style="11" customWidth="1"/>
    <col min="7" max="7" width="12.5703125" style="11" customWidth="1"/>
    <col min="8" max="8" width="10.140625" style="11" bestFit="1" customWidth="1"/>
    <col min="9" max="9" width="11" style="11" customWidth="1"/>
    <col min="10" max="10" width="10.28515625" style="11" bestFit="1" customWidth="1"/>
    <col min="11" max="11" width="11.42578125" style="11" bestFit="1" customWidth="1"/>
    <col min="12" max="12" width="9.42578125" style="11" bestFit="1" customWidth="1"/>
    <col min="13" max="13" width="10" style="11" bestFit="1" customWidth="1"/>
    <col min="14" max="14" width="9.85546875" style="11" bestFit="1" customWidth="1"/>
    <col min="15" max="15" width="9.140625" style="11"/>
    <col min="16" max="16" width="9.7109375" style="11" bestFit="1" customWidth="1"/>
    <col min="17" max="16384" width="9.140625" style="11"/>
  </cols>
  <sheetData>
    <row r="2" spans="1:10" x14ac:dyDescent="0.3">
      <c r="B2" s="11">
        <f>RANK(sheet4!E3,NhaTrang[Số ngày],0)</f>
        <v>11</v>
      </c>
    </row>
    <row r="3" spans="1:10" x14ac:dyDescent="0.3">
      <c r="J3"/>
    </row>
    <row r="4" spans="1:10" ht="18" thickBot="1" x14ac:dyDescent="0.35">
      <c r="A4" s="13" t="s">
        <v>0</v>
      </c>
      <c r="B4" s="14" t="s">
        <v>1</v>
      </c>
      <c r="C4" s="14" t="s">
        <v>2</v>
      </c>
      <c r="D4" s="14" t="s">
        <v>3</v>
      </c>
      <c r="E4" s="15" t="s">
        <v>27</v>
      </c>
      <c r="F4" s="14" t="s">
        <v>28</v>
      </c>
      <c r="G4" s="12"/>
      <c r="H4" s="12"/>
      <c r="I4" s="12"/>
      <c r="J4" s="12"/>
    </row>
    <row r="5" spans="1:10" ht="18" thickTop="1" x14ac:dyDescent="0.3">
      <c r="A5" s="16" t="s">
        <v>4</v>
      </c>
      <c r="B5" s="17" t="s">
        <v>19</v>
      </c>
      <c r="C5" s="17" t="s">
        <v>23</v>
      </c>
      <c r="D5" s="17">
        <v>1550000</v>
      </c>
      <c r="E5" s="18">
        <v>4</v>
      </c>
      <c r="F5" s="19">
        <v>6200000</v>
      </c>
    </row>
    <row r="6" spans="1:10" ht="17.25" x14ac:dyDescent="0.3">
      <c r="A6" s="20" t="s">
        <v>7</v>
      </c>
      <c r="B6" s="21" t="s">
        <v>22</v>
      </c>
      <c r="C6" s="21" t="s">
        <v>23</v>
      </c>
      <c r="D6" s="21">
        <v>1550000</v>
      </c>
      <c r="E6" s="22">
        <v>6</v>
      </c>
      <c r="F6" s="23">
        <v>9300000</v>
      </c>
    </row>
    <row r="7" spans="1:10" ht="17.25" x14ac:dyDescent="0.3">
      <c r="A7" s="24" t="s">
        <v>12</v>
      </c>
      <c r="B7" s="25" t="s">
        <v>20</v>
      </c>
      <c r="C7" s="25" t="s">
        <v>23</v>
      </c>
      <c r="D7" s="25">
        <v>1550000</v>
      </c>
      <c r="E7" s="26">
        <v>9</v>
      </c>
      <c r="F7" s="27">
        <v>13950000</v>
      </c>
    </row>
    <row r="8" spans="1:10" ht="17.25" x14ac:dyDescent="0.3">
      <c r="A8" s="20" t="s">
        <v>15</v>
      </c>
      <c r="B8" s="21" t="s">
        <v>19</v>
      </c>
      <c r="C8" s="21" t="s">
        <v>23</v>
      </c>
      <c r="D8" s="21">
        <v>1550000</v>
      </c>
      <c r="E8" s="22">
        <v>9</v>
      </c>
      <c r="F8" s="23">
        <v>13950000</v>
      </c>
    </row>
    <row r="20" spans="6:14" x14ac:dyDescent="0.3">
      <c r="J20"/>
    </row>
    <row r="24" spans="6:14" x14ac:dyDescent="0.3">
      <c r="F24"/>
      <c r="G24"/>
      <c r="H24"/>
      <c r="I24"/>
      <c r="J24"/>
      <c r="K24"/>
      <c r="L24"/>
      <c r="M24"/>
      <c r="N24"/>
    </row>
    <row r="25" spans="6:14" x14ac:dyDescent="0.3">
      <c r="F25"/>
      <c r="G25"/>
      <c r="H25"/>
      <c r="I25"/>
      <c r="J25"/>
      <c r="K25"/>
      <c r="L25"/>
      <c r="M25"/>
      <c r="N25"/>
    </row>
    <row r="26" spans="6:14" x14ac:dyDescent="0.3">
      <c r="F26"/>
      <c r="G26"/>
      <c r="H26"/>
      <c r="I26"/>
      <c r="J26"/>
      <c r="K26"/>
      <c r="L26"/>
      <c r="M26"/>
      <c r="N26"/>
    </row>
    <row r="27" spans="6:14" x14ac:dyDescent="0.3">
      <c r="F27"/>
      <c r="G27"/>
      <c r="H27"/>
      <c r="I27"/>
      <c r="J27"/>
      <c r="K27"/>
      <c r="L27"/>
      <c r="M27"/>
      <c r="N27"/>
    </row>
    <row r="28" spans="6:14" x14ac:dyDescent="0.3">
      <c r="F28"/>
      <c r="G28"/>
      <c r="H28"/>
      <c r="I28"/>
      <c r="J28"/>
      <c r="K28"/>
      <c r="L28"/>
      <c r="M28"/>
      <c r="N28"/>
    </row>
    <row r="29" spans="6:14" x14ac:dyDescent="0.3">
      <c r="F29"/>
      <c r="G29"/>
      <c r="H29"/>
      <c r="I29"/>
      <c r="J29"/>
      <c r="K29"/>
      <c r="L29"/>
      <c r="M29"/>
      <c r="N29"/>
    </row>
    <row r="30" spans="6:14" x14ac:dyDescent="0.3">
      <c r="F30"/>
      <c r="G30"/>
      <c r="H30"/>
      <c r="I30"/>
      <c r="J30"/>
      <c r="K30"/>
      <c r="L30"/>
      <c r="M30"/>
      <c r="N30"/>
    </row>
    <row r="31" spans="6:14" x14ac:dyDescent="0.3">
      <c r="F31"/>
      <c r="G31"/>
      <c r="H31"/>
      <c r="I31"/>
      <c r="J31"/>
      <c r="K31"/>
      <c r="L31"/>
      <c r="M31"/>
      <c r="N31"/>
    </row>
    <row r="32" spans="6:14" x14ac:dyDescent="0.3">
      <c r="F32"/>
      <c r="G32"/>
      <c r="H32"/>
      <c r="I32"/>
      <c r="J32"/>
      <c r="K32"/>
      <c r="L32"/>
      <c r="M32"/>
      <c r="N32"/>
    </row>
    <row r="33" spans="6:14" x14ac:dyDescent="0.3">
      <c r="F33"/>
      <c r="G33"/>
      <c r="H33"/>
      <c r="I33"/>
      <c r="J33"/>
      <c r="K33"/>
      <c r="L33"/>
      <c r="M33"/>
      <c r="N33"/>
    </row>
    <row r="34" spans="6:14" x14ac:dyDescent="0.3">
      <c r="F34"/>
      <c r="G34"/>
      <c r="H34"/>
      <c r="I34"/>
      <c r="J34"/>
      <c r="K34"/>
      <c r="L34"/>
      <c r="M34"/>
      <c r="N34"/>
    </row>
    <row r="35" spans="6:14" x14ac:dyDescent="0.3">
      <c r="F35"/>
      <c r="G35"/>
      <c r="H35"/>
      <c r="I35"/>
      <c r="J35"/>
      <c r="K35"/>
      <c r="L35"/>
      <c r="M35"/>
      <c r="N35"/>
    </row>
    <row r="36" spans="6:14" x14ac:dyDescent="0.3">
      <c r="F36"/>
      <c r="G36"/>
      <c r="H36"/>
      <c r="I36"/>
      <c r="J36"/>
      <c r="K36"/>
      <c r="L36"/>
      <c r="M36"/>
      <c r="N36"/>
    </row>
    <row r="37" spans="6:14" x14ac:dyDescent="0.3">
      <c r="F37"/>
      <c r="G37"/>
      <c r="H37"/>
      <c r="I37"/>
      <c r="J37"/>
      <c r="K37"/>
      <c r="L37"/>
      <c r="M37"/>
      <c r="N37"/>
    </row>
    <row r="38" spans="6:14" x14ac:dyDescent="0.3">
      <c r="F38"/>
      <c r="G38"/>
      <c r="H38"/>
      <c r="I38"/>
      <c r="J38"/>
      <c r="K38"/>
      <c r="L38"/>
      <c r="M38"/>
      <c r="N38"/>
    </row>
    <row r="39" spans="6:14" x14ac:dyDescent="0.3">
      <c r="F39"/>
      <c r="G39"/>
      <c r="H39"/>
      <c r="I39"/>
      <c r="J39"/>
      <c r="K39"/>
      <c r="L39"/>
      <c r="M39"/>
      <c r="N39"/>
    </row>
  </sheetData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ht="15.75" x14ac:dyDescent="0.25">
      <c r="A1" s="2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A17" sqref="A17"/>
    </sheetView>
  </sheetViews>
  <sheetFormatPr defaultRowHeight="15" x14ac:dyDescent="0.25"/>
  <cols>
    <col min="1" max="1" width="28" customWidth="1"/>
    <col min="2" max="2" width="20" customWidth="1"/>
    <col min="3" max="3" width="23.7109375" customWidth="1"/>
    <col min="4" max="5" width="15.85546875" customWidth="1"/>
    <col min="6" max="6" width="29.5703125" customWidth="1"/>
    <col min="7" max="7" width="33.42578125" customWidth="1"/>
    <col min="8" max="8" width="35.140625" customWidth="1"/>
    <col min="9" max="9" width="26.85546875" customWidth="1"/>
    <col min="10" max="10" width="13" customWidth="1"/>
    <col min="11" max="11" width="24.28515625" hidden="1" customWidth="1"/>
    <col min="12" max="12" width="14.28515625" customWidth="1"/>
  </cols>
  <sheetData>
    <row r="1" spans="1:9" ht="17.25" thickBot="1" x14ac:dyDescent="0.3">
      <c r="A1" t="s">
        <v>29</v>
      </c>
      <c r="F1" s="4" t="s">
        <v>2</v>
      </c>
      <c r="G1" s="5" t="s">
        <v>27</v>
      </c>
      <c r="I1" t="s">
        <v>30</v>
      </c>
    </row>
    <row r="2" spans="1:9" ht="17.25" thickTop="1" x14ac:dyDescent="0.25">
      <c r="F2" s="7" t="s">
        <v>24</v>
      </c>
      <c r="G2" s="6">
        <v>4</v>
      </c>
      <c r="I2" t="b">
        <f>LEFT(sheet4!A3,6)="Nguyễn"</f>
        <v>1</v>
      </c>
    </row>
    <row r="5" spans="1:9" x14ac:dyDescent="0.25">
      <c r="A5" s="12" t="s">
        <v>0</v>
      </c>
      <c r="B5" s="12" t="s">
        <v>1</v>
      </c>
      <c r="C5" s="12" t="s">
        <v>2</v>
      </c>
      <c r="D5" s="12" t="s">
        <v>3</v>
      </c>
      <c r="E5" s="12" t="s">
        <v>27</v>
      </c>
      <c r="F5" s="12" t="s">
        <v>28</v>
      </c>
      <c r="G5" s="12" t="s">
        <v>35</v>
      </c>
      <c r="H5" s="12" t="s">
        <v>36</v>
      </c>
      <c r="I5" s="12" t="s">
        <v>37</v>
      </c>
    </row>
    <row r="6" spans="1:9" ht="16.5" x14ac:dyDescent="0.3">
      <c r="A6" s="11" t="s">
        <v>5</v>
      </c>
      <c r="B6" s="11" t="s">
        <v>20</v>
      </c>
      <c r="C6" s="11" t="s">
        <v>24</v>
      </c>
      <c r="D6" s="11">
        <v>1250000</v>
      </c>
      <c r="E6" s="11">
        <v>3</v>
      </c>
      <c r="F6" s="11">
        <v>3750000</v>
      </c>
      <c r="G6" s="11">
        <v>1250000</v>
      </c>
      <c r="H6" s="11">
        <v>107200000</v>
      </c>
      <c r="I6" s="11" t="s">
        <v>38</v>
      </c>
    </row>
    <row r="7" spans="1:9" ht="16.5" x14ac:dyDescent="0.3">
      <c r="A7" s="11" t="s">
        <v>8</v>
      </c>
      <c r="B7" s="11" t="s">
        <v>19</v>
      </c>
      <c r="C7" s="11" t="s">
        <v>24</v>
      </c>
      <c r="D7" s="11">
        <v>1250000</v>
      </c>
      <c r="E7" s="11">
        <v>2</v>
      </c>
      <c r="F7" s="11">
        <v>2500000</v>
      </c>
      <c r="G7" s="11">
        <v>0</v>
      </c>
      <c r="H7" s="11">
        <v>0</v>
      </c>
      <c r="I7" s="11" t="s">
        <v>38</v>
      </c>
    </row>
    <row r="8" spans="1:9" ht="16.5" x14ac:dyDescent="0.3">
      <c r="A8" s="11" t="s">
        <v>10</v>
      </c>
      <c r="B8" s="11" t="s">
        <v>21</v>
      </c>
      <c r="C8" s="11" t="s">
        <v>24</v>
      </c>
      <c r="D8" s="11">
        <v>1250000</v>
      </c>
      <c r="E8" s="11">
        <v>5</v>
      </c>
      <c r="F8" s="11">
        <v>6250000</v>
      </c>
      <c r="G8" s="11">
        <v>100000</v>
      </c>
      <c r="H8" s="11">
        <v>100000</v>
      </c>
      <c r="I8" s="11" t="s">
        <v>39</v>
      </c>
    </row>
    <row r="9" spans="1:9" ht="16.5" x14ac:dyDescent="0.3">
      <c r="A9" s="11" t="s">
        <v>13</v>
      </c>
      <c r="B9" s="11" t="s">
        <v>21</v>
      </c>
      <c r="C9" s="11" t="s">
        <v>24</v>
      </c>
      <c r="D9" s="11">
        <v>1250000</v>
      </c>
      <c r="E9" s="11">
        <v>6</v>
      </c>
      <c r="F9" s="11">
        <v>7500000</v>
      </c>
      <c r="G9" s="11">
        <v>100000</v>
      </c>
      <c r="H9" s="11">
        <v>100000</v>
      </c>
      <c r="I9" s="11" t="s">
        <v>40</v>
      </c>
    </row>
    <row r="10" spans="1:9" ht="16.5" x14ac:dyDescent="0.3">
      <c r="A10" s="11" t="s">
        <v>16</v>
      </c>
      <c r="B10" s="11" t="s">
        <v>21</v>
      </c>
      <c r="C10" s="11" t="s">
        <v>24</v>
      </c>
      <c r="D10" s="11">
        <v>1250000</v>
      </c>
      <c r="E10" s="11">
        <v>4</v>
      </c>
      <c r="F10" s="11">
        <v>5000000</v>
      </c>
      <c r="G10" s="11">
        <v>0</v>
      </c>
      <c r="H10" s="11">
        <v>0</v>
      </c>
      <c r="I10" s="11" t="s">
        <v>38</v>
      </c>
    </row>
    <row r="11" spans="1:9" ht="16.5" x14ac:dyDescent="0.3">
      <c r="A11" s="11" t="s">
        <v>18</v>
      </c>
      <c r="B11" s="11" t="s">
        <v>22</v>
      </c>
      <c r="C11" s="11" t="s">
        <v>24</v>
      </c>
      <c r="D11" s="11">
        <v>1250000</v>
      </c>
      <c r="E11" s="11">
        <v>5</v>
      </c>
      <c r="F11" s="11">
        <v>6250000</v>
      </c>
      <c r="G11" s="11">
        <v>100000</v>
      </c>
      <c r="H11" s="11">
        <v>100000</v>
      </c>
      <c r="I11" s="11" t="s">
        <v>39</v>
      </c>
    </row>
    <row r="12" spans="1:9" ht="16.5" x14ac:dyDescent="0.25">
      <c r="A12" s="1"/>
      <c r="B12" s="1"/>
      <c r="C12" s="1"/>
      <c r="D12" s="1"/>
      <c r="E12" s="2"/>
      <c r="F12" s="3"/>
      <c r="G12" s="8"/>
      <c r="H12" s="9"/>
    </row>
  </sheetData>
  <phoneticPr fontId="4" type="noConversion"/>
  <conditionalFormatting sqref="B23:B2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27"/>
  <sheetViews>
    <sheetView workbookViewId="0">
      <selection activeCell="G21" sqref="G21"/>
    </sheetView>
  </sheetViews>
  <sheetFormatPr defaultRowHeight="15" x14ac:dyDescent="0.25"/>
  <sheetData>
    <row r="4" spans="2:8" x14ac:dyDescent="0.25">
      <c r="B4" t="s">
        <v>4</v>
      </c>
      <c r="C4" t="s">
        <v>19</v>
      </c>
      <c r="D4" t="s">
        <v>23</v>
      </c>
      <c r="E4" t="s">
        <v>32</v>
      </c>
      <c r="F4" t="s">
        <v>33</v>
      </c>
      <c r="G4" t="s">
        <v>34</v>
      </c>
      <c r="H4" t="s">
        <v>31</v>
      </c>
    </row>
    <row r="5" spans="2:8" x14ac:dyDescent="0.25">
      <c r="B5" t="s">
        <v>5</v>
      </c>
      <c r="C5" t="s">
        <v>20</v>
      </c>
      <c r="D5" t="s">
        <v>24</v>
      </c>
      <c r="E5">
        <v>1250000</v>
      </c>
      <c r="F5">
        <v>3</v>
      </c>
      <c r="G5">
        <v>3750000</v>
      </c>
      <c r="H5">
        <v>11250000</v>
      </c>
    </row>
    <row r="6" spans="2:8" x14ac:dyDescent="0.25">
      <c r="B6" t="s">
        <v>6</v>
      </c>
      <c r="C6" t="s">
        <v>21</v>
      </c>
      <c r="D6" t="s">
        <v>25</v>
      </c>
      <c r="E6">
        <v>1050000</v>
      </c>
      <c r="F6">
        <v>5</v>
      </c>
      <c r="G6">
        <v>5250000</v>
      </c>
      <c r="H6">
        <v>26250000</v>
      </c>
    </row>
    <row r="7" spans="2:8" x14ac:dyDescent="0.25">
      <c r="B7" t="s">
        <v>7</v>
      </c>
      <c r="C7" t="s">
        <v>22</v>
      </c>
      <c r="D7" t="s">
        <v>23</v>
      </c>
      <c r="E7">
        <v>1550000</v>
      </c>
      <c r="F7">
        <v>6</v>
      </c>
      <c r="G7">
        <v>9300000</v>
      </c>
      <c r="H7">
        <v>55800000</v>
      </c>
    </row>
    <row r="8" spans="2:8" x14ac:dyDescent="0.25">
      <c r="B8" t="s">
        <v>10</v>
      </c>
      <c r="C8" t="s">
        <v>21</v>
      </c>
      <c r="D8" t="s">
        <v>24</v>
      </c>
      <c r="E8">
        <v>1250000</v>
      </c>
      <c r="F8">
        <v>5</v>
      </c>
      <c r="G8">
        <v>6250000</v>
      </c>
      <c r="H8">
        <v>31250000</v>
      </c>
    </row>
    <row r="9" spans="2:8" x14ac:dyDescent="0.25">
      <c r="B9" t="s">
        <v>13</v>
      </c>
      <c r="C9" t="s">
        <v>21</v>
      </c>
      <c r="D9" t="s">
        <v>24</v>
      </c>
      <c r="E9">
        <v>1250000</v>
      </c>
      <c r="F9">
        <v>6</v>
      </c>
      <c r="G9">
        <v>7500000</v>
      </c>
      <c r="H9">
        <v>45000000</v>
      </c>
    </row>
    <row r="10" spans="2:8" x14ac:dyDescent="0.25">
      <c r="B10" t="s">
        <v>17</v>
      </c>
      <c r="C10" t="s">
        <v>22</v>
      </c>
      <c r="D10" t="s">
        <v>25</v>
      </c>
      <c r="E10">
        <v>1050000</v>
      </c>
      <c r="F10">
        <v>6</v>
      </c>
      <c r="G10">
        <v>6300000</v>
      </c>
      <c r="H10">
        <v>37800000</v>
      </c>
    </row>
    <row r="11" spans="2:8" x14ac:dyDescent="0.25">
      <c r="B11" t="s">
        <v>18</v>
      </c>
      <c r="C11" t="s">
        <v>22</v>
      </c>
      <c r="D11" t="s">
        <v>24</v>
      </c>
      <c r="E11">
        <v>1250000</v>
      </c>
      <c r="F11">
        <v>5</v>
      </c>
      <c r="G11">
        <v>6250000</v>
      </c>
      <c r="H11">
        <v>31250000</v>
      </c>
    </row>
    <row r="17" spans="7:15" ht="16.5" x14ac:dyDescent="0.3">
      <c r="G17" s="11" t="s">
        <v>4</v>
      </c>
      <c r="H17" s="11" t="s">
        <v>19</v>
      </c>
      <c r="I17" s="11" t="s">
        <v>23</v>
      </c>
      <c r="J17" s="11">
        <v>1550000</v>
      </c>
      <c r="K17" s="11">
        <v>4</v>
      </c>
      <c r="L17" s="11">
        <v>6200000</v>
      </c>
      <c r="M17" s="11">
        <v>0</v>
      </c>
      <c r="O17" s="11" t="e">
        <f>IF(Sheet1!K17&gt;8,"Giỏi",IF(#REF!&gt;=6,"Khá",IF(#REF!&gt;=5,"Trung Bình","Yếu")))</f>
        <v>#REF!</v>
      </c>
    </row>
    <row r="21" spans="7:15" x14ac:dyDescent="0.25">
      <c r="G21" s="12" t="s">
        <v>0</v>
      </c>
      <c r="H21" s="12" t="s">
        <v>1</v>
      </c>
      <c r="I21" s="12" t="s">
        <v>2</v>
      </c>
      <c r="J21" s="12" t="s">
        <v>3</v>
      </c>
      <c r="K21" s="12" t="s">
        <v>27</v>
      </c>
      <c r="L21" s="12" t="s">
        <v>28</v>
      </c>
      <c r="M21" s="12" t="s">
        <v>35</v>
      </c>
      <c r="N21" s="12" t="s">
        <v>36</v>
      </c>
      <c r="O21" s="12" t="s">
        <v>37</v>
      </c>
    </row>
    <row r="22" spans="7:15" ht="16.5" x14ac:dyDescent="0.3">
      <c r="G22" s="11" t="s">
        <v>5</v>
      </c>
      <c r="H22" s="11" t="s">
        <v>20</v>
      </c>
      <c r="I22" s="11" t="s">
        <v>24</v>
      </c>
      <c r="J22" s="11">
        <v>1250000</v>
      </c>
      <c r="K22" s="11">
        <v>3</v>
      </c>
      <c r="L22" s="11">
        <v>3750000</v>
      </c>
      <c r="M22" s="11">
        <v>1250000</v>
      </c>
      <c r="N22" s="11">
        <v>107200000</v>
      </c>
      <c r="O22" s="11" t="s">
        <v>38</v>
      </c>
    </row>
    <row r="23" spans="7:15" ht="16.5" x14ac:dyDescent="0.3">
      <c r="G23" s="11" t="s">
        <v>8</v>
      </c>
      <c r="H23" s="11" t="s">
        <v>19</v>
      </c>
      <c r="I23" s="11" t="s">
        <v>24</v>
      </c>
      <c r="J23" s="11">
        <v>1250000</v>
      </c>
      <c r="K23" s="11">
        <v>2</v>
      </c>
      <c r="L23" s="11">
        <v>2500000</v>
      </c>
      <c r="M23" s="11">
        <v>0</v>
      </c>
      <c r="N23" s="11">
        <v>0</v>
      </c>
      <c r="O23" s="11" t="s">
        <v>38</v>
      </c>
    </row>
    <row r="24" spans="7:15" ht="16.5" x14ac:dyDescent="0.3">
      <c r="G24" s="11" t="s">
        <v>10</v>
      </c>
      <c r="H24" s="11" t="s">
        <v>21</v>
      </c>
      <c r="I24" s="11" t="s">
        <v>24</v>
      </c>
      <c r="J24" s="11">
        <v>1250000</v>
      </c>
      <c r="K24" s="11">
        <v>5</v>
      </c>
      <c r="L24" s="11">
        <v>6250000</v>
      </c>
      <c r="M24" s="11">
        <v>100000</v>
      </c>
      <c r="N24" s="11">
        <v>100000</v>
      </c>
      <c r="O24" s="11" t="s">
        <v>39</v>
      </c>
    </row>
    <row r="25" spans="7:15" ht="16.5" x14ac:dyDescent="0.3">
      <c r="G25" s="11" t="s">
        <v>13</v>
      </c>
      <c r="H25" s="11" t="s">
        <v>21</v>
      </c>
      <c r="I25" s="11" t="s">
        <v>24</v>
      </c>
      <c r="J25" s="11">
        <v>1250000</v>
      </c>
      <c r="K25" s="11">
        <v>6</v>
      </c>
      <c r="L25" s="11">
        <v>7500000</v>
      </c>
      <c r="M25" s="11">
        <v>100000</v>
      </c>
      <c r="N25" s="11">
        <v>100000</v>
      </c>
      <c r="O25" s="11" t="s">
        <v>40</v>
      </c>
    </row>
    <row r="26" spans="7:15" ht="16.5" x14ac:dyDescent="0.3">
      <c r="G26" s="11" t="s">
        <v>16</v>
      </c>
      <c r="H26" s="11" t="s">
        <v>21</v>
      </c>
      <c r="I26" s="11" t="s">
        <v>24</v>
      </c>
      <c r="J26" s="11">
        <v>1250000</v>
      </c>
      <c r="K26" s="11">
        <v>4</v>
      </c>
      <c r="L26" s="11">
        <v>5000000</v>
      </c>
      <c r="M26" s="11">
        <v>0</v>
      </c>
      <c r="N26" s="11">
        <v>0</v>
      </c>
      <c r="O26" s="11" t="s">
        <v>38</v>
      </c>
    </row>
    <row r="27" spans="7:15" ht="16.5" x14ac:dyDescent="0.3">
      <c r="G27" s="11" t="s">
        <v>18</v>
      </c>
      <c r="H27" s="11" t="s">
        <v>22</v>
      </c>
      <c r="I27" s="11" t="s">
        <v>24</v>
      </c>
      <c r="J27" s="11">
        <v>1250000</v>
      </c>
      <c r="K27" s="11">
        <v>5</v>
      </c>
      <c r="L27" s="11">
        <v>6250000</v>
      </c>
      <c r="M27" s="11">
        <v>100000</v>
      </c>
      <c r="N27" s="11">
        <v>100000</v>
      </c>
      <c r="O27" s="11" t="s"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D1" workbookViewId="0">
      <selection activeCell="D8" sqref="D8:AE3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sheet4</vt:lpstr>
      <vt:lpstr>Sheet1</vt:lpstr>
      <vt:lpstr>Sheet2</vt:lpstr>
      <vt:lpstr>Lại Thùy Linh</vt:lpstr>
      <vt:lpstr>E</vt:lpstr>
      <vt:lpstr>Sheet3</vt:lpstr>
      <vt:lpstr>'Lại Thùy Linh'!Criteria</vt:lpstr>
      <vt:lpstr>sheet4!Criteria</vt:lpstr>
      <vt:lpstr>E!Extract</vt:lpstr>
      <vt:lpstr>'Lại Thùy Linh'!Extract</vt:lpstr>
      <vt:lpstr>Sheet1!Extract</vt:lpstr>
      <vt:lpstr>sheet4!Extract</vt:lpstr>
      <vt:lpstr>hello</vt:lpstr>
      <vt:lpstr>Quý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Admin;Lại Thùy Lịnh - AK70TLGD</dc:creator>
  <cp:lastModifiedBy>Phú Quý</cp:lastModifiedBy>
  <dcterms:created xsi:type="dcterms:W3CDTF">2021-03-24T03:18:29Z</dcterms:created>
  <dcterms:modified xsi:type="dcterms:W3CDTF">2023-02-28T05:39:51Z</dcterms:modified>
</cp:coreProperties>
</file>