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t\Desktop\"/>
    </mc:Choice>
  </mc:AlternateContent>
  <xr:revisionPtr revIDLastSave="0" documentId="8_{6B844761-CD98-4B77-A2EB-4490210E89EE}" xr6:coauthVersionLast="47" xr6:coauthVersionMax="47" xr10:uidLastSave="{00000000-0000-0000-0000-000000000000}"/>
  <bookViews>
    <workbookView xWindow="-120" yWindow="-120" windowWidth="29040" windowHeight="15840" activeTab="1" xr2:uid="{959D83B9-ED54-4699-9852-29C66F8B21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  <c r="I9" i="2" s="1"/>
  <c r="G11" i="2"/>
  <c r="F4" i="2"/>
  <c r="F5" i="2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F13" i="2"/>
  <c r="F14" i="2"/>
  <c r="F15" i="2"/>
  <c r="F16" i="2"/>
  <c r="F17" i="2"/>
  <c r="F3" i="2"/>
  <c r="H3" i="2" s="1"/>
  <c r="E4" i="2"/>
  <c r="G4" i="2" s="1"/>
  <c r="E5" i="2"/>
  <c r="G5" i="2" s="1"/>
  <c r="E6" i="2"/>
  <c r="G6" i="2" s="1"/>
  <c r="E7" i="2"/>
  <c r="G7" i="2" s="1"/>
  <c r="E8" i="2"/>
  <c r="G8" i="2" s="1"/>
  <c r="E9" i="2"/>
  <c r="E10" i="2"/>
  <c r="G10" i="2" s="1"/>
  <c r="E11" i="2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3" i="2"/>
  <c r="G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F12" i="1"/>
  <c r="H4" i="1"/>
  <c r="G4" i="1"/>
  <c r="E5" i="1"/>
  <c r="H5" i="1" s="1"/>
  <c r="E6" i="1"/>
  <c r="H6" i="1" s="1"/>
  <c r="E7" i="1"/>
  <c r="H7" i="1" s="1"/>
  <c r="E8" i="1"/>
  <c r="E9" i="1"/>
  <c r="E10" i="1"/>
  <c r="E11" i="1"/>
  <c r="E4" i="1"/>
  <c r="I4" i="1" s="1"/>
  <c r="D5" i="1"/>
  <c r="G5" i="1" s="1"/>
  <c r="D6" i="1"/>
  <c r="G6" i="1" s="1"/>
  <c r="D7" i="1"/>
  <c r="G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4" i="1"/>
  <c r="C5" i="1"/>
  <c r="C6" i="1"/>
  <c r="C7" i="1"/>
  <c r="C8" i="1"/>
  <c r="C9" i="1"/>
  <c r="C10" i="1"/>
  <c r="C11" i="1"/>
  <c r="C4" i="1"/>
  <c r="H17" i="2" l="1"/>
  <c r="I17" i="2" s="1"/>
  <c r="I13" i="2"/>
  <c r="H16" i="2"/>
  <c r="I16" i="2" s="1"/>
  <c r="G12" i="1"/>
  <c r="H12" i="2"/>
  <c r="I12" i="2" s="1"/>
  <c r="H15" i="2"/>
  <c r="I15" i="2" s="1"/>
  <c r="I11" i="2"/>
  <c r="H12" i="1"/>
  <c r="I10" i="2"/>
  <c r="H13" i="2"/>
  <c r="H14" i="2"/>
  <c r="I14" i="2"/>
  <c r="H5" i="2"/>
  <c r="I5" i="2" s="1"/>
  <c r="H4" i="2"/>
  <c r="I4" i="2" s="1"/>
  <c r="I8" i="2"/>
  <c r="I7" i="2"/>
  <c r="I3" i="2"/>
  <c r="I6" i="2"/>
</calcChain>
</file>

<file path=xl/sharedStrings.xml><?xml version="1.0" encoding="utf-8"?>
<sst xmlns="http://schemas.openxmlformats.org/spreadsheetml/2006/main" count="68" uniqueCount="66">
  <si>
    <t>TT</t>
  </si>
  <si>
    <t>ma hang</t>
  </si>
  <si>
    <t>ten hang</t>
  </si>
  <si>
    <t>loai hang</t>
  </si>
  <si>
    <t>don gia</t>
  </si>
  <si>
    <t>sl</t>
  </si>
  <si>
    <t>giam gia</t>
  </si>
  <si>
    <t>thanh tien</t>
  </si>
  <si>
    <t>CG01</t>
  </si>
  <si>
    <t>CG02</t>
  </si>
  <si>
    <t>NE02</t>
  </si>
  <si>
    <t>LX02</t>
  </si>
  <si>
    <t>TK02</t>
  </si>
  <si>
    <t>NE01</t>
  </si>
  <si>
    <t>LX01</t>
  </si>
  <si>
    <t>TK01</t>
  </si>
  <si>
    <t>MA HANG</t>
  </si>
  <si>
    <t>TEN HANG</t>
  </si>
  <si>
    <t>Don gia</t>
  </si>
  <si>
    <t>CG</t>
  </si>
  <si>
    <t>LX</t>
  </si>
  <si>
    <t>NE</t>
  </si>
  <si>
    <t>TK</t>
  </si>
  <si>
    <t>Chả giò</t>
  </si>
  <si>
    <t>Lạp xưởng</t>
  </si>
  <si>
    <t>Nem cuốn</t>
  </si>
  <si>
    <t>Tôm Khô</t>
  </si>
  <si>
    <t>Tổng cộng</t>
  </si>
  <si>
    <t>stt</t>
  </si>
  <si>
    <t>Phùng mai Anh</t>
  </si>
  <si>
    <t>Phạm đức Duy</t>
  </si>
  <si>
    <t>Phạm bảo Đại</t>
  </si>
  <si>
    <t>Ngô Cẩm giang</t>
  </si>
  <si>
    <t>Phạm lê thu Hiền</t>
  </si>
  <si>
    <t>Nguyễn Trung Hiếu</t>
  </si>
  <si>
    <t>Nguyễn Đức Kiên</t>
  </si>
  <si>
    <t>Nguyễn Diệu Linh</t>
  </si>
  <si>
    <t>Nguyễn DĐức Long</t>
  </si>
  <si>
    <t>Trần Hồng Ly</t>
  </si>
  <si>
    <t>Tạ Thanh Mai</t>
  </si>
  <si>
    <t>Lê Văn Minh</t>
  </si>
  <si>
    <t>Nguyễn Văn Minh</t>
  </si>
  <si>
    <t>Nguyễn Tuyết Nhi</t>
  </si>
  <si>
    <t>Họ và tên</t>
  </si>
  <si>
    <t>Mã Chấm công</t>
  </si>
  <si>
    <t>Phòng ban</t>
  </si>
  <si>
    <t>Ngày công</t>
  </si>
  <si>
    <t>Chức Vụ</t>
  </si>
  <si>
    <t>Lương</t>
  </si>
  <si>
    <t>Phụ Cấp</t>
  </si>
  <si>
    <t>Thực Lĩnh</t>
  </si>
  <si>
    <t>Lương CB</t>
  </si>
  <si>
    <t>AA26TP</t>
  </si>
  <si>
    <t>AB26PP</t>
  </si>
  <si>
    <t>AA20NV</t>
  </si>
  <si>
    <t>AC25NV</t>
  </si>
  <si>
    <t>AC21NV</t>
  </si>
  <si>
    <t>AB26GĐ</t>
  </si>
  <si>
    <t>AC26NV</t>
  </si>
  <si>
    <t>AB26NV</t>
  </si>
  <si>
    <t>AA21NV</t>
  </si>
  <si>
    <t>AC20NV</t>
  </si>
  <si>
    <t>AB20NV</t>
  </si>
  <si>
    <t>AA25NV</t>
  </si>
  <si>
    <t>AC23PĐ</t>
  </si>
  <si>
    <t>AB21NV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</si>
</sst>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/>
    <xf numFmtId="9" fontId="0" fillId="0" borderId="1" xfId="2" applyFont="1" applyBorder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3A89-001C-40A4-BF59-863B6C6B381E}">
  <dimension ref="A3:L12"/>
  <sheetViews>
    <sheetView workbookViewId="0">
      <selection activeCell="H19" sqref="H19"/>
    </sheetView>
  </sheetViews>
  <sheetFormatPr defaultRowHeight="14.25" x14ac:dyDescent="0.2"/>
  <cols>
    <col min="3" max="3" width="13.75" customWidth="1"/>
    <col min="7" max="7" width="12.25" customWidth="1"/>
    <col min="8" max="8" width="11.875" customWidth="1"/>
    <col min="11" max="11" width="10" bestFit="1" customWidth="1"/>
  </cols>
  <sheetData>
    <row r="3" spans="1:12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 t="s">
        <v>16</v>
      </c>
      <c r="K3" s="1" t="s">
        <v>17</v>
      </c>
      <c r="L3" s="1" t="s">
        <v>18</v>
      </c>
    </row>
    <row r="4" spans="1:12" x14ac:dyDescent="0.2">
      <c r="A4" s="1">
        <v>1</v>
      </c>
      <c r="B4" s="1" t="s">
        <v>8</v>
      </c>
      <c r="C4" s="1" t="str">
        <f>VLOOKUP(LEFT(B4,2),$J$4:$L$7,2,0)</f>
        <v>Chả giò</v>
      </c>
      <c r="D4" s="1" t="str">
        <f>RIGHT(B4,2)</f>
        <v>01</v>
      </c>
      <c r="E4" s="1">
        <f>VLOOKUP(LEFT(B4,2),$J$4:$L$7,3,0)</f>
        <v>180000</v>
      </c>
      <c r="F4" s="1">
        <v>30</v>
      </c>
      <c r="G4" s="5">
        <f>IF(D4="02",20%,0)</f>
        <v>0</v>
      </c>
      <c r="H4" s="1">
        <f>E4*F4-(E4*F4*G4)</f>
        <v>5400000</v>
      </c>
      <c r="I4">
        <f>E4*F4</f>
        <v>5400000</v>
      </c>
      <c r="J4" s="1" t="s">
        <v>19</v>
      </c>
      <c r="K4" s="1" t="s">
        <v>23</v>
      </c>
      <c r="L4" s="1">
        <v>180000</v>
      </c>
    </row>
    <row r="5" spans="1:12" x14ac:dyDescent="0.2">
      <c r="A5" s="1">
        <v>2</v>
      </c>
      <c r="B5" s="1" t="s">
        <v>10</v>
      </c>
      <c r="C5" s="1" t="str">
        <f t="shared" ref="C5:C11" si="0">VLOOKUP(LEFT(B5,2),$J$4:$L$7,2,0)</f>
        <v>Nem cuốn</v>
      </c>
      <c r="D5" s="1" t="str">
        <f t="shared" ref="D5:D11" si="1">RIGHT(B5,2)</f>
        <v>02</v>
      </c>
      <c r="E5" s="1">
        <f t="shared" ref="E5:E11" si="2">VLOOKUP(LEFT(B5,2),$J$4:$L$7,3,0)</f>
        <v>120000</v>
      </c>
      <c r="F5" s="1">
        <v>27</v>
      </c>
      <c r="G5" s="5">
        <f>IF(D5="02",20%,0)</f>
        <v>0.2</v>
      </c>
      <c r="H5" s="1">
        <f t="shared" ref="H5:H11" si="3">E5*F5-(E5*F5*G5)</f>
        <v>2592000</v>
      </c>
      <c r="J5" s="1" t="s">
        <v>20</v>
      </c>
      <c r="K5" s="1" t="s">
        <v>24</v>
      </c>
      <c r="L5" s="1">
        <v>125000</v>
      </c>
    </row>
    <row r="6" spans="1:12" x14ac:dyDescent="0.2">
      <c r="A6" s="1">
        <v>3</v>
      </c>
      <c r="B6" s="1" t="s">
        <v>11</v>
      </c>
      <c r="C6" s="1" t="str">
        <f t="shared" si="0"/>
        <v>Lạp xưởng</v>
      </c>
      <c r="D6" s="1" t="str">
        <f t="shared" si="1"/>
        <v>02</v>
      </c>
      <c r="E6" s="1">
        <f t="shared" si="2"/>
        <v>125000</v>
      </c>
      <c r="F6" s="1">
        <v>81</v>
      </c>
      <c r="G6" s="5">
        <f t="shared" ref="G5:G11" si="4">IF(D6="02",20%,0)</f>
        <v>0.2</v>
      </c>
      <c r="H6" s="1">
        <f t="shared" si="3"/>
        <v>8100000</v>
      </c>
      <c r="J6" s="1" t="s">
        <v>21</v>
      </c>
      <c r="K6" s="1" t="s">
        <v>25</v>
      </c>
      <c r="L6" s="1">
        <v>120000</v>
      </c>
    </row>
    <row r="7" spans="1:12" x14ac:dyDescent="0.2">
      <c r="A7" s="1">
        <v>4</v>
      </c>
      <c r="B7" s="1" t="s">
        <v>12</v>
      </c>
      <c r="C7" s="1" t="str">
        <f t="shared" si="0"/>
        <v>Tôm Khô</v>
      </c>
      <c r="D7" s="1" t="str">
        <f t="shared" si="1"/>
        <v>02</v>
      </c>
      <c r="E7" s="1">
        <f t="shared" si="2"/>
        <v>420000</v>
      </c>
      <c r="F7" s="1">
        <v>62</v>
      </c>
      <c r="G7" s="5">
        <f t="shared" si="4"/>
        <v>0.2</v>
      </c>
      <c r="H7" s="1">
        <f t="shared" si="3"/>
        <v>20832000</v>
      </c>
      <c r="J7" s="1" t="s">
        <v>22</v>
      </c>
      <c r="K7" s="1" t="s">
        <v>26</v>
      </c>
      <c r="L7" s="1">
        <v>420000</v>
      </c>
    </row>
    <row r="8" spans="1:12" x14ac:dyDescent="0.2">
      <c r="A8" s="1">
        <v>5</v>
      </c>
      <c r="B8" s="1" t="s">
        <v>13</v>
      </c>
      <c r="C8" s="1" t="str">
        <f t="shared" si="0"/>
        <v>Nem cuốn</v>
      </c>
      <c r="D8" s="1" t="str">
        <f t="shared" si="1"/>
        <v>01</v>
      </c>
      <c r="E8" s="1">
        <f t="shared" si="2"/>
        <v>120000</v>
      </c>
      <c r="F8" s="1">
        <v>55</v>
      </c>
      <c r="G8" s="5">
        <f t="shared" si="4"/>
        <v>0</v>
      </c>
      <c r="H8" s="1">
        <f t="shared" si="3"/>
        <v>6600000</v>
      </c>
    </row>
    <row r="9" spans="1:12" x14ac:dyDescent="0.2">
      <c r="A9" s="1">
        <v>6</v>
      </c>
      <c r="B9" s="1" t="s">
        <v>14</v>
      </c>
      <c r="C9" s="1" t="str">
        <f t="shared" si="0"/>
        <v>Lạp xưởng</v>
      </c>
      <c r="D9" s="1" t="str">
        <f t="shared" si="1"/>
        <v>01</v>
      </c>
      <c r="E9" s="1">
        <f t="shared" si="2"/>
        <v>125000</v>
      </c>
      <c r="F9" s="1">
        <v>45</v>
      </c>
      <c r="G9" s="5">
        <f t="shared" si="4"/>
        <v>0</v>
      </c>
      <c r="H9" s="1">
        <f t="shared" si="3"/>
        <v>5625000</v>
      </c>
    </row>
    <row r="10" spans="1:12" x14ac:dyDescent="0.2">
      <c r="A10" s="1">
        <v>7</v>
      </c>
      <c r="B10" s="1" t="s">
        <v>15</v>
      </c>
      <c r="C10" s="1" t="str">
        <f t="shared" si="0"/>
        <v>Tôm Khô</v>
      </c>
      <c r="D10" s="1" t="str">
        <f t="shared" si="1"/>
        <v>01</v>
      </c>
      <c r="E10" s="1">
        <f t="shared" si="2"/>
        <v>420000</v>
      </c>
      <c r="F10" s="1">
        <v>20</v>
      </c>
      <c r="G10" s="5">
        <f t="shared" si="4"/>
        <v>0</v>
      </c>
      <c r="H10" s="1">
        <f t="shared" si="3"/>
        <v>8400000</v>
      </c>
    </row>
    <row r="11" spans="1:12" x14ac:dyDescent="0.2">
      <c r="A11" s="1">
        <v>8</v>
      </c>
      <c r="B11" s="1" t="s">
        <v>9</v>
      </c>
      <c r="C11" s="1" t="str">
        <f t="shared" si="0"/>
        <v>Chả giò</v>
      </c>
      <c r="D11" s="1" t="str">
        <f t="shared" si="1"/>
        <v>02</v>
      </c>
      <c r="E11" s="1">
        <f t="shared" si="2"/>
        <v>180000</v>
      </c>
      <c r="F11" s="1">
        <v>50</v>
      </c>
      <c r="G11" s="5">
        <f t="shared" si="4"/>
        <v>0.2</v>
      </c>
      <c r="H11" s="1">
        <f t="shared" si="3"/>
        <v>7200000</v>
      </c>
    </row>
    <row r="12" spans="1:12" x14ac:dyDescent="0.2">
      <c r="A12" s="1">
        <v>9</v>
      </c>
      <c r="B12" s="2" t="s">
        <v>27</v>
      </c>
      <c r="C12" s="3"/>
      <c r="D12" s="3"/>
      <c r="E12" s="4"/>
      <c r="F12" s="1">
        <f>SUM(F4:F11)</f>
        <v>370</v>
      </c>
      <c r="G12" s="6">
        <f t="shared" ref="G12:H12" si="5">SUM(G4:G11)</f>
        <v>0.8</v>
      </c>
      <c r="H12" s="1">
        <f t="shared" si="5"/>
        <v>64749000</v>
      </c>
    </row>
  </sheetData>
  <mergeCells count="1"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10F4-8915-491F-A7BE-ED1F9DB4E343}">
  <dimension ref="A1:I17"/>
  <sheetViews>
    <sheetView tabSelected="1" workbookViewId="0">
      <selection activeCell="K13" sqref="K13"/>
    </sheetView>
  </sheetViews>
  <sheetFormatPr defaultRowHeight="14.25" x14ac:dyDescent="0.2"/>
  <cols>
    <col min="2" max="2" width="17.25" bestFit="1" customWidth="1"/>
    <col min="3" max="3" width="13.375" bestFit="1" customWidth="1"/>
    <col min="4" max="4" width="9.625" bestFit="1" customWidth="1"/>
    <col min="5" max="5" width="9.5" bestFit="1" customWidth="1"/>
    <col min="6" max="6" width="8.125" bestFit="1" customWidth="1"/>
    <col min="7" max="8" width="12.625" bestFit="1" customWidth="1"/>
    <col min="9" max="9" width="13.75" bestFit="1" customWidth="1"/>
  </cols>
  <sheetData>
    <row r="1" spans="1:9" x14ac:dyDescent="0.2">
      <c r="G1" t="s">
        <v>51</v>
      </c>
      <c r="H1">
        <v>5000000</v>
      </c>
    </row>
    <row r="2" spans="1:9" x14ac:dyDescent="0.2">
      <c r="A2" t="s">
        <v>28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</row>
    <row r="3" spans="1:9" x14ac:dyDescent="0.2">
      <c r="A3">
        <v>1</v>
      </c>
      <c r="B3" t="s">
        <v>29</v>
      </c>
      <c r="C3" t="s">
        <v>52</v>
      </c>
      <c r="D3" t="str">
        <f>IF(LEFT(C3,2)="AA","Kế hoạch",IF(LEFT(C3,2)="AB","Hành chính","Kế toán"))</f>
        <v>Kế hoạch</v>
      </c>
      <c r="E3" t="str">
        <f>MID(C3,3,2)</f>
        <v>26</v>
      </c>
      <c r="F3" t="str">
        <f>RIGHT(C3,2)</f>
        <v>TP</v>
      </c>
      <c r="G3" s="7">
        <f>$H$1/22*E3</f>
        <v>5909090.9090909092</v>
      </c>
      <c r="H3" s="7">
        <f>IF(F3="GĐ",70%*G3,IF(F3="PĐ",50%*G3,IF(F3="TP",40%*G3,30%*G3)))</f>
        <v>2363636.3636363638</v>
      </c>
      <c r="I3" s="7">
        <f>G3+H3</f>
        <v>8272727.2727272734</v>
      </c>
    </row>
    <row r="4" spans="1:9" x14ac:dyDescent="0.2">
      <c r="A4">
        <v>2</v>
      </c>
      <c r="B4" t="s">
        <v>30</v>
      </c>
      <c r="C4" t="s">
        <v>53</v>
      </c>
      <c r="D4" t="str">
        <f t="shared" ref="D4:D17" si="0">IF(LEFT(C4,2)="AA","Kế hoạch",IF(LEFT(C4,2)="AB","Hành chính","Kế toán"))</f>
        <v>Hành chính</v>
      </c>
      <c r="E4" t="str">
        <f t="shared" ref="E4:E17" si="1">MID(C4,3,2)</f>
        <v>26</v>
      </c>
      <c r="F4" t="str">
        <f t="shared" ref="F4:F17" si="2">RIGHT(C4,2)</f>
        <v>PP</v>
      </c>
      <c r="G4" s="7">
        <f t="shared" ref="G4:G17" si="3">$H$1/22*E4</f>
        <v>5909090.9090909092</v>
      </c>
      <c r="H4" s="7">
        <f t="shared" ref="H4:H17" si="4">IF(F4="GĐ",70%*G4,IF(F4="PĐ",50%*G4,IF(F4="TP",40%*G4,30%*G4)))</f>
        <v>1772727.2727272727</v>
      </c>
      <c r="I4" s="7">
        <f t="shared" ref="I4:I17" si="5">G4+H4</f>
        <v>7681818.1818181816</v>
      </c>
    </row>
    <row r="5" spans="1:9" x14ac:dyDescent="0.2">
      <c r="A5">
        <v>3</v>
      </c>
      <c r="B5" t="s">
        <v>31</v>
      </c>
      <c r="C5" t="s">
        <v>54</v>
      </c>
      <c r="D5" t="str">
        <f t="shared" si="0"/>
        <v>Kế hoạch</v>
      </c>
      <c r="E5" t="str">
        <f t="shared" si="1"/>
        <v>20</v>
      </c>
      <c r="F5" t="str">
        <f t="shared" si="2"/>
        <v>NV</v>
      </c>
      <c r="G5" s="7">
        <f t="shared" si="3"/>
        <v>4545454.5454545449</v>
      </c>
      <c r="H5" s="7">
        <f t="shared" si="4"/>
        <v>1363636.3636363635</v>
      </c>
      <c r="I5" s="7">
        <f t="shared" si="5"/>
        <v>5909090.9090909082</v>
      </c>
    </row>
    <row r="6" spans="1:9" x14ac:dyDescent="0.2">
      <c r="A6">
        <v>4</v>
      </c>
      <c r="B6" t="s">
        <v>32</v>
      </c>
      <c r="C6" t="s">
        <v>55</v>
      </c>
      <c r="D6" t="str">
        <f t="shared" si="0"/>
        <v>Kế toán</v>
      </c>
      <c r="E6" t="str">
        <f t="shared" si="1"/>
        <v>25</v>
      </c>
      <c r="F6" t="str">
        <f t="shared" si="2"/>
        <v>NV</v>
      </c>
      <c r="G6" s="7">
        <f t="shared" si="3"/>
        <v>5681818.1818181816</v>
      </c>
      <c r="H6" s="7">
        <f t="shared" si="4"/>
        <v>1704545.4545454544</v>
      </c>
      <c r="I6" s="7">
        <f t="shared" si="5"/>
        <v>7386363.6363636358</v>
      </c>
    </row>
    <row r="7" spans="1:9" x14ac:dyDescent="0.2">
      <c r="A7">
        <v>5</v>
      </c>
      <c r="B7" t="s">
        <v>33</v>
      </c>
      <c r="C7" t="s">
        <v>56</v>
      </c>
      <c r="D7" t="str">
        <f t="shared" si="0"/>
        <v>Kế toán</v>
      </c>
      <c r="E7" t="str">
        <f t="shared" si="1"/>
        <v>21</v>
      </c>
      <c r="F7" t="str">
        <f t="shared" si="2"/>
        <v>NV</v>
      </c>
      <c r="G7" s="7">
        <f t="shared" si="3"/>
        <v>4772727.2727272725</v>
      </c>
      <c r="H7" s="7">
        <f t="shared" si="4"/>
        <v>1431818.1818181816</v>
      </c>
      <c r="I7" s="7">
        <f t="shared" si="5"/>
        <v>6204545.4545454541</v>
      </c>
    </row>
    <row r="8" spans="1:9" x14ac:dyDescent="0.2">
      <c r="A8">
        <v>6</v>
      </c>
      <c r="B8" t="s">
        <v>34</v>
      </c>
      <c r="C8" t="s">
        <v>57</v>
      </c>
      <c r="D8" t="str">
        <f t="shared" si="0"/>
        <v>Hành chính</v>
      </c>
      <c r="E8" t="str">
        <f t="shared" si="1"/>
        <v>26</v>
      </c>
      <c r="F8" t="str">
        <f t="shared" si="2"/>
        <v>GĐ</v>
      </c>
      <c r="G8" s="7">
        <f t="shared" si="3"/>
        <v>5909090.9090909092</v>
      </c>
      <c r="H8" s="7">
        <f t="shared" si="4"/>
        <v>4136363.6363636362</v>
      </c>
      <c r="I8" s="7">
        <f t="shared" si="5"/>
        <v>10045454.545454545</v>
      </c>
    </row>
    <row r="9" spans="1:9" x14ac:dyDescent="0.2">
      <c r="A9">
        <v>7</v>
      </c>
      <c r="B9" t="s">
        <v>35</v>
      </c>
      <c r="C9" t="s">
        <v>58</v>
      </c>
      <c r="D9" t="str">
        <f t="shared" si="0"/>
        <v>Kế toán</v>
      </c>
      <c r="E9" t="str">
        <f t="shared" si="1"/>
        <v>26</v>
      </c>
      <c r="F9" t="str">
        <f t="shared" si="2"/>
        <v>NV</v>
      </c>
      <c r="G9" s="7">
        <f t="shared" si="3"/>
        <v>5909090.9090909092</v>
      </c>
      <c r="H9" s="7">
        <f t="shared" si="4"/>
        <v>1772727.2727272727</v>
      </c>
      <c r="I9" s="7">
        <f t="shared" si="5"/>
        <v>7681818.1818181816</v>
      </c>
    </row>
    <row r="10" spans="1:9" x14ac:dyDescent="0.2">
      <c r="A10">
        <v>8</v>
      </c>
      <c r="B10" t="s">
        <v>36</v>
      </c>
      <c r="C10" t="s">
        <v>59</v>
      </c>
      <c r="D10" t="str">
        <f t="shared" si="0"/>
        <v>Hành chính</v>
      </c>
      <c r="E10" t="str">
        <f t="shared" si="1"/>
        <v>26</v>
      </c>
      <c r="F10" t="str">
        <f t="shared" si="2"/>
        <v>NV</v>
      </c>
      <c r="G10" s="7">
        <f t="shared" si="3"/>
        <v>5909090.9090909092</v>
      </c>
      <c r="H10" s="7">
        <f t="shared" si="4"/>
        <v>1772727.2727272727</v>
      </c>
      <c r="I10" s="7">
        <f t="shared" si="5"/>
        <v>7681818.1818181816</v>
      </c>
    </row>
    <row r="11" spans="1:9" x14ac:dyDescent="0.2">
      <c r="A11">
        <v>9</v>
      </c>
      <c r="B11" t="s">
        <v>37</v>
      </c>
      <c r="C11" t="s">
        <v>60</v>
      </c>
      <c r="D11" t="str">
        <f t="shared" si="0"/>
        <v>Kế hoạch</v>
      </c>
      <c r="E11" t="str">
        <f t="shared" si="1"/>
        <v>21</v>
      </c>
      <c r="F11" t="str">
        <f t="shared" si="2"/>
        <v>NV</v>
      </c>
      <c r="G11" s="7">
        <f t="shared" si="3"/>
        <v>4772727.2727272725</v>
      </c>
      <c r="H11" s="7">
        <f t="shared" si="4"/>
        <v>1431818.1818181816</v>
      </c>
      <c r="I11" s="7">
        <f t="shared" si="5"/>
        <v>6204545.4545454541</v>
      </c>
    </row>
    <row r="12" spans="1:9" x14ac:dyDescent="0.2">
      <c r="A12">
        <v>10</v>
      </c>
      <c r="B12" t="s">
        <v>38</v>
      </c>
      <c r="C12" t="s">
        <v>61</v>
      </c>
      <c r="D12" t="str">
        <f t="shared" si="0"/>
        <v>Kế toán</v>
      </c>
      <c r="E12" t="str">
        <f t="shared" si="1"/>
        <v>20</v>
      </c>
      <c r="F12" t="str">
        <f t="shared" si="2"/>
        <v>NV</v>
      </c>
      <c r="G12" s="7">
        <f t="shared" si="3"/>
        <v>4545454.5454545449</v>
      </c>
      <c r="H12" s="7">
        <f t="shared" si="4"/>
        <v>1363636.3636363635</v>
      </c>
      <c r="I12" s="7">
        <f t="shared" si="5"/>
        <v>5909090.9090909082</v>
      </c>
    </row>
    <row r="13" spans="1:9" x14ac:dyDescent="0.2">
      <c r="A13">
        <v>11</v>
      </c>
      <c r="B13" t="s">
        <v>39</v>
      </c>
      <c r="C13" t="s">
        <v>62</v>
      </c>
      <c r="D13" t="str">
        <f t="shared" si="0"/>
        <v>Hành chính</v>
      </c>
      <c r="E13" t="str">
        <f t="shared" si="1"/>
        <v>20</v>
      </c>
      <c r="F13" t="str">
        <f t="shared" si="2"/>
        <v>NV</v>
      </c>
      <c r="G13" s="7">
        <f t="shared" si="3"/>
        <v>4545454.5454545449</v>
      </c>
      <c r="H13" s="7">
        <f t="shared" si="4"/>
        <v>1363636.3636363635</v>
      </c>
      <c r="I13" s="7">
        <f t="shared" si="5"/>
        <v>5909090.9090909082</v>
      </c>
    </row>
    <row r="14" spans="1:9" x14ac:dyDescent="0.2">
      <c r="A14">
        <v>12</v>
      </c>
      <c r="B14" t="s">
        <v>39</v>
      </c>
      <c r="C14" t="s">
        <v>55</v>
      </c>
      <c r="D14" t="str">
        <f t="shared" si="0"/>
        <v>Kế toán</v>
      </c>
      <c r="E14" t="str">
        <f t="shared" si="1"/>
        <v>25</v>
      </c>
      <c r="F14" t="str">
        <f t="shared" si="2"/>
        <v>NV</v>
      </c>
      <c r="G14" s="7">
        <f t="shared" si="3"/>
        <v>5681818.1818181816</v>
      </c>
      <c r="H14" s="7">
        <f t="shared" si="4"/>
        <v>1704545.4545454544</v>
      </c>
      <c r="I14" s="7">
        <f t="shared" si="5"/>
        <v>7386363.6363636358</v>
      </c>
    </row>
    <row r="15" spans="1:9" x14ac:dyDescent="0.2">
      <c r="A15">
        <v>13</v>
      </c>
      <c r="B15" t="s">
        <v>40</v>
      </c>
      <c r="C15" t="s">
        <v>63</v>
      </c>
      <c r="D15" t="str">
        <f t="shared" si="0"/>
        <v>Kế hoạch</v>
      </c>
      <c r="E15" t="str">
        <f t="shared" si="1"/>
        <v>25</v>
      </c>
      <c r="F15" t="str">
        <f t="shared" si="2"/>
        <v>NV</v>
      </c>
      <c r="G15" s="7">
        <f t="shared" si="3"/>
        <v>5681818.1818181816</v>
      </c>
      <c r="H15" s="7">
        <f t="shared" si="4"/>
        <v>1704545.4545454544</v>
      </c>
      <c r="I15" s="7">
        <f t="shared" si="5"/>
        <v>7386363.6363636358</v>
      </c>
    </row>
    <row r="16" spans="1:9" x14ac:dyDescent="0.2">
      <c r="A16">
        <v>14</v>
      </c>
      <c r="B16" t="s">
        <v>41</v>
      </c>
      <c r="C16" t="s">
        <v>64</v>
      </c>
      <c r="D16" t="str">
        <f t="shared" si="0"/>
        <v>Kế toán</v>
      </c>
      <c r="E16" t="str">
        <f t="shared" si="1"/>
        <v>23</v>
      </c>
      <c r="F16" t="str">
        <f t="shared" si="2"/>
        <v>PĐ</v>
      </c>
      <c r="G16" s="7">
        <f t="shared" si="3"/>
        <v>5227272.7272727275</v>
      </c>
      <c r="H16" s="7">
        <f t="shared" si="4"/>
        <v>2613636.3636363638</v>
      </c>
      <c r="I16" s="7">
        <f t="shared" si="5"/>
        <v>7840909.0909090918</v>
      </c>
    </row>
    <row r="17" spans="1:9" x14ac:dyDescent="0.2">
      <c r="A17">
        <v>15</v>
      </c>
      <c r="B17" t="s">
        <v>42</v>
      </c>
      <c r="C17" t="s">
        <v>65</v>
      </c>
      <c r="D17" t="str">
        <f t="shared" si="0"/>
        <v>Hành chính</v>
      </c>
      <c r="E17" t="str">
        <f t="shared" si="1"/>
        <v>21</v>
      </c>
      <c r="F17" t="str">
        <f t="shared" si="2"/>
        <v>NV</v>
      </c>
      <c r="G17" s="7">
        <f t="shared" si="3"/>
        <v>4772727.2727272725</v>
      </c>
      <c r="H17" s="7">
        <f t="shared" si="4"/>
        <v>1431818.1818181816</v>
      </c>
      <c r="I17" s="7">
        <f t="shared" si="5"/>
        <v>6204545.4545454541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THEANH998</dc:creator>
  <cp:lastModifiedBy>THEANH998</cp:lastModifiedBy>
  <dcterms:created xsi:type="dcterms:W3CDTF">2022-04-28T09:20:28Z</dcterms:created>
  <dcterms:modified xsi:type="dcterms:W3CDTF">2022-04-28T09:39:00Z</dcterms:modified>
</cp:coreProperties>
</file>