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PC\Dropbox\pboua\DCF\"/>
    </mc:Choice>
  </mc:AlternateContent>
  <xr:revisionPtr revIDLastSave="0" documentId="8_{FE642057-F274-46F9-B929-AA9893AE4B5A}" xr6:coauthVersionLast="31" xr6:coauthVersionMax="31" xr10:uidLastSave="{00000000-0000-0000-0000-000000000000}"/>
  <bookViews>
    <workbookView xWindow="0" yWindow="0" windowWidth="17250" windowHeight="5640" xr2:uid="{00000000-000D-0000-FFFF-FFFF00000000}"/>
  </bookViews>
  <sheets>
    <sheet name="INFORMATIONS GENERALES " sheetId="9" r:id="rId1"/>
    <sheet name="Feuil2" sheetId="11" r:id="rId2"/>
    <sheet name="PHASE PREPARATOIRE " sheetId="8" r:id="rId3"/>
    <sheet name="PHASE D'EXECUTION " sheetId="7" r:id="rId4"/>
    <sheet name="Feuil1" sheetId="10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7" l="1"/>
  <c r="M4" i="10" l="1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3" i="10"/>
  <c r="M6" i="7"/>
  <c r="F4" i="10" l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N41" i="7"/>
  <c r="M11" i="7" l="1"/>
  <c r="O12" i="7" l="1"/>
  <c r="O41" i="7"/>
  <c r="N38" i="7"/>
  <c r="O32" i="7"/>
  <c r="N18" i="7"/>
  <c r="M64" i="7" l="1"/>
  <c r="N64" i="7" s="1"/>
  <c r="M65" i="7"/>
  <c r="N65" i="7" s="1"/>
  <c r="M66" i="7"/>
  <c r="N66" i="7" s="1"/>
  <c r="F70" i="7" l="1"/>
  <c r="F52" i="7"/>
  <c r="F37" i="7"/>
  <c r="F22" i="7"/>
  <c r="F6" i="7"/>
  <c r="K71" i="9" l="1"/>
  <c r="K69" i="9"/>
  <c r="K60" i="9"/>
  <c r="K58" i="9"/>
  <c r="K56" i="9"/>
  <c r="K47" i="9"/>
  <c r="K36" i="9"/>
  <c r="L36" i="9" s="1"/>
  <c r="L23" i="9"/>
  <c r="K23" i="9"/>
  <c r="K9" i="9"/>
  <c r="L9" i="9" s="1"/>
  <c r="K60" i="8"/>
  <c r="J60" i="8"/>
  <c r="I60" i="8"/>
  <c r="P82" i="7"/>
  <c r="O82" i="7"/>
  <c r="N82" i="7"/>
  <c r="N83" i="7" s="1"/>
  <c r="M82" i="7"/>
  <c r="L82" i="7"/>
  <c r="K82" i="7"/>
  <c r="J82" i="7"/>
  <c r="I82" i="7"/>
  <c r="P67" i="7"/>
  <c r="O67" i="7"/>
  <c r="L67" i="7"/>
  <c r="K67" i="7"/>
  <c r="J67" i="7"/>
  <c r="I67" i="7"/>
  <c r="N58" i="7"/>
  <c r="N57" i="7"/>
  <c r="N56" i="7"/>
  <c r="N55" i="7"/>
  <c r="N54" i="7"/>
  <c r="M53" i="7"/>
  <c r="N53" i="7" s="1"/>
  <c r="M52" i="7"/>
  <c r="P49" i="7"/>
  <c r="L49" i="7"/>
  <c r="K49" i="7"/>
  <c r="J49" i="7"/>
  <c r="I49" i="7"/>
  <c r="M48" i="7"/>
  <c r="N48" i="7" s="1"/>
  <c r="O48" i="7" s="1"/>
  <c r="M47" i="7"/>
  <c r="N47" i="7" s="1"/>
  <c r="O47" i="7" s="1"/>
  <c r="M46" i="7"/>
  <c r="N46" i="7" s="1"/>
  <c r="O46" i="7" s="1"/>
  <c r="M45" i="7"/>
  <c r="N45" i="7" s="1"/>
  <c r="O45" i="7" s="1"/>
  <c r="M44" i="7"/>
  <c r="N44" i="7" s="1"/>
  <c r="O44" i="7" s="1"/>
  <c r="M43" i="7"/>
  <c r="N43" i="7" s="1"/>
  <c r="O43" i="7" s="1"/>
  <c r="M42" i="7"/>
  <c r="N42" i="7" s="1"/>
  <c r="O42" i="7" s="1"/>
  <c r="N40" i="7"/>
  <c r="O40" i="7" s="1"/>
  <c r="N39" i="7"/>
  <c r="O39" i="7" s="1"/>
  <c r="M38" i="7"/>
  <c r="O38" i="7" s="1"/>
  <c r="M37" i="7"/>
  <c r="P34" i="7"/>
  <c r="L34" i="7"/>
  <c r="K34" i="7"/>
  <c r="J34" i="7"/>
  <c r="I34" i="7"/>
  <c r="M33" i="7"/>
  <c r="N33" i="7" s="1"/>
  <c r="O33" i="7" s="1"/>
  <c r="N32" i="7"/>
  <c r="M31" i="7"/>
  <c r="N31" i="7" s="1"/>
  <c r="O31" i="7" s="1"/>
  <c r="M30" i="7"/>
  <c r="N30" i="7" s="1"/>
  <c r="O30" i="7" s="1"/>
  <c r="M29" i="7"/>
  <c r="N29" i="7" s="1"/>
  <c r="O29" i="7" s="1"/>
  <c r="M28" i="7"/>
  <c r="N28" i="7" s="1"/>
  <c r="O28" i="7" s="1"/>
  <c r="M27" i="7"/>
  <c r="N27" i="7" s="1"/>
  <c r="O27" i="7" s="1"/>
  <c r="M26" i="7"/>
  <c r="N26" i="7" s="1"/>
  <c r="O26" i="7" s="1"/>
  <c r="M25" i="7"/>
  <c r="N25" i="7" s="1"/>
  <c r="O25" i="7" s="1"/>
  <c r="M24" i="7"/>
  <c r="N24" i="7" s="1"/>
  <c r="O24" i="7" s="1"/>
  <c r="M23" i="7"/>
  <c r="N23" i="7" s="1"/>
  <c r="O23" i="7" s="1"/>
  <c r="M22" i="7"/>
  <c r="P19" i="7"/>
  <c r="L19" i="7"/>
  <c r="K19" i="7"/>
  <c r="J19" i="7"/>
  <c r="I19" i="7"/>
  <c r="N17" i="7"/>
  <c r="N16" i="7"/>
  <c r="O16" i="7" s="1"/>
  <c r="N15" i="7"/>
  <c r="N14" i="7"/>
  <c r="N13" i="7"/>
  <c r="O13" i="7" s="1"/>
  <c r="N12" i="7"/>
  <c r="N11" i="7"/>
  <c r="O11" i="7" s="1"/>
  <c r="M10" i="7"/>
  <c r="N10" i="7" s="1"/>
  <c r="O10" i="7" s="1"/>
  <c r="M9" i="7"/>
  <c r="N9" i="7" s="1"/>
  <c r="O9" i="7" s="1"/>
  <c r="M8" i="7"/>
  <c r="N8" i="7" s="1"/>
  <c r="O8" i="7" s="1"/>
  <c r="M7" i="7"/>
  <c r="N7" i="7" s="1"/>
  <c r="O7" i="7" s="1"/>
  <c r="N6" i="7"/>
  <c r="O6" i="7" s="1"/>
  <c r="L60" i="9" l="1"/>
  <c r="Q70" i="7"/>
  <c r="Q83" i="7"/>
  <c r="L47" i="9"/>
  <c r="M34" i="7"/>
  <c r="M67" i="7"/>
  <c r="N52" i="7"/>
  <c r="N67" i="7" s="1"/>
  <c r="N37" i="7"/>
  <c r="O37" i="7" s="1"/>
  <c r="O49" i="7" s="1"/>
  <c r="O19" i="7"/>
  <c r="M49" i="7"/>
  <c r="M19" i="7"/>
  <c r="N22" i="7"/>
  <c r="O22" i="7" s="1"/>
  <c r="O34" i="7" s="1"/>
  <c r="N19" i="7"/>
  <c r="N68" i="7" l="1"/>
  <c r="Q68" i="7" s="1"/>
  <c r="Q52" i="7"/>
  <c r="N20" i="7"/>
  <c r="Q20" i="7" s="1"/>
  <c r="N49" i="7"/>
  <c r="N34" i="7"/>
  <c r="N50" i="7" l="1"/>
  <c r="Q50" i="7" s="1"/>
  <c r="Q37" i="7"/>
  <c r="N35" i="7"/>
  <c r="Q35" i="7" s="1"/>
  <c r="Q22" i="7"/>
</calcChain>
</file>

<file path=xl/sharedStrings.xml><?xml version="1.0" encoding="utf-8"?>
<sst xmlns="http://schemas.openxmlformats.org/spreadsheetml/2006/main" count="261" uniqueCount="148">
  <si>
    <t>OBJET : DESCRIPTION DES PRESTATIONS</t>
  </si>
  <si>
    <t>MAITRE D'OUVRAGE / AUTORITE CONTRACTANTE</t>
  </si>
  <si>
    <t>AGENT DE SUIVI</t>
  </si>
  <si>
    <t>NUMERO DE MARCHE</t>
  </si>
  <si>
    <t>LIGNE BUDGETAIRE</t>
  </si>
  <si>
    <t>DOTATION 2017</t>
  </si>
  <si>
    <t>MONTANT DU MARCHE HTVA</t>
  </si>
  <si>
    <t>MONTANT DU MARCHE TTC</t>
  </si>
  <si>
    <t>MONTANT TOTAL DU MARCHE TTC (Marché de base + Avenant)</t>
  </si>
  <si>
    <t>OBSERVATIONS</t>
  </si>
  <si>
    <t>MIE / PABC</t>
  </si>
  <si>
    <t>M. Yédé</t>
  </si>
  <si>
    <t>2015-0-2-3443/02-21</t>
  </si>
  <si>
    <t>712 9501 78 2347 : Réseau d'Assainissement</t>
  </si>
  <si>
    <t>TRESOR</t>
  </si>
  <si>
    <t>AVENANT N0 1: CHANGEMENT DU NUMERO DE COMPTE BANCAIRE</t>
  </si>
  <si>
    <t>2015-1-2-3443/02-21</t>
  </si>
  <si>
    <t>AVENANT N0 2: CHANGEMENT DE LA SOURCE DE FINANCEMENT</t>
  </si>
  <si>
    <t>2015-2-2-3443/02-21</t>
  </si>
  <si>
    <t>REALISATION DES TRAVAUX DE LA DEUXIEME PHASE DU PROJET DE SAUVEGARDE ET DE VALORISATION DE LA BAIE DE COCODY</t>
  </si>
  <si>
    <t>2017-0-2-0112/02-21</t>
  </si>
  <si>
    <t>TRESOR (CI)</t>
  </si>
  <si>
    <t>AVENANT</t>
  </si>
  <si>
    <t>NEANT</t>
  </si>
  <si>
    <t>TRAVAUX DE DEVASAGE DU BASSIN DE LA MARINA ET DU CHENAL DE LA BAIE DE COCODY</t>
  </si>
  <si>
    <t>MIE/PABC</t>
  </si>
  <si>
    <t>YEDE</t>
  </si>
  <si>
    <t>2017-0-2-0049/02-21</t>
  </si>
  <si>
    <t>PART (SOURCE DE FINANCEMENT)</t>
  </si>
  <si>
    <r>
      <t xml:space="preserve">REALISATION DES TRAVAUX DE LA </t>
    </r>
    <r>
      <rPr>
        <b/>
        <sz val="12"/>
        <rFont val="Calibri"/>
        <family val="2"/>
        <scheme val="minor"/>
      </rPr>
      <t>PREMIERE PHASE</t>
    </r>
    <r>
      <rPr>
        <sz val="12"/>
        <rFont val="Calibri"/>
        <family val="2"/>
        <scheme val="minor"/>
      </rPr>
      <t xml:space="preserve"> DU PROJET DE SAUVEGARDE ET DE VALORISATION DE LA BAIE DE COCODY</t>
    </r>
  </si>
  <si>
    <t>ENTREPRISE ATTRIBUTAIRE</t>
  </si>
  <si>
    <t>MODE DE PASSATION</t>
  </si>
  <si>
    <t>DATE D'APPROBATION</t>
  </si>
  <si>
    <t>LETTRE DE MARCHE</t>
  </si>
  <si>
    <t>NOTIFICATION DE L'ATTRIBUTION</t>
  </si>
  <si>
    <t>DELAI DE REALISATION PREVISIONNEL</t>
  </si>
  <si>
    <t>DATE DE FIN PREVISIONNELLE</t>
  </si>
  <si>
    <t>EXECUTION A FIN DECEMBRE 2016</t>
  </si>
  <si>
    <t>MONTANT</t>
  </si>
  <si>
    <t>POURCENTAGE</t>
  </si>
  <si>
    <t>SGTM-CI (GROUPEMENT SGTM-CI/ENSBTP)</t>
  </si>
  <si>
    <t>Appel d'Offres restreint N°RT86/2015 du 01/10/15</t>
  </si>
  <si>
    <t>PRICI/DP/BYD/aj 7161-/12/2015 du 31/12/2015</t>
  </si>
  <si>
    <t>PRICI/DP/bko 7030-/12/2015 du 29/12/2015</t>
  </si>
  <si>
    <t>09 mois</t>
  </si>
  <si>
    <t xml:space="preserve">Le montant exécuté en fin Décembre 2016 inclus le paiement de l'avance de démarrage, </t>
  </si>
  <si>
    <t>Appel d'Offre Restreint N°17/3278AOR DU 19/04/17</t>
  </si>
  <si>
    <t>PABC/DP/BKO/yfa/………/2017 DU 02/05/2017</t>
  </si>
  <si>
    <t>06 MOIS</t>
  </si>
  <si>
    <t>ENTREPRISE ROUTE ET BATIMENT (ERB)</t>
  </si>
  <si>
    <t>Appel d'Offres Ouvert N°17/4976GAG du 14/03/17</t>
  </si>
  <si>
    <t>PABC/DP/BKO/jm/0100.003/2017</t>
  </si>
  <si>
    <t>180 JOURS          (06 mois)</t>
  </si>
  <si>
    <t>TITULAIRE DU MARCHE</t>
  </si>
  <si>
    <r>
      <t xml:space="preserve">N° </t>
    </r>
    <r>
      <rPr>
        <b/>
        <sz val="11"/>
        <rFont val="Calibri"/>
        <family val="2"/>
        <scheme val="minor"/>
      </rPr>
      <t>DECOMPTE</t>
    </r>
  </si>
  <si>
    <t>DATE</t>
  </si>
  <si>
    <t>ACOMPTE  HTVA</t>
  </si>
  <si>
    <t>RETENUES</t>
  </si>
  <si>
    <t xml:space="preserve">   FACTURATION    ( NET HTVA)</t>
  </si>
  <si>
    <t xml:space="preserve">   FACTURATION     ( NET TTC)</t>
  </si>
  <si>
    <t>PAIEMENT PART ETAT</t>
  </si>
  <si>
    <t>PAIEMENT PART BAILLEUR</t>
  </si>
  <si>
    <t>D'AVANCE</t>
  </si>
  <si>
    <t>DE GARANTIE</t>
  </si>
  <si>
    <t>DE PENALITES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</si>
  <si>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</si>
  <si>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</si>
  <si>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</si>
  <si>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</si>
  <si>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</si>
  <si>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</si>
  <si>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</si>
  <si>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</si>
  <si>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</si>
  <si>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</si>
  <si>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</si>
  <si>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</si>
  <si>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CUMUL</t>
  </si>
  <si>
    <t>%  CUMUL</t>
  </si>
  <si>
    <t>GROUPEMENT SGTM-CI / ENSBTP</t>
  </si>
  <si>
    <r>
      <t>CAUTIONNEMENT DEFINITIF EN F CFA (</t>
    </r>
    <r>
      <rPr>
        <b/>
        <sz val="12"/>
        <color rgb="FFFF0000"/>
        <rFont val="Calibri"/>
        <family val="2"/>
        <scheme val="minor"/>
      </rPr>
      <t>5%</t>
    </r>
    <r>
      <rPr>
        <b/>
        <sz val="12"/>
        <rFont val="Calibri"/>
        <family val="2"/>
        <scheme val="minor"/>
      </rPr>
      <t>)</t>
    </r>
  </si>
  <si>
    <t>T 01</t>
  </si>
  <si>
    <t>T 02</t>
  </si>
  <si>
    <t>T 03</t>
  </si>
  <si>
    <t>T 04</t>
  </si>
  <si>
    <t>TRAVAUX DE RENFORCEMENT ET DE REHABILITATION DES OUVRAGES DE DRAINAGE DU CARREFOUR DE L'INDENIE (LOT 1)</t>
  </si>
  <si>
    <t>SOCIETE FADOUL TRAVAUX CÔTE D'IVOIRE</t>
  </si>
  <si>
    <t>2014-0-2-0235/02-21</t>
  </si>
  <si>
    <t xml:space="preserve">AVENANT N0 1: </t>
  </si>
  <si>
    <t>AVENANT N0 2:</t>
  </si>
  <si>
    <r>
      <t xml:space="preserve">AVENANT N0 1: </t>
    </r>
    <r>
      <rPr>
        <sz val="10"/>
        <rFont val="Calibri"/>
        <family val="2"/>
        <scheme val="minor"/>
      </rPr>
      <t>CHANGEMENT DU NUMERO DE COMPTE BANCAIRE</t>
    </r>
  </si>
  <si>
    <r>
      <t>AVENANT N0 2:</t>
    </r>
    <r>
      <rPr>
        <sz val="12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CHANGEMENT DE LA SOURCE DE FINANCEMENT</t>
    </r>
  </si>
  <si>
    <t>T01</t>
  </si>
  <si>
    <t>T02</t>
  </si>
  <si>
    <t>T03</t>
  </si>
  <si>
    <t>T04</t>
  </si>
  <si>
    <t>DATE  DE DEMARRAGE</t>
  </si>
  <si>
    <t>T …</t>
  </si>
  <si>
    <t>T…</t>
  </si>
  <si>
    <t>06 mois</t>
  </si>
  <si>
    <t>AVENANT N0 1: CHANGEMENT DE LA SOURCE DE FINANCEMENT</t>
  </si>
  <si>
    <t>2014-1-2-0235/02-21</t>
  </si>
  <si>
    <t>TRESOR (CI) 
Projet PRICI</t>
  </si>
  <si>
    <t>TRESOR (CI) 
Projet PABC</t>
  </si>
  <si>
    <t>AUTORISE PAR LETTRE N0 4622/2016/MPMBPE/DGBF/DMP/42</t>
  </si>
  <si>
    <t>AVENANT N0 2: Paiement direct à l'entreprise ESPINA OBRAS HYDRAULICAS S.A pour la conception, la fourniture et la pose de grille fixe à la passerelle du Bassin de l'Indenié</t>
  </si>
  <si>
    <t>AOO N0 14/40421 ouvert le  03/09/13 et jugé 25/10/13</t>
  </si>
  <si>
    <t>PRICI/KYL/KJ/02498/12/2013</t>
  </si>
  <si>
    <t>8 MOIS</t>
  </si>
  <si>
    <r>
      <t>AVANCE DE DEMARRAGE   (15</t>
    </r>
    <r>
      <rPr>
        <b/>
        <sz val="11"/>
        <color rgb="FFFF0000"/>
        <rFont val="Calibri"/>
        <family val="2"/>
        <scheme val="minor"/>
      </rPr>
      <t>%</t>
    </r>
    <r>
      <rPr>
        <b/>
        <sz val="11"/>
        <rFont val="Calibri"/>
        <family val="2"/>
        <scheme val="minor"/>
      </rPr>
      <t>)</t>
    </r>
  </si>
  <si>
    <t xml:space="preserve">    RETENUE DE                GARANTIE          </t>
  </si>
  <si>
    <t>RESTE A PAYER SUR  MONTANT TOTAL DU MARCHE</t>
  </si>
  <si>
    <t>Décompte N°01, en cours de traitement au CF</t>
  </si>
  <si>
    <t>OBJECTIFS DU MARCHE</t>
  </si>
  <si>
    <t xml:space="preserve">Avenant = </t>
  </si>
  <si>
    <t xml:space="preserve">Montant de base TTC = </t>
  </si>
  <si>
    <t xml:space="preserve">- Construction et équipement d’une station de pompage (un local pompe et un local broyeur),
- Construction de clôture,
- Aménagement de la cours de la station
- Aménagement de la voie CIE et de la rue des Canebières,
- Pose de caniveau,
- Construction d’un canal trapézoïdal,
- Réhabilitation de 18 m de dégrilleur endommagé,
- Réduction de source d’ensablement,
- Amélioration pour le fonctionnement, l’exploitation et la sécurité des bassins tampons,
- Consolidation ouvrage existant OH1,
- Fourniture et pose de grille fixe sur passerelle Bassin Indénié.
</t>
  </si>
  <si>
    <t>Les attachements sont sans incidence financière</t>
  </si>
  <si>
    <t>Avce de démarrage:</t>
  </si>
  <si>
    <r>
      <t xml:space="preserve">REALISATION DES TRAVAUX DE LA PREMIERE PHASE DU PROJET DE SAUVEGARDE ET DE VALORISATION DE LA BAIE DE COCODY
</t>
    </r>
    <r>
      <rPr>
        <b/>
        <sz val="12"/>
        <color rgb="FFFF0000"/>
        <rFont val="Calibri"/>
        <family val="2"/>
        <scheme val="minor"/>
      </rPr>
      <t>(1ère Tranche)</t>
    </r>
  </si>
  <si>
    <t>- Etude et travaux de drainage pour la réalisation de la plate forme
- Dragage première phase ;
- Terrassement en déblai ;
- Mise en oeuvre de béton Q300 pour butée;
- Remblais terrestres compactés de matériaux tout venants d’apport et de produits de dragage
- Remblais hydrauliques en produits de dragage 
- Caillasse;
- Fourniture et pose enrochements 25 à 100 kg
- Fourniture et pose enrochements 100 à 400 kg 
- Fourniture et pose de géotextile.</t>
  </si>
  <si>
    <t>- Dévasage et remblaiement
- Protection des berges ;
- Voirie et Réseaux Divers de la Marina rives Plateau ;
- Voirie et Réseaux Divers du Parc urbain ;
- Aménagement paysager  ;
- Marina ;
- Réseau d'interception des eaux usées et de drainage des eaux pluviales ;
- Ouvrages d'interception des rejets situés le long du BD Lagunaire et raccordement aux ouvrages existants et projetes (collecteur de base, galerie hydraulique); 
- Ouvrages d'interception des rejets situés le long de la bordure Est de la Baie et raccordement à la station de pompage SP-EST;</t>
  </si>
  <si>
    <t>Avce de démarrage TTC:</t>
  </si>
  <si>
    <t>Avce de démarrage TTC :</t>
  </si>
  <si>
    <t xml:space="preserve">- Etudes complémentaires,
- Amenée et replis de matériel,
- Remise en état de la base-vie,
- Dévasage du chenal à - 2m moyenne NGCI,
- Dévasage de la marina à - 2m moyenne NGCI.
</t>
  </si>
  <si>
    <t>MONTANT TOTAL TTC DU MARCHE (montant de base + Avenant)</t>
  </si>
  <si>
    <r>
      <t xml:space="preserve">REALISATION DES TRAVAUX DE LA DEUXIEME PHASE DU PROJET DE SAUVEGARDE ET DE VALORISATION DE LA BAIE DE COCODY
</t>
    </r>
    <r>
      <rPr>
        <b/>
        <sz val="12"/>
        <color rgb="FFFF0000"/>
        <rFont val="Calibri"/>
        <family val="2"/>
        <scheme val="minor"/>
      </rPr>
      <t>(1ère Tranche)</t>
    </r>
  </si>
  <si>
    <t>12</t>
  </si>
  <si>
    <t>13</t>
  </si>
  <si>
    <t>14</t>
  </si>
  <si>
    <t>11/12/2017</t>
  </si>
  <si>
    <t>15/02/2018</t>
  </si>
  <si>
    <t>15/03/2018</t>
  </si>
  <si>
    <t>12/06/2018</t>
  </si>
  <si>
    <t>25/06/2018</t>
  </si>
  <si>
    <t>20/07/2018</t>
  </si>
  <si>
    <t>Taux d'exécution financière</t>
  </si>
  <si>
    <t>Réalisation physique</t>
  </si>
  <si>
    <t>Taux d'exécution physique</t>
  </si>
  <si>
    <t>Décomptes</t>
  </si>
  <si>
    <t>Cumul du décompte</t>
  </si>
  <si>
    <t>Ecart</t>
  </si>
  <si>
    <t>Cumul des paiements</t>
  </si>
  <si>
    <t>Taux de paiement/Exécution financière</t>
  </si>
  <si>
    <t>Paiements Trésor</t>
  </si>
  <si>
    <t>Paiment bailleur</t>
  </si>
  <si>
    <t>TOTAL paiement</t>
  </si>
  <si>
    <t>Indicateur (Taux d'évolution)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</si>
</sst>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lightGray">
        <bgColor theme="0"/>
      </patternFill>
    </fill>
    <fill>
      <patternFill patternType="lightGray"/>
    </fill>
    <fill>
      <patternFill patternType="lightGrid">
        <bgColor theme="9" tint="0.79998168889431442"/>
      </patternFill>
    </fill>
    <fill>
      <patternFill patternType="lightGrid"/>
    </fill>
    <fill>
      <patternFill patternType="darkGrid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 style="thick">
        <color auto="1"/>
      </right>
      <top style="double">
        <color auto="1"/>
      </top>
      <bottom/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thick">
        <color auto="1"/>
      </right>
      <top style="double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auto="1"/>
      </left>
      <right style="thin">
        <color indexed="64"/>
      </right>
      <top style="medium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ck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2">
    <xf numFmtId="0" fontId="0" fillId="0" borderId="0" xfId="0"/>
    <xf numFmtId="0" fontId="3" fillId="3" borderId="5" xfId="0" applyFont="1" applyFill="1" applyBorder="1" applyAlignment="1">
      <alignment horizontal="center" vertical="center" wrapText="1"/>
    </xf>
    <xf numFmtId="49" fontId="5" fillId="4" borderId="33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Border="1"/>
    <xf numFmtId="3" fontId="2" fillId="0" borderId="5" xfId="0" applyNumberFormat="1" applyFont="1" applyBorder="1" applyAlignment="1">
      <alignment vertical="center" wrapText="1"/>
    </xf>
    <xf numFmtId="0" fontId="5" fillId="4" borderId="33" xfId="0" applyFont="1" applyFill="1" applyBorder="1" applyAlignment="1">
      <alignment vertical="center" wrapText="1"/>
    </xf>
    <xf numFmtId="3" fontId="2" fillId="0" borderId="46" xfId="0" applyNumberFormat="1" applyFont="1" applyBorder="1" applyAlignment="1">
      <alignment vertical="center" wrapText="1"/>
    </xf>
    <xf numFmtId="49" fontId="5" fillId="4" borderId="37" xfId="0" applyNumberFormat="1" applyFont="1" applyFill="1" applyBorder="1" applyAlignment="1">
      <alignment horizontal="center" vertical="center" wrapText="1"/>
    </xf>
    <xf numFmtId="14" fontId="2" fillId="0" borderId="5" xfId="0" applyNumberFormat="1" applyFont="1" applyBorder="1"/>
    <xf numFmtId="3" fontId="2" fillId="0" borderId="3" xfId="0" applyNumberFormat="1" applyFont="1" applyBorder="1"/>
    <xf numFmtId="0" fontId="5" fillId="4" borderId="37" xfId="0" applyFont="1" applyFill="1" applyBorder="1" applyAlignment="1">
      <alignment vertical="center" wrapText="1"/>
    </xf>
    <xf numFmtId="164" fontId="2" fillId="4" borderId="37" xfId="1" applyNumberFormat="1" applyFont="1" applyFill="1" applyBorder="1" applyAlignment="1">
      <alignment vertical="center" wrapText="1"/>
    </xf>
    <xf numFmtId="164" fontId="5" fillId="4" borderId="37" xfId="1" applyNumberFormat="1" applyFont="1" applyFill="1" applyBorder="1" applyAlignment="1">
      <alignment vertical="center" wrapText="1"/>
    </xf>
    <xf numFmtId="3" fontId="2" fillId="0" borderId="49" xfId="0" applyNumberFormat="1" applyFont="1" applyBorder="1"/>
    <xf numFmtId="14" fontId="2" fillId="0" borderId="5" xfId="0" applyNumberFormat="1" applyFont="1" applyBorder="1" applyAlignment="1">
      <alignment horizontal="right" vertical="center"/>
    </xf>
    <xf numFmtId="14" fontId="2" fillId="4" borderId="5" xfId="0" applyNumberFormat="1" applyFont="1" applyFill="1" applyBorder="1" applyAlignment="1">
      <alignment horizontal="right" vertical="center"/>
    </xf>
    <xf numFmtId="3" fontId="2" fillId="0" borderId="5" xfId="0" applyNumberFormat="1" applyFont="1" applyFill="1" applyBorder="1" applyAlignment="1">
      <alignment vertical="center" wrapText="1"/>
    </xf>
    <xf numFmtId="3" fontId="2" fillId="0" borderId="49" xfId="0" applyNumberFormat="1" applyFont="1" applyFill="1" applyBorder="1" applyAlignment="1">
      <alignment vertical="center" wrapText="1"/>
    </xf>
    <xf numFmtId="14" fontId="2" fillId="4" borderId="37" xfId="0" applyNumberFormat="1" applyFont="1" applyFill="1" applyBorder="1" applyAlignment="1">
      <alignment vertical="center" wrapText="1"/>
    </xf>
    <xf numFmtId="0" fontId="5" fillId="4" borderId="51" xfId="0" applyFont="1" applyFill="1" applyBorder="1" applyAlignment="1">
      <alignment vertical="center" wrapText="1"/>
    </xf>
    <xf numFmtId="164" fontId="5" fillId="4" borderId="51" xfId="1" applyNumberFormat="1" applyFont="1" applyFill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3" fontId="2" fillId="0" borderId="52" xfId="0" applyNumberFormat="1" applyFont="1" applyBorder="1" applyAlignment="1">
      <alignment vertical="center" wrapText="1"/>
    </xf>
    <xf numFmtId="0" fontId="2" fillId="5" borderId="44" xfId="0" applyFont="1" applyFill="1" applyBorder="1"/>
    <xf numFmtId="0" fontId="2" fillId="5" borderId="6" xfId="0" applyFont="1" applyFill="1" applyBorder="1"/>
    <xf numFmtId="164" fontId="5" fillId="4" borderId="6" xfId="1" applyNumberFormat="1" applyFont="1" applyFill="1" applyBorder="1"/>
    <xf numFmtId="0" fontId="5" fillId="4" borderId="6" xfId="0" applyFont="1" applyFill="1" applyBorder="1"/>
    <xf numFmtId="3" fontId="5" fillId="4" borderId="6" xfId="0" applyNumberFormat="1" applyFont="1" applyFill="1" applyBorder="1"/>
    <xf numFmtId="3" fontId="5" fillId="4" borderId="55" xfId="0" applyNumberFormat="1" applyFont="1" applyFill="1" applyBorder="1"/>
    <xf numFmtId="0" fontId="2" fillId="6" borderId="56" xfId="0" applyFont="1" applyFill="1" applyBorder="1"/>
    <xf numFmtId="0" fontId="2" fillId="6" borderId="57" xfId="0" applyFont="1" applyFill="1" applyBorder="1"/>
    <xf numFmtId="0" fontId="2" fillId="0" borderId="57" xfId="0" applyFont="1" applyBorder="1" applyAlignment="1">
      <alignment horizontal="left"/>
    </xf>
    <xf numFmtId="3" fontId="2" fillId="0" borderId="57" xfId="0" applyNumberFormat="1" applyFont="1" applyBorder="1"/>
    <xf numFmtId="0" fontId="2" fillId="4" borderId="6" xfId="0" applyFont="1" applyFill="1" applyBorder="1"/>
    <xf numFmtId="3" fontId="2" fillId="4" borderId="6" xfId="0" applyNumberFormat="1" applyFont="1" applyFill="1" applyBorder="1"/>
    <xf numFmtId="14" fontId="5" fillId="4" borderId="33" xfId="0" applyNumberFormat="1" applyFont="1" applyFill="1" applyBorder="1" applyAlignment="1">
      <alignment vertical="center" wrapText="1"/>
    </xf>
    <xf numFmtId="164" fontId="5" fillId="4" borderId="33" xfId="1" applyNumberFormat="1" applyFont="1" applyFill="1" applyBorder="1" applyAlignment="1">
      <alignment vertical="center" wrapText="1"/>
    </xf>
    <xf numFmtId="164" fontId="2" fillId="4" borderId="6" xfId="1" applyNumberFormat="1" applyFont="1" applyFill="1" applyBorder="1"/>
    <xf numFmtId="0" fontId="5" fillId="0" borderId="31" xfId="0" applyFont="1" applyFill="1" applyBorder="1" applyAlignment="1">
      <alignment horizontal="center" vertical="center" wrapText="1"/>
    </xf>
    <xf numFmtId="0" fontId="0" fillId="0" borderId="78" xfId="0" applyBorder="1"/>
    <xf numFmtId="0" fontId="0" fillId="0" borderId="0" xfId="0" applyFont="1"/>
    <xf numFmtId="0" fontId="7" fillId="2" borderId="82" xfId="0" applyFont="1" applyFill="1" applyBorder="1" applyAlignment="1">
      <alignment horizontal="left" vertical="center" wrapText="1" readingOrder="1"/>
    </xf>
    <xf numFmtId="0" fontId="0" fillId="0" borderId="1" xfId="0" applyBorder="1"/>
    <xf numFmtId="0" fontId="0" fillId="0" borderId="34" xfId="0" applyBorder="1"/>
    <xf numFmtId="0" fontId="2" fillId="5" borderId="74" xfId="0" applyFont="1" applyFill="1" applyBorder="1"/>
    <xf numFmtId="0" fontId="2" fillId="6" borderId="85" xfId="0" applyFont="1" applyFill="1" applyBorder="1"/>
    <xf numFmtId="0" fontId="2" fillId="7" borderId="38" xfId="0" applyFont="1" applyFill="1" applyBorder="1" applyAlignment="1">
      <alignment horizontal="left" vertical="center" wrapText="1" readingOrder="1"/>
    </xf>
    <xf numFmtId="0" fontId="5" fillId="8" borderId="39" xfId="0" applyFont="1" applyFill="1" applyBorder="1" applyAlignment="1">
      <alignment horizontal="center" vertical="center" wrapText="1" readingOrder="1"/>
    </xf>
    <xf numFmtId="0" fontId="2" fillId="8" borderId="39" xfId="0" applyFont="1" applyFill="1" applyBorder="1" applyAlignment="1">
      <alignment horizontal="center" vertical="center" wrapText="1" readingOrder="1"/>
    </xf>
    <xf numFmtId="0" fontId="2" fillId="7" borderId="39" xfId="0" applyFont="1" applyFill="1" applyBorder="1" applyAlignment="1">
      <alignment horizontal="center" vertical="center" wrapText="1" readingOrder="1"/>
    </xf>
    <xf numFmtId="3" fontId="2" fillId="7" borderId="39" xfId="0" applyNumberFormat="1" applyFont="1" applyFill="1" applyBorder="1" applyAlignment="1">
      <alignment horizontal="center" vertical="center"/>
    </xf>
    <xf numFmtId="4" fontId="2" fillId="8" borderId="86" xfId="0" applyNumberFormat="1" applyFont="1" applyFill="1" applyBorder="1" applyAlignment="1">
      <alignment horizontal="center" vertical="center" wrapText="1"/>
    </xf>
    <xf numFmtId="0" fontId="2" fillId="7" borderId="87" xfId="0" applyFont="1" applyFill="1" applyBorder="1" applyAlignment="1">
      <alignment horizontal="left" vertical="center" wrapText="1" readingOrder="1"/>
    </xf>
    <xf numFmtId="0" fontId="5" fillId="8" borderId="88" xfId="0" applyFont="1" applyFill="1" applyBorder="1" applyAlignment="1">
      <alignment horizontal="center" vertical="center" wrapText="1" readingOrder="1"/>
    </xf>
    <xf numFmtId="0" fontId="2" fillId="8" borderId="88" xfId="0" applyFont="1" applyFill="1" applyBorder="1" applyAlignment="1">
      <alignment horizontal="center" vertical="center" wrapText="1" readingOrder="1"/>
    </xf>
    <xf numFmtId="0" fontId="2" fillId="7" borderId="88" xfId="0" applyFont="1" applyFill="1" applyBorder="1" applyAlignment="1">
      <alignment horizontal="center" vertical="center" wrapText="1" readingOrder="1"/>
    </xf>
    <xf numFmtId="3" fontId="2" fillId="7" borderId="88" xfId="0" applyNumberFormat="1" applyFont="1" applyFill="1" applyBorder="1" applyAlignment="1">
      <alignment horizontal="center" vertical="center"/>
    </xf>
    <xf numFmtId="4" fontId="2" fillId="8" borderId="89" xfId="0" applyNumberFormat="1" applyFont="1" applyFill="1" applyBorder="1" applyAlignment="1">
      <alignment horizontal="center" vertical="center" wrapText="1"/>
    </xf>
    <xf numFmtId="49" fontId="5" fillId="4" borderId="79" xfId="0" applyNumberFormat="1" applyFont="1" applyFill="1" applyBorder="1" applyAlignment="1">
      <alignment horizontal="center" vertical="center" wrapText="1"/>
    </xf>
    <xf numFmtId="3" fontId="2" fillId="0" borderId="3" xfId="0" applyNumberFormat="1" applyFont="1" applyBorder="1" applyAlignment="1">
      <alignment vertical="center" wrapText="1"/>
    </xf>
    <xf numFmtId="0" fontId="5" fillId="4" borderId="79" xfId="0" applyFont="1" applyFill="1" applyBorder="1" applyAlignment="1">
      <alignment vertical="center" wrapText="1"/>
    </xf>
    <xf numFmtId="3" fontId="2" fillId="0" borderId="90" xfId="0" applyNumberFormat="1" applyFont="1" applyBorder="1" applyAlignment="1">
      <alignment vertical="center" wrapText="1"/>
    </xf>
    <xf numFmtId="14" fontId="5" fillId="4" borderId="37" xfId="0" applyNumberFormat="1" applyFont="1" applyFill="1" applyBorder="1" applyAlignment="1">
      <alignment vertical="center" wrapText="1"/>
    </xf>
    <xf numFmtId="0" fontId="2" fillId="0" borderId="34" xfId="0" applyFont="1" applyBorder="1" applyAlignment="1">
      <alignment vertical="center" wrapText="1" readingOrder="1"/>
    </xf>
    <xf numFmtId="0" fontId="2" fillId="0" borderId="3" xfId="0" applyFont="1" applyBorder="1" applyAlignment="1">
      <alignment vertical="center" wrapText="1" readingOrder="1"/>
    </xf>
    <xf numFmtId="0" fontId="2" fillId="2" borderId="3" xfId="0" applyFont="1" applyFill="1" applyBorder="1" applyAlignment="1">
      <alignment vertical="center" wrapText="1" readingOrder="1"/>
    </xf>
    <xf numFmtId="0" fontId="2" fillId="2" borderId="18" xfId="0" applyFont="1" applyFill="1" applyBorder="1" applyAlignment="1">
      <alignment horizontal="center" vertical="center" wrapText="1" readingOrder="1"/>
    </xf>
    <xf numFmtId="0" fontId="2" fillId="2" borderId="16" xfId="0" applyFont="1" applyFill="1" applyBorder="1" applyAlignment="1">
      <alignment horizontal="center" vertical="center" wrapText="1" readingOrder="1"/>
    </xf>
    <xf numFmtId="3" fontId="2" fillId="2" borderId="20" xfId="0" applyNumberFormat="1" applyFont="1" applyFill="1" applyBorder="1" applyAlignment="1">
      <alignment horizontal="center" vertical="center"/>
    </xf>
    <xf numFmtId="3" fontId="2" fillId="2" borderId="21" xfId="0" applyNumberFormat="1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left" vertical="center" wrapText="1" readingOrder="1"/>
    </xf>
    <xf numFmtId="0" fontId="2" fillId="2" borderId="20" xfId="0" applyFont="1" applyFill="1" applyBorder="1" applyAlignment="1">
      <alignment horizontal="center" vertical="center" wrapText="1" readingOrder="1"/>
    </xf>
    <xf numFmtId="0" fontId="8" fillId="0" borderId="34" xfId="0" applyFont="1" applyBorder="1" applyAlignment="1">
      <alignment horizontal="center" vertical="center"/>
    </xf>
    <xf numFmtId="1" fontId="2" fillId="0" borderId="57" xfId="0" applyNumberFormat="1" applyFont="1" applyBorder="1" applyAlignment="1">
      <alignment horizontal="left"/>
    </xf>
    <xf numFmtId="3" fontId="2" fillId="0" borderId="96" xfId="0" applyNumberFormat="1" applyFont="1" applyFill="1" applyBorder="1" applyAlignment="1">
      <alignment vertical="center" wrapText="1"/>
    </xf>
    <xf numFmtId="3" fontId="5" fillId="4" borderId="7" xfId="0" applyNumberFormat="1" applyFont="1" applyFill="1" applyBorder="1"/>
    <xf numFmtId="3" fontId="2" fillId="0" borderId="98" xfId="0" applyNumberFormat="1" applyFont="1" applyBorder="1"/>
    <xf numFmtId="0" fontId="0" fillId="0" borderId="14" xfId="0" applyBorder="1"/>
    <xf numFmtId="0" fontId="0" fillId="0" borderId="18" xfId="0" applyBorder="1" applyAlignment="1"/>
    <xf numFmtId="1" fontId="2" fillId="10" borderId="57" xfId="0" applyNumberFormat="1" applyFont="1" applyFill="1" applyBorder="1" applyAlignment="1">
      <alignment horizontal="center"/>
    </xf>
    <xf numFmtId="43" fontId="2" fillId="10" borderId="57" xfId="1" applyFont="1" applyFill="1" applyBorder="1" applyAlignment="1">
      <alignment horizontal="center"/>
    </xf>
    <xf numFmtId="164" fontId="2" fillId="10" borderId="57" xfId="1" applyNumberFormat="1" applyFont="1" applyFill="1" applyBorder="1" applyAlignment="1">
      <alignment horizontal="center"/>
    </xf>
    <xf numFmtId="0" fontId="2" fillId="10" borderId="57" xfId="0" applyFont="1" applyFill="1" applyBorder="1" applyAlignment="1">
      <alignment horizontal="left"/>
    </xf>
    <xf numFmtId="2" fontId="2" fillId="10" borderId="57" xfId="0" applyNumberFormat="1" applyFont="1" applyFill="1" applyBorder="1" applyAlignment="1">
      <alignment horizontal="center"/>
    </xf>
    <xf numFmtId="3" fontId="2" fillId="10" borderId="57" xfId="0" applyNumberFormat="1" applyFont="1" applyFill="1" applyBorder="1"/>
    <xf numFmtId="3" fontId="2" fillId="10" borderId="98" xfId="0" applyNumberFormat="1" applyFont="1" applyFill="1" applyBorder="1"/>
    <xf numFmtId="3" fontId="2" fillId="10" borderId="57" xfId="0" applyNumberFormat="1" applyFont="1" applyFill="1" applyBorder="1" applyAlignment="1">
      <alignment horizontal="center"/>
    </xf>
    <xf numFmtId="3" fontId="2" fillId="10" borderId="60" xfId="0" applyNumberFormat="1" applyFont="1" applyFill="1" applyBorder="1"/>
    <xf numFmtId="3" fontId="7" fillId="0" borderId="57" xfId="0" applyNumberFormat="1" applyFont="1" applyBorder="1" applyAlignment="1">
      <alignment horizontal="center" vertical="center"/>
    </xf>
    <xf numFmtId="3" fontId="7" fillId="10" borderId="60" xfId="0" applyNumberFormat="1" applyFont="1" applyFill="1" applyBorder="1" applyAlignment="1">
      <alignment horizontal="center" vertical="center"/>
    </xf>
    <xf numFmtId="2" fontId="11" fillId="10" borderId="14" xfId="0" applyNumberFormat="1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/>
    <xf numFmtId="3" fontId="7" fillId="4" borderId="57" xfId="0" applyNumberFormat="1" applyFont="1" applyFill="1" applyBorder="1" applyAlignment="1">
      <alignment horizontal="center" vertical="center"/>
    </xf>
    <xf numFmtId="3" fontId="2" fillId="4" borderId="7" xfId="0" applyNumberFormat="1" applyFont="1" applyFill="1" applyBorder="1"/>
    <xf numFmtId="3" fontId="7" fillId="4" borderId="37" xfId="0" applyNumberFormat="1" applyFont="1" applyFill="1" applyBorder="1" applyAlignment="1"/>
    <xf numFmtId="3" fontId="7" fillId="0" borderId="99" xfId="0" applyNumberFormat="1" applyFont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164" fontId="5" fillId="4" borderId="13" xfId="1" applyNumberFormat="1" applyFont="1" applyFill="1" applyBorder="1" applyAlignment="1">
      <alignment horizontal="center" vertical="center" wrapText="1"/>
    </xf>
    <xf numFmtId="3" fontId="0" fillId="0" borderId="0" xfId="0" applyNumberFormat="1"/>
    <xf numFmtId="3" fontId="5" fillId="4" borderId="13" xfId="0" applyNumberFormat="1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3" fontId="7" fillId="0" borderId="57" xfId="0" applyNumberFormat="1" applyFont="1" applyBorder="1"/>
    <xf numFmtId="3" fontId="7" fillId="10" borderId="57" xfId="0" applyNumberFormat="1" applyFont="1" applyFill="1" applyBorder="1"/>
    <xf numFmtId="3" fontId="7" fillId="10" borderId="57" xfId="0" applyNumberFormat="1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left" vertical="center" wrapText="1"/>
    </xf>
    <xf numFmtId="0" fontId="2" fillId="0" borderId="47" xfId="0" applyFont="1" applyBorder="1" applyAlignment="1">
      <alignment horizontal="center" vertical="center" wrapText="1" readingOrder="1"/>
    </xf>
    <xf numFmtId="3" fontId="2" fillId="0" borderId="101" xfId="0" applyNumberFormat="1" applyFont="1" applyFill="1" applyBorder="1" applyAlignment="1">
      <alignment vertical="center" wrapText="1"/>
    </xf>
    <xf numFmtId="14" fontId="5" fillId="0" borderId="37" xfId="0" applyNumberFormat="1" applyFont="1" applyFill="1" applyBorder="1" applyAlignment="1">
      <alignment vertical="center" wrapText="1"/>
    </xf>
    <xf numFmtId="164" fontId="5" fillId="0" borderId="37" xfId="1" applyNumberFormat="1" applyFont="1" applyFill="1" applyBorder="1" applyAlignment="1">
      <alignment vertical="center" wrapText="1"/>
    </xf>
    <xf numFmtId="0" fontId="5" fillId="0" borderId="37" xfId="0" applyFont="1" applyFill="1" applyBorder="1" applyAlignment="1">
      <alignment vertical="center" wrapText="1"/>
    </xf>
    <xf numFmtId="3" fontId="2" fillId="0" borderId="3" xfId="0" applyNumberFormat="1" applyFont="1" applyFill="1" applyBorder="1"/>
    <xf numFmtId="3" fontId="2" fillId="0" borderId="49" xfId="0" applyNumberFormat="1" applyFont="1" applyFill="1" applyBorder="1"/>
    <xf numFmtId="0" fontId="5" fillId="0" borderId="51" xfId="0" applyFont="1" applyFill="1" applyBorder="1" applyAlignment="1">
      <alignment vertical="center" wrapText="1"/>
    </xf>
    <xf numFmtId="164" fontId="5" fillId="0" borderId="51" xfId="1" applyNumberFormat="1" applyFont="1" applyFill="1" applyBorder="1" applyAlignment="1">
      <alignment vertical="center" wrapText="1"/>
    </xf>
    <xf numFmtId="49" fontId="5" fillId="0" borderId="33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Fill="1" applyBorder="1"/>
    <xf numFmtId="0" fontId="5" fillId="0" borderId="33" xfId="0" applyFont="1" applyFill="1" applyBorder="1" applyAlignment="1">
      <alignment vertical="center" wrapText="1"/>
    </xf>
    <xf numFmtId="3" fontId="2" fillId="0" borderId="95" xfId="0" applyNumberFormat="1" applyFont="1" applyFill="1" applyBorder="1" applyAlignment="1">
      <alignment vertical="center" wrapText="1"/>
    </xf>
    <xf numFmtId="49" fontId="5" fillId="0" borderId="37" xfId="0" applyNumberFormat="1" applyFont="1" applyFill="1" applyBorder="1" applyAlignment="1">
      <alignment horizontal="center" vertical="center" wrapText="1"/>
    </xf>
    <xf numFmtId="14" fontId="2" fillId="0" borderId="5" xfId="0" applyNumberFormat="1" applyFont="1" applyFill="1" applyBorder="1"/>
    <xf numFmtId="164" fontId="2" fillId="0" borderId="37" xfId="1" applyNumberFormat="1" applyFont="1" applyFill="1" applyBorder="1" applyAlignment="1">
      <alignment vertical="center" wrapText="1"/>
    </xf>
    <xf numFmtId="3" fontId="2" fillId="0" borderId="96" xfId="0" applyNumberFormat="1" applyFont="1" applyFill="1" applyBorder="1"/>
    <xf numFmtId="14" fontId="2" fillId="0" borderId="5" xfId="0" applyNumberFormat="1" applyFont="1" applyFill="1" applyBorder="1" applyAlignment="1">
      <alignment horizontal="right" vertical="center"/>
    </xf>
    <xf numFmtId="14" fontId="2" fillId="0" borderId="37" xfId="0" applyNumberFormat="1" applyFont="1" applyFill="1" applyBorder="1" applyAlignment="1">
      <alignment vertical="center" wrapText="1"/>
    </xf>
    <xf numFmtId="3" fontId="2" fillId="0" borderId="97" xfId="0" applyNumberFormat="1" applyFont="1" applyFill="1" applyBorder="1" applyAlignment="1">
      <alignment vertical="center" wrapText="1"/>
    </xf>
    <xf numFmtId="3" fontId="5" fillId="0" borderId="13" xfId="0" applyNumberFormat="1" applyFont="1" applyFill="1" applyBorder="1" applyAlignment="1">
      <alignment horizontal="center" vertical="center"/>
    </xf>
    <xf numFmtId="49" fontId="5" fillId="0" borderId="102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vertical="center" wrapText="1"/>
    </xf>
    <xf numFmtId="9" fontId="0" fillId="0" borderId="0" xfId="0" applyNumberFormat="1"/>
    <xf numFmtId="0" fontId="13" fillId="0" borderId="0" xfId="0" applyFont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3" fontId="5" fillId="0" borderId="3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77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43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4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 wrapText="1" readingOrder="1"/>
    </xf>
    <xf numFmtId="0" fontId="2" fillId="0" borderId="24" xfId="0" applyFont="1" applyBorder="1" applyAlignment="1">
      <alignment horizontal="center" vertical="center" wrapText="1" readingOrder="1"/>
    </xf>
    <xf numFmtId="0" fontId="2" fillId="0" borderId="6" xfId="0" applyFont="1" applyBorder="1" applyAlignment="1">
      <alignment horizontal="center" vertical="center" wrapText="1" readingOrder="1"/>
    </xf>
    <xf numFmtId="0" fontId="2" fillId="0" borderId="12" xfId="0" applyFont="1" applyBorder="1" applyAlignment="1">
      <alignment horizontal="center" vertical="center" wrapText="1" readingOrder="1"/>
    </xf>
    <xf numFmtId="0" fontId="2" fillId="0" borderId="50" xfId="0" applyFont="1" applyBorder="1" applyAlignment="1">
      <alignment horizontal="center" vertical="center" wrapText="1" readingOrder="1"/>
    </xf>
    <xf numFmtId="0" fontId="2" fillId="0" borderId="16" xfId="0" applyFont="1" applyBorder="1" applyAlignment="1">
      <alignment horizontal="center" vertical="center" wrapText="1" readingOrder="1"/>
    </xf>
    <xf numFmtId="3" fontId="2" fillId="0" borderId="7" xfId="0" applyNumberFormat="1" applyFont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3" fontId="2" fillId="0" borderId="17" xfId="0" applyNumberFormat="1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 readingOrder="1"/>
    </xf>
    <xf numFmtId="0" fontId="2" fillId="2" borderId="16" xfId="0" applyFont="1" applyFill="1" applyBorder="1" applyAlignment="1">
      <alignment horizontal="center" vertical="center" wrapText="1" readingOrder="1"/>
    </xf>
    <xf numFmtId="3" fontId="2" fillId="2" borderId="18" xfId="0" applyNumberFormat="1" applyFont="1" applyFill="1" applyBorder="1" applyAlignment="1">
      <alignment horizontal="center" vertical="center"/>
    </xf>
    <xf numFmtId="3" fontId="2" fillId="2" borderId="16" xfId="0" applyNumberFormat="1" applyFont="1" applyFill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 readingOrder="1"/>
    </xf>
    <xf numFmtId="3" fontId="2" fillId="0" borderId="8" xfId="0" applyNumberFormat="1" applyFont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2" fillId="0" borderId="12" xfId="0" applyNumberFormat="1" applyFont="1" applyBorder="1" applyAlignment="1">
      <alignment horizontal="center" vertical="center"/>
    </xf>
    <xf numFmtId="3" fontId="2" fillId="0" borderId="50" xfId="0" applyNumberFormat="1" applyFont="1" applyBorder="1" applyAlignment="1">
      <alignment horizontal="center" vertical="center"/>
    </xf>
    <xf numFmtId="4" fontId="2" fillId="0" borderId="10" xfId="0" applyNumberFormat="1" applyFont="1" applyBorder="1" applyAlignment="1">
      <alignment horizontal="center" vertical="top" wrapText="1"/>
    </xf>
    <xf numFmtId="4" fontId="2" fillId="0" borderId="15" xfId="0" applyNumberFormat="1" applyFont="1" applyBorder="1" applyAlignment="1">
      <alignment horizontal="center" vertical="top" wrapText="1"/>
    </xf>
    <xf numFmtId="4" fontId="2" fillId="0" borderId="94" xfId="0" applyNumberFormat="1" applyFont="1" applyBorder="1" applyAlignment="1">
      <alignment horizontal="center" vertical="top" wrapText="1"/>
    </xf>
    <xf numFmtId="0" fontId="7" fillId="2" borderId="75" xfId="0" applyFont="1" applyFill="1" applyBorder="1" applyAlignment="1">
      <alignment horizontal="left" vertical="center" wrapText="1" readingOrder="1"/>
    </xf>
    <xf numFmtId="0" fontId="2" fillId="2" borderId="76" xfId="0" applyFont="1" applyFill="1" applyBorder="1" applyAlignment="1">
      <alignment horizontal="left" vertical="center" wrapText="1" readingOrder="1"/>
    </xf>
    <xf numFmtId="0" fontId="2" fillId="2" borderId="12" xfId="0" applyFont="1" applyFill="1" applyBorder="1" applyAlignment="1">
      <alignment horizontal="center" vertical="center" wrapText="1" readingOrder="1"/>
    </xf>
    <xf numFmtId="0" fontId="2" fillId="2" borderId="50" xfId="0" applyFont="1" applyFill="1" applyBorder="1" applyAlignment="1">
      <alignment horizontal="center" vertical="center" wrapText="1" readingOrder="1"/>
    </xf>
    <xf numFmtId="0" fontId="7" fillId="2" borderId="93" xfId="0" applyFont="1" applyFill="1" applyBorder="1" applyAlignment="1">
      <alignment horizontal="left" vertical="center" wrapText="1" readingOrder="1"/>
    </xf>
    <xf numFmtId="3" fontId="2" fillId="0" borderId="9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3" fontId="2" fillId="0" borderId="22" xfId="0" applyNumberFormat="1" applyFont="1" applyBorder="1" applyAlignment="1">
      <alignment horizontal="center" vertical="center"/>
    </xf>
    <xf numFmtId="4" fontId="2" fillId="0" borderId="23" xfId="0" applyNumberFormat="1" applyFont="1" applyBorder="1" applyAlignment="1">
      <alignment horizontal="center" vertical="top" wrapText="1"/>
    </xf>
    <xf numFmtId="3" fontId="2" fillId="2" borderId="21" xfId="0" applyNumberFormat="1" applyFont="1" applyFill="1" applyBorder="1" applyAlignment="1">
      <alignment horizontal="center" vertical="center"/>
    </xf>
    <xf numFmtId="0" fontId="7" fillId="2" borderId="75" xfId="0" applyFont="1" applyFill="1" applyBorder="1" applyAlignment="1">
      <alignment horizontal="center" vertical="center" wrapText="1" readingOrder="1"/>
    </xf>
    <xf numFmtId="0" fontId="2" fillId="2" borderId="25" xfId="0" applyFont="1" applyFill="1" applyBorder="1" applyAlignment="1">
      <alignment horizontal="center" vertical="center" wrapText="1" readingOrder="1"/>
    </xf>
    <xf numFmtId="0" fontId="2" fillId="2" borderId="20" xfId="0" applyFont="1" applyFill="1" applyBorder="1" applyAlignment="1">
      <alignment horizontal="center" vertical="center" wrapText="1" readingOrder="1"/>
    </xf>
    <xf numFmtId="3" fontId="2" fillId="2" borderId="20" xfId="0" applyNumberFormat="1" applyFont="1" applyFill="1" applyBorder="1" applyAlignment="1">
      <alignment horizontal="center" vertical="center"/>
    </xf>
    <xf numFmtId="0" fontId="2" fillId="2" borderId="76" xfId="0" applyFont="1" applyFill="1" applyBorder="1" applyAlignment="1">
      <alignment horizontal="center" vertical="center" wrapText="1" readingOrder="1"/>
    </xf>
    <xf numFmtId="3" fontId="2" fillId="0" borderId="16" xfId="0" applyNumberFormat="1" applyFont="1" applyBorder="1" applyAlignment="1">
      <alignment horizontal="center" vertical="center"/>
    </xf>
    <xf numFmtId="4" fontId="2" fillId="0" borderId="10" xfId="0" applyNumberFormat="1" applyFont="1" applyBorder="1" applyAlignment="1">
      <alignment horizontal="center" wrapText="1"/>
    </xf>
    <xf numFmtId="4" fontId="2" fillId="0" borderId="15" xfId="0" applyNumberFormat="1" applyFont="1" applyBorder="1" applyAlignment="1">
      <alignment horizontal="center" wrapText="1"/>
    </xf>
    <xf numFmtId="0" fontId="2" fillId="2" borderId="25" xfId="0" applyFont="1" applyFill="1" applyBorder="1" applyAlignment="1">
      <alignment horizontal="left" vertical="center" wrapText="1" readingOrder="1"/>
    </xf>
    <xf numFmtId="3" fontId="2" fillId="0" borderId="10" xfId="0" applyNumberFormat="1" applyFont="1" applyBorder="1" applyAlignment="1">
      <alignment horizontal="center" vertical="center"/>
    </xf>
    <xf numFmtId="3" fontId="2" fillId="0" borderId="15" xfId="0" applyNumberFormat="1" applyFont="1" applyBorder="1" applyAlignment="1">
      <alignment horizontal="center" vertical="center"/>
    </xf>
    <xf numFmtId="3" fontId="2" fillId="0" borderId="91" xfId="0" applyNumberFormat="1" applyFont="1" applyBorder="1" applyAlignment="1">
      <alignment horizontal="center" vertical="center"/>
    </xf>
    <xf numFmtId="3" fontId="2" fillId="2" borderId="92" xfId="0" applyNumberFormat="1" applyFont="1" applyFill="1" applyBorder="1" applyAlignment="1">
      <alignment horizontal="center" vertical="center"/>
    </xf>
    <xf numFmtId="3" fontId="2" fillId="2" borderId="91" xfId="0" applyNumberFormat="1" applyFont="1" applyFill="1" applyBorder="1" applyAlignment="1">
      <alignment horizontal="center" vertical="center"/>
    </xf>
    <xf numFmtId="3" fontId="2" fillId="2" borderId="23" xfId="0" applyNumberFormat="1" applyFont="1" applyFill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 wrapText="1" readingOrder="1"/>
    </xf>
    <xf numFmtId="4" fontId="2" fillId="0" borderId="36" xfId="0" applyNumberFormat="1" applyFont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3" fontId="2" fillId="0" borderId="27" xfId="0" applyNumberFormat="1" applyFont="1" applyBorder="1" applyAlignment="1">
      <alignment horizontal="center" vertical="center"/>
    </xf>
    <xf numFmtId="3" fontId="2" fillId="0" borderId="34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9" fontId="2" fillId="0" borderId="27" xfId="2" applyFont="1" applyBorder="1" applyAlignment="1">
      <alignment horizontal="center" vertical="center"/>
    </xf>
    <xf numFmtId="9" fontId="2" fillId="0" borderId="34" xfId="2" applyFont="1" applyBorder="1" applyAlignment="1">
      <alignment horizontal="center" vertical="center"/>
    </xf>
    <xf numFmtId="9" fontId="2" fillId="0" borderId="3" xfId="2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 wrapText="1" readingOrder="1"/>
    </xf>
    <xf numFmtId="0" fontId="2" fillId="0" borderId="81" xfId="0" applyFont="1" applyBorder="1" applyAlignment="1">
      <alignment horizontal="center" vertical="center" wrapText="1" readingOrder="1"/>
    </xf>
    <xf numFmtId="0" fontId="5" fillId="0" borderId="34" xfId="0" applyFont="1" applyBorder="1" applyAlignment="1">
      <alignment horizontal="center" vertical="center" wrapText="1" readingOrder="1"/>
    </xf>
    <xf numFmtId="0" fontId="2" fillId="0" borderId="35" xfId="0" applyFont="1" applyBorder="1" applyAlignment="1">
      <alignment horizontal="center" vertical="center" wrapText="1" readingOrder="1"/>
    </xf>
    <xf numFmtId="14" fontId="2" fillId="0" borderId="27" xfId="0" applyNumberFormat="1" applyFont="1" applyBorder="1" applyAlignment="1">
      <alignment horizontal="center" vertical="center" wrapText="1" readingOrder="1"/>
    </xf>
    <xf numFmtId="14" fontId="2" fillId="0" borderId="34" xfId="0" applyNumberFormat="1" applyFont="1" applyBorder="1" applyAlignment="1">
      <alignment horizontal="center" vertical="center" wrapText="1" readingOrder="1"/>
    </xf>
    <xf numFmtId="0" fontId="2" fillId="0" borderId="27" xfId="0" applyFont="1" applyBorder="1" applyAlignment="1">
      <alignment horizontal="center" vertical="center" wrapText="1" readingOrder="1"/>
    </xf>
    <xf numFmtId="0" fontId="2" fillId="0" borderId="34" xfId="0" applyFont="1" applyBorder="1" applyAlignment="1">
      <alignment horizontal="center" vertical="center" wrapText="1" readingOrder="1"/>
    </xf>
    <xf numFmtId="0" fontId="5" fillId="0" borderId="26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 wrapText="1"/>
    </xf>
    <xf numFmtId="0" fontId="7" fillId="2" borderId="81" xfId="0" applyFont="1" applyFill="1" applyBorder="1" applyAlignment="1">
      <alignment horizontal="left" vertical="center" wrapText="1" readingOrder="1"/>
    </xf>
    <xf numFmtId="0" fontId="2" fillId="2" borderId="81" xfId="0" applyFont="1" applyFill="1" applyBorder="1" applyAlignment="1">
      <alignment horizontal="left" vertical="center" wrapText="1" readingOrder="1"/>
    </xf>
    <xf numFmtId="14" fontId="2" fillId="2" borderId="34" xfId="0" applyNumberFormat="1" applyFont="1" applyFill="1" applyBorder="1" applyAlignment="1">
      <alignment horizontal="center" vertical="center" wrapText="1" readingOrder="1"/>
    </xf>
    <xf numFmtId="0" fontId="2" fillId="2" borderId="34" xfId="0" applyFont="1" applyFill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164" fontId="2" fillId="0" borderId="34" xfId="1" applyNumberFormat="1" applyFont="1" applyBorder="1" applyAlignment="1">
      <alignment horizontal="center" vertical="center" wrapText="1" readingOrder="1"/>
    </xf>
    <xf numFmtId="164" fontId="2" fillId="0" borderId="3" xfId="1" applyNumberFormat="1" applyFont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2" fillId="4" borderId="34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14" fontId="2" fillId="0" borderId="1" xfId="0" applyNumberFormat="1" applyFont="1" applyBorder="1" applyAlignment="1">
      <alignment horizontal="center" vertical="center" wrapText="1" readingOrder="1"/>
    </xf>
    <xf numFmtId="14" fontId="2" fillId="0" borderId="3" xfId="0" applyNumberFormat="1" applyFont="1" applyBorder="1" applyAlignment="1">
      <alignment horizontal="center" vertical="center" wrapText="1" readingOrder="1"/>
    </xf>
    <xf numFmtId="3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 readingOrder="1"/>
    </xf>
    <xf numFmtId="164" fontId="2" fillId="0" borderId="27" xfId="1" applyNumberFormat="1" applyFont="1" applyBorder="1" applyAlignment="1">
      <alignment horizontal="center" vertical="center" wrapText="1" readingOrder="1"/>
    </xf>
    <xf numFmtId="0" fontId="2" fillId="2" borderId="82" xfId="0" applyFont="1" applyFill="1" applyBorder="1" applyAlignment="1">
      <alignment horizontal="left" vertical="center" wrapText="1" readingOrder="1"/>
    </xf>
    <xf numFmtId="0" fontId="5" fillId="0" borderId="12" xfId="0" applyFont="1" applyBorder="1" applyAlignment="1">
      <alignment horizontal="center" vertical="center" wrapText="1" readingOrder="1"/>
    </xf>
    <xf numFmtId="14" fontId="2" fillId="0" borderId="12" xfId="0" applyNumberFormat="1" applyFont="1" applyBorder="1" applyAlignment="1">
      <alignment horizontal="center" vertical="center" wrapText="1" readingOrder="1"/>
    </xf>
    <xf numFmtId="9" fontId="2" fillId="0" borderId="16" xfId="2" applyFont="1" applyBorder="1" applyAlignment="1">
      <alignment horizontal="center" vertical="center"/>
    </xf>
    <xf numFmtId="9" fontId="2" fillId="0" borderId="14" xfId="2" applyFont="1" applyBorder="1" applyAlignment="1">
      <alignment horizontal="center" vertical="center"/>
    </xf>
    <xf numFmtId="0" fontId="2" fillId="0" borderId="83" xfId="0" applyFont="1" applyBorder="1" applyAlignment="1">
      <alignment horizontal="center" vertical="center" wrapText="1" readingOrder="1"/>
    </xf>
    <xf numFmtId="9" fontId="2" fillId="0" borderId="1" xfId="2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 wrapText="1"/>
    </xf>
    <xf numFmtId="0" fontId="2" fillId="2" borderId="75" xfId="0" applyFont="1" applyFill="1" applyBorder="1" applyAlignment="1">
      <alignment horizontal="center" vertical="center" wrapText="1" readingOrder="1"/>
    </xf>
    <xf numFmtId="164" fontId="2" fillId="0" borderId="12" xfId="1" applyNumberFormat="1" applyFont="1" applyBorder="1" applyAlignment="1">
      <alignment horizontal="center" vertical="center" wrapText="1" readingOrder="1"/>
    </xf>
    <xf numFmtId="164" fontId="2" fillId="0" borderId="16" xfId="1" applyNumberFormat="1" applyFont="1" applyBorder="1" applyAlignment="1">
      <alignment horizontal="center" vertical="center" wrapText="1" readingOrder="1"/>
    </xf>
    <xf numFmtId="0" fontId="6" fillId="0" borderId="68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72" xfId="0" applyFont="1" applyBorder="1" applyAlignment="1">
      <alignment horizontal="center" vertical="center"/>
    </xf>
    <xf numFmtId="0" fontId="6" fillId="0" borderId="69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3" fontId="2" fillId="0" borderId="63" xfId="0" applyNumberFormat="1" applyFont="1" applyBorder="1" applyAlignment="1">
      <alignment horizontal="center" vertical="center" wrapText="1"/>
    </xf>
    <xf numFmtId="3" fontId="2" fillId="0" borderId="15" xfId="0" applyNumberFormat="1" applyFont="1" applyBorder="1" applyAlignment="1">
      <alignment horizontal="center" vertical="center" wrapText="1"/>
    </xf>
    <xf numFmtId="3" fontId="2" fillId="0" borderId="66" xfId="0" applyNumberFormat="1" applyFont="1" applyBorder="1" applyAlignment="1">
      <alignment horizontal="center" vertical="center" wrapText="1"/>
    </xf>
    <xf numFmtId="0" fontId="2" fillId="0" borderId="84" xfId="0" applyFont="1" applyBorder="1" applyAlignment="1">
      <alignment horizontal="center" vertical="center" wrapText="1" readingOrder="1"/>
    </xf>
    <xf numFmtId="0" fontId="2" fillId="0" borderId="62" xfId="0" applyFont="1" applyBorder="1" applyAlignment="1">
      <alignment horizontal="center" vertical="center" wrapText="1" readingOrder="1"/>
    </xf>
    <xf numFmtId="0" fontId="2" fillId="0" borderId="65" xfId="0" applyFont="1" applyBorder="1" applyAlignment="1">
      <alignment horizontal="center" vertical="center" wrapText="1" readingOrder="1"/>
    </xf>
    <xf numFmtId="14" fontId="2" fillId="0" borderId="62" xfId="0" applyNumberFormat="1" applyFont="1" applyBorder="1" applyAlignment="1">
      <alignment horizontal="center" vertical="center" wrapText="1" readingOrder="1"/>
    </xf>
    <xf numFmtId="14" fontId="2" fillId="0" borderId="65" xfId="0" applyNumberFormat="1" applyFont="1" applyBorder="1" applyAlignment="1">
      <alignment horizontal="center" vertical="center" wrapText="1" readingOrder="1"/>
    </xf>
    <xf numFmtId="0" fontId="2" fillId="2" borderId="24" xfId="0" applyFont="1" applyFill="1" applyBorder="1" applyAlignment="1">
      <alignment horizontal="center" vertical="center" wrapText="1" readingOrder="1"/>
    </xf>
    <xf numFmtId="0" fontId="2" fillId="2" borderId="64" xfId="0" applyFont="1" applyFill="1" applyBorder="1" applyAlignment="1">
      <alignment horizontal="center" vertical="center" wrapText="1" readingOrder="1"/>
    </xf>
    <xf numFmtId="14" fontId="6" fillId="0" borderId="67" xfId="0" applyNumberFormat="1" applyFont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0" fontId="6" fillId="0" borderId="7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 wrapText="1" readingOrder="1"/>
    </xf>
    <xf numFmtId="164" fontId="2" fillId="0" borderId="6" xfId="1" applyNumberFormat="1" applyFont="1" applyBorder="1" applyAlignment="1">
      <alignment horizontal="center" vertical="center" wrapText="1" readingOrder="1"/>
    </xf>
    <xf numFmtId="164" fontId="2" fillId="0" borderId="62" xfId="1" applyNumberFormat="1" applyFont="1" applyBorder="1" applyAlignment="1">
      <alignment horizontal="center" vertical="center"/>
    </xf>
    <xf numFmtId="164" fontId="2" fillId="0" borderId="12" xfId="1" applyNumberFormat="1" applyFont="1" applyBorder="1" applyAlignment="1">
      <alignment horizontal="center" vertical="center"/>
    </xf>
    <xf numFmtId="164" fontId="2" fillId="0" borderId="65" xfId="1" applyNumberFormat="1" applyFont="1" applyBorder="1" applyAlignment="1">
      <alignment horizontal="center" vertical="center"/>
    </xf>
    <xf numFmtId="164" fontId="2" fillId="0" borderId="62" xfId="1" applyNumberFormat="1" applyFont="1" applyBorder="1" applyAlignment="1">
      <alignment horizontal="center" vertical="center" wrapText="1" readingOrder="1"/>
    </xf>
    <xf numFmtId="164" fontId="2" fillId="0" borderId="65" xfId="1" applyNumberFormat="1" applyFont="1" applyBorder="1" applyAlignment="1">
      <alignment horizontal="center" vertical="center" wrapText="1" readingOrder="1"/>
    </xf>
    <xf numFmtId="9" fontId="2" fillId="0" borderId="8" xfId="2" applyFont="1" applyBorder="1" applyAlignment="1">
      <alignment horizontal="center" vertical="center"/>
    </xf>
    <xf numFmtId="4" fontId="2" fillId="0" borderId="10" xfId="0" applyNumberFormat="1" applyFont="1" applyBorder="1" applyAlignment="1">
      <alignment horizontal="center" vertical="center" wrapText="1"/>
    </xf>
    <xf numFmtId="4" fontId="2" fillId="0" borderId="23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 readingOrder="1"/>
    </xf>
    <xf numFmtId="0" fontId="5" fillId="0" borderId="20" xfId="0" applyFont="1" applyBorder="1" applyAlignment="1">
      <alignment horizontal="center" vertical="center" wrapText="1" readingOrder="1"/>
    </xf>
    <xf numFmtId="3" fontId="11" fillId="0" borderId="18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 wrapText="1"/>
    </xf>
    <xf numFmtId="3" fontId="7" fillId="0" borderId="34" xfId="0" applyNumberFormat="1" applyFont="1" applyBorder="1" applyAlignment="1">
      <alignment horizontal="center" vertical="center" wrapText="1"/>
    </xf>
    <xf numFmtId="3" fontId="7" fillId="0" borderId="3" xfId="0" applyNumberFormat="1" applyFont="1" applyBorder="1" applyAlignment="1">
      <alignment horizontal="center" vertical="center" wrapText="1"/>
    </xf>
    <xf numFmtId="3" fontId="5" fillId="0" borderId="1" xfId="0" quotePrefix="1" applyNumberFormat="1" applyFont="1" applyBorder="1" applyAlignment="1">
      <alignment horizontal="center" vertical="center" wrapText="1"/>
    </xf>
    <xf numFmtId="3" fontId="5" fillId="0" borderId="34" xfId="0" applyNumberFormat="1" applyFont="1" applyBorder="1" applyAlignment="1">
      <alignment horizontal="center" vertical="center" wrapText="1"/>
    </xf>
    <xf numFmtId="3" fontId="5" fillId="0" borderId="3" xfId="0" applyNumberFormat="1" applyFont="1" applyBorder="1" applyAlignment="1">
      <alignment horizontal="center" vertical="center" wrapText="1"/>
    </xf>
    <xf numFmtId="3" fontId="7" fillId="0" borderId="1" xfId="0" quotePrefix="1" applyNumberFormat="1" applyFont="1" applyBorder="1" applyAlignment="1">
      <alignment horizontal="center" vertical="center" wrapText="1"/>
    </xf>
    <xf numFmtId="3" fontId="7" fillId="0" borderId="79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center" vertical="center" wrapText="1"/>
    </xf>
    <xf numFmtId="0" fontId="3" fillId="3" borderId="4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5" fillId="3" borderId="39" xfId="0" applyFont="1" applyFill="1" applyBorder="1" applyAlignment="1">
      <alignment horizontal="center" vertical="center" wrapText="1"/>
    </xf>
    <xf numFmtId="0" fontId="5" fillId="3" borderId="40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12" borderId="3" xfId="0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 readingOrder="1"/>
    </xf>
    <xf numFmtId="0" fontId="2" fillId="0" borderId="47" xfId="0" applyFont="1" applyBorder="1" applyAlignment="1">
      <alignment horizontal="center" vertical="center" wrapText="1" readingOrder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50" xfId="0" applyFont="1" applyFill="1" applyBorder="1" applyAlignment="1">
      <alignment horizontal="center" vertical="center" wrapText="1"/>
    </xf>
    <xf numFmtId="3" fontId="5" fillId="0" borderId="45" xfId="0" applyNumberFormat="1" applyFont="1" applyFill="1" applyBorder="1" applyAlignment="1">
      <alignment horizontal="center" vertical="center"/>
    </xf>
    <xf numFmtId="3" fontId="5" fillId="0" borderId="48" xfId="0" applyNumberFormat="1" applyFont="1" applyFill="1" applyBorder="1" applyAlignment="1">
      <alignment horizontal="center" vertical="center"/>
    </xf>
    <xf numFmtId="0" fontId="2" fillId="4" borderId="53" xfId="0" applyFont="1" applyFill="1" applyBorder="1" applyAlignment="1">
      <alignment horizontal="center"/>
    </xf>
    <xf numFmtId="0" fontId="2" fillId="4" borderId="54" xfId="0" applyFont="1" applyFill="1" applyBorder="1" applyAlignment="1">
      <alignment horizontal="center"/>
    </xf>
    <xf numFmtId="0" fontId="2" fillId="10" borderId="58" xfId="0" applyFont="1" applyFill="1" applyBorder="1" applyAlignment="1">
      <alignment horizontal="center"/>
    </xf>
    <xf numFmtId="0" fontId="2" fillId="10" borderId="59" xfId="0" applyFont="1" applyFill="1" applyBorder="1" applyAlignment="1">
      <alignment horizontal="center"/>
    </xf>
    <xf numFmtId="0" fontId="2" fillId="4" borderId="18" xfId="0" quotePrefix="1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left" vertical="center" wrapText="1"/>
    </xf>
    <xf numFmtId="0" fontId="2" fillId="4" borderId="50" xfId="0" applyFont="1" applyFill="1" applyBorder="1" applyAlignment="1">
      <alignment horizontal="left" vertical="center" wrapText="1"/>
    </xf>
    <xf numFmtId="3" fontId="5" fillId="0" borderId="48" xfId="0" applyNumberFormat="1" applyFont="1" applyBorder="1" applyAlignment="1">
      <alignment horizontal="center" vertical="center"/>
    </xf>
    <xf numFmtId="0" fontId="2" fillId="4" borderId="12" xfId="0" quotePrefix="1" applyFont="1" applyFill="1" applyBorder="1" applyAlignment="1">
      <alignment horizontal="left" vertical="center" wrapText="1"/>
    </xf>
    <xf numFmtId="3" fontId="5" fillId="0" borderId="55" xfId="0" applyNumberFormat="1" applyFont="1" applyBorder="1" applyAlignment="1">
      <alignment horizontal="center" vertical="center"/>
    </xf>
    <xf numFmtId="3" fontId="5" fillId="0" borderId="100" xfId="0" applyNumberFormat="1" applyFont="1" applyBorder="1" applyAlignment="1">
      <alignment horizontal="center" vertical="center"/>
    </xf>
    <xf numFmtId="0" fontId="5" fillId="9" borderId="39" xfId="0" applyFont="1" applyFill="1" applyBorder="1" applyAlignment="1">
      <alignment horizontal="center" vertical="center"/>
    </xf>
    <xf numFmtId="0" fontId="5" fillId="9" borderId="40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0" fillId="9" borderId="38" xfId="0" applyFill="1" applyBorder="1" applyAlignment="1">
      <alignment horizontal="center"/>
    </xf>
    <xf numFmtId="0" fontId="0" fillId="9" borderId="39" xfId="0" applyFill="1" applyBorder="1" applyAlignment="1">
      <alignment horizontal="center"/>
    </xf>
    <xf numFmtId="0" fontId="0" fillId="9" borderId="40" xfId="0" applyFill="1" applyBorder="1" applyAlignment="1">
      <alignment horizontal="center"/>
    </xf>
    <xf numFmtId="3" fontId="2" fillId="0" borderId="48" xfId="0" applyNumberFormat="1" applyFont="1" applyBorder="1" applyAlignment="1">
      <alignment horizontal="center" vertical="center"/>
    </xf>
    <xf numFmtId="3" fontId="3" fillId="12" borderId="41" xfId="0" applyNumberFormat="1" applyFont="1" applyFill="1" applyBorder="1" applyAlignment="1">
      <alignment horizontal="center" vertical="center" wrapText="1"/>
    </xf>
    <xf numFmtId="3" fontId="3" fillId="12" borderId="43" xfId="0" applyNumberFormat="1" applyFont="1" applyFill="1" applyBorder="1" applyAlignment="1">
      <alignment horizontal="center" vertical="center" wrapText="1"/>
    </xf>
    <xf numFmtId="3" fontId="3" fillId="12" borderId="42" xfId="0" applyNumberFormat="1" applyFont="1" applyFill="1" applyBorder="1" applyAlignment="1">
      <alignment horizontal="center" vertical="center" wrapText="1"/>
    </xf>
    <xf numFmtId="3" fontId="3" fillId="12" borderId="61" xfId="0" applyNumberFormat="1" applyFont="1" applyFill="1" applyBorder="1" applyAlignment="1">
      <alignment horizontal="center" vertical="center" wrapText="1"/>
    </xf>
    <xf numFmtId="3" fontId="5" fillId="0" borderId="45" xfId="0" applyNumberFormat="1" applyFont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M73"/>
  <sheetViews>
    <sheetView tabSelected="1" zoomScale="48" zoomScaleNormal="48" workbookViewId="0">
      <pane xSplit="2" ySplit="8" topLeftCell="C21" activePane="bottomRight" state="frozen"/>
      <selection pane="topRight" activeCell="C1" sqref="C1"/>
      <selection pane="bottomLeft" activeCell="A9" sqref="A9"/>
      <selection pane="bottomRight" activeCell="B21" sqref="B21:B22"/>
    </sheetView>
  </sheetViews>
  <sheetFormatPr baseColWidth="10" defaultColWidth="9.140625" defaultRowHeight="15" x14ac:dyDescent="0.25"/>
  <cols>
    <col min="2" max="2" width="70" customWidth="1"/>
    <col min="3" max="3" width="26" customWidth="1"/>
    <col min="4" max="4" width="22.7109375" customWidth="1"/>
    <col min="5" max="5" width="40.5703125" customWidth="1"/>
    <col min="6" max="7" width="32.5703125" customWidth="1"/>
    <col min="8" max="8" width="20.7109375" customWidth="1"/>
    <col min="9" max="9" width="30" customWidth="1"/>
    <col min="10" max="10" width="28.42578125" customWidth="1"/>
    <col min="11" max="11" width="30.28515625" customWidth="1"/>
    <col min="12" max="12" width="27.5703125" customWidth="1"/>
    <col min="13" max="13" width="35.7109375" customWidth="1"/>
  </cols>
  <sheetData>
    <row r="5" spans="1:13" ht="15.75" thickBot="1" x14ac:dyDescent="0.3"/>
    <row r="6" spans="1:13" ht="15.75" thickTop="1" x14ac:dyDescent="0.25">
      <c r="A6" s="140"/>
      <c r="B6" s="142" t="s">
        <v>0</v>
      </c>
      <c r="C6" s="134" t="s">
        <v>1</v>
      </c>
      <c r="D6" s="134" t="s">
        <v>2</v>
      </c>
      <c r="E6" s="134" t="s">
        <v>3</v>
      </c>
      <c r="F6" s="134" t="s">
        <v>32</v>
      </c>
      <c r="G6" s="134" t="s">
        <v>4</v>
      </c>
      <c r="H6" s="134" t="s">
        <v>28</v>
      </c>
      <c r="I6" s="134" t="s">
        <v>5</v>
      </c>
      <c r="J6" s="136" t="s">
        <v>6</v>
      </c>
      <c r="K6" s="136" t="s">
        <v>7</v>
      </c>
      <c r="L6" s="136" t="s">
        <v>8</v>
      </c>
      <c r="M6" s="138" t="s">
        <v>9</v>
      </c>
    </row>
    <row r="7" spans="1:13" ht="34.5" customHeight="1" thickBot="1" x14ac:dyDescent="0.3">
      <c r="A7" s="141"/>
      <c r="B7" s="143"/>
      <c r="C7" s="135"/>
      <c r="D7" s="135"/>
      <c r="E7" s="135"/>
      <c r="F7" s="135"/>
      <c r="G7" s="135"/>
      <c r="H7" s="135"/>
      <c r="I7" s="135"/>
      <c r="J7" s="137"/>
      <c r="K7" s="137"/>
      <c r="L7" s="137"/>
      <c r="M7" s="139"/>
    </row>
    <row r="8" spans="1:13" ht="16.5" thickBot="1" x14ac:dyDescent="0.3">
      <c r="A8" s="39"/>
      <c r="B8" s="144"/>
      <c r="C8" s="145"/>
      <c r="D8" s="145"/>
      <c r="E8" s="145"/>
      <c r="F8" s="145"/>
      <c r="G8" s="145"/>
      <c r="H8" s="145"/>
      <c r="I8" s="145"/>
      <c r="J8" s="145"/>
      <c r="K8" s="145"/>
      <c r="L8" s="146"/>
      <c r="M8" s="139"/>
    </row>
    <row r="9" spans="1:13" ht="15.75" customHeight="1" thickTop="1" x14ac:dyDescent="0.25">
      <c r="A9" s="147" t="s">
        <v>81</v>
      </c>
      <c r="B9" s="150" t="s">
        <v>85</v>
      </c>
      <c r="C9" s="152" t="s">
        <v>10</v>
      </c>
      <c r="D9" s="152" t="s">
        <v>11</v>
      </c>
      <c r="E9" s="152" t="s">
        <v>87</v>
      </c>
      <c r="F9" s="152"/>
      <c r="G9" s="152" t="s">
        <v>13</v>
      </c>
      <c r="H9" s="152" t="s">
        <v>102</v>
      </c>
      <c r="I9" s="156"/>
      <c r="J9" s="156">
        <v>2678543832</v>
      </c>
      <c r="K9" s="165">
        <f>(J9*18%)+J9</f>
        <v>3160681721.7600002</v>
      </c>
      <c r="L9" s="167">
        <f>K9+K18+K21</f>
        <v>3160681721.7600002</v>
      </c>
      <c r="M9" s="170" t="s">
        <v>117</v>
      </c>
    </row>
    <row r="10" spans="1:13" ht="15" customHeight="1" x14ac:dyDescent="0.25">
      <c r="A10" s="148"/>
      <c r="B10" s="151"/>
      <c r="C10" s="153"/>
      <c r="D10" s="153"/>
      <c r="E10" s="153"/>
      <c r="F10" s="153"/>
      <c r="G10" s="153"/>
      <c r="H10" s="153"/>
      <c r="I10" s="157"/>
      <c r="J10" s="157"/>
      <c r="K10" s="166"/>
      <c r="L10" s="168"/>
      <c r="M10" s="171"/>
    </row>
    <row r="11" spans="1:13" ht="15" customHeight="1" x14ac:dyDescent="0.25">
      <c r="A11" s="148"/>
      <c r="B11" s="151"/>
      <c r="C11" s="153"/>
      <c r="D11" s="153"/>
      <c r="E11" s="153"/>
      <c r="F11" s="153"/>
      <c r="G11" s="153"/>
      <c r="H11" s="153"/>
      <c r="I11" s="157"/>
      <c r="J11" s="157"/>
      <c r="K11" s="166"/>
      <c r="L11" s="168"/>
      <c r="M11" s="171"/>
    </row>
    <row r="12" spans="1:13" ht="15" customHeight="1" x14ac:dyDescent="0.25">
      <c r="A12" s="148"/>
      <c r="B12" s="151"/>
      <c r="C12" s="153"/>
      <c r="D12" s="153"/>
      <c r="E12" s="153"/>
      <c r="F12" s="153"/>
      <c r="G12" s="153"/>
      <c r="H12" s="153"/>
      <c r="I12" s="157"/>
      <c r="J12" s="157"/>
      <c r="K12" s="166"/>
      <c r="L12" s="168"/>
      <c r="M12" s="171"/>
    </row>
    <row r="13" spans="1:13" ht="15" customHeight="1" x14ac:dyDescent="0.25">
      <c r="A13" s="148"/>
      <c r="B13" s="151"/>
      <c r="C13" s="153"/>
      <c r="D13" s="153"/>
      <c r="E13" s="153"/>
      <c r="F13" s="153"/>
      <c r="G13" s="153"/>
      <c r="H13" s="153"/>
      <c r="I13" s="157"/>
      <c r="J13" s="157"/>
      <c r="K13" s="166"/>
      <c r="L13" s="168"/>
      <c r="M13" s="171"/>
    </row>
    <row r="14" spans="1:13" ht="15" customHeight="1" x14ac:dyDescent="0.25">
      <c r="A14" s="148"/>
      <c r="B14" s="151"/>
      <c r="C14" s="153"/>
      <c r="D14" s="153"/>
      <c r="E14" s="153"/>
      <c r="F14" s="153"/>
      <c r="G14" s="153"/>
      <c r="H14" s="153"/>
      <c r="I14" s="157"/>
      <c r="J14" s="157"/>
      <c r="K14" s="166"/>
      <c r="L14" s="168"/>
      <c r="M14" s="171"/>
    </row>
    <row r="15" spans="1:13" ht="15" customHeight="1" x14ac:dyDescent="0.25">
      <c r="A15" s="148"/>
      <c r="B15" s="151"/>
      <c r="C15" s="153"/>
      <c r="D15" s="153"/>
      <c r="E15" s="153"/>
      <c r="F15" s="153"/>
      <c r="G15" s="153"/>
      <c r="H15" s="153"/>
      <c r="I15" s="157"/>
      <c r="J15" s="157"/>
      <c r="K15" s="166"/>
      <c r="L15" s="168"/>
      <c r="M15" s="171"/>
    </row>
    <row r="16" spans="1:13" ht="15" customHeight="1" x14ac:dyDescent="0.25">
      <c r="A16" s="148"/>
      <c r="B16" s="151"/>
      <c r="C16" s="153"/>
      <c r="D16" s="153"/>
      <c r="E16" s="153"/>
      <c r="F16" s="153"/>
      <c r="G16" s="153"/>
      <c r="H16" s="153"/>
      <c r="I16" s="157"/>
      <c r="J16" s="157"/>
      <c r="K16" s="166"/>
      <c r="L16" s="168"/>
      <c r="M16" s="171"/>
    </row>
    <row r="17" spans="1:13" ht="15" customHeight="1" x14ac:dyDescent="0.25">
      <c r="A17" s="148"/>
      <c r="B17" s="151"/>
      <c r="C17" s="153"/>
      <c r="D17" s="153"/>
      <c r="E17" s="155"/>
      <c r="F17" s="153"/>
      <c r="G17" s="153"/>
      <c r="H17" s="155"/>
      <c r="I17" s="158"/>
      <c r="J17" s="158"/>
      <c r="K17" s="166"/>
      <c r="L17" s="168"/>
      <c r="M17" s="171"/>
    </row>
    <row r="18" spans="1:13" ht="15" customHeight="1" x14ac:dyDescent="0.25">
      <c r="A18" s="148"/>
      <c r="B18" s="173" t="s">
        <v>100</v>
      </c>
      <c r="C18" s="153"/>
      <c r="D18" s="153"/>
      <c r="E18" s="159" t="s">
        <v>101</v>
      </c>
      <c r="F18" s="153"/>
      <c r="G18" s="153"/>
      <c r="H18" s="159" t="s">
        <v>103</v>
      </c>
      <c r="I18" s="161"/>
      <c r="J18" s="163">
        <v>0</v>
      </c>
      <c r="K18" s="163">
        <v>0</v>
      </c>
      <c r="L18" s="168"/>
      <c r="M18" s="171"/>
    </row>
    <row r="19" spans="1:13" ht="32.25" customHeight="1" x14ac:dyDescent="0.25">
      <c r="A19" s="148"/>
      <c r="B19" s="174"/>
      <c r="C19" s="153"/>
      <c r="D19" s="153"/>
      <c r="E19" s="160"/>
      <c r="F19" s="153"/>
      <c r="G19" s="153"/>
      <c r="H19" s="175"/>
      <c r="I19" s="162"/>
      <c r="J19" s="163"/>
      <c r="K19" s="163"/>
      <c r="L19" s="168"/>
      <c r="M19" s="171"/>
    </row>
    <row r="20" spans="1:13" ht="16.5" hidden="1" customHeight="1" thickBot="1" x14ac:dyDescent="0.3">
      <c r="A20" s="148"/>
      <c r="B20" s="70"/>
      <c r="C20" s="153"/>
      <c r="D20" s="153"/>
      <c r="E20" s="71"/>
      <c r="F20" s="153"/>
      <c r="G20" s="153"/>
      <c r="H20" s="175"/>
      <c r="I20" s="68"/>
      <c r="J20" s="69"/>
      <c r="K20" s="69"/>
      <c r="L20" s="168"/>
      <c r="M20" s="171"/>
    </row>
    <row r="21" spans="1:13" ht="38.25" customHeight="1" x14ac:dyDescent="0.25">
      <c r="A21" s="148"/>
      <c r="B21" s="177" t="s">
        <v>105</v>
      </c>
      <c r="C21" s="153"/>
      <c r="D21" s="153"/>
      <c r="E21" s="159"/>
      <c r="F21" s="153"/>
      <c r="G21" s="153"/>
      <c r="H21" s="175"/>
      <c r="I21" s="161"/>
      <c r="J21" s="163">
        <v>0</v>
      </c>
      <c r="K21" s="163">
        <v>0</v>
      </c>
      <c r="L21" s="168"/>
      <c r="M21" s="171"/>
    </row>
    <row r="22" spans="1:13" ht="36" customHeight="1" thickBot="1" x14ac:dyDescent="0.3">
      <c r="A22" s="149"/>
      <c r="B22" s="174"/>
      <c r="C22" s="154"/>
      <c r="D22" s="154"/>
      <c r="E22" s="160"/>
      <c r="F22" s="154"/>
      <c r="G22" s="154"/>
      <c r="H22" s="176"/>
      <c r="I22" s="162"/>
      <c r="J22" s="163"/>
      <c r="K22" s="163"/>
      <c r="L22" s="169"/>
      <c r="M22" s="172"/>
    </row>
    <row r="23" spans="1:13" ht="12" customHeight="1" thickTop="1" x14ac:dyDescent="0.25">
      <c r="A23" s="147" t="s">
        <v>82</v>
      </c>
      <c r="B23" s="150" t="s">
        <v>29</v>
      </c>
      <c r="C23" s="152" t="s">
        <v>10</v>
      </c>
      <c r="D23" s="152" t="s">
        <v>11</v>
      </c>
      <c r="E23" s="152" t="s">
        <v>12</v>
      </c>
      <c r="F23" s="152"/>
      <c r="G23" s="152" t="s">
        <v>13</v>
      </c>
      <c r="H23" s="152" t="s">
        <v>14</v>
      </c>
      <c r="I23" s="156">
        <v>30177260822</v>
      </c>
      <c r="J23" s="156">
        <v>11001999701</v>
      </c>
      <c r="K23" s="165">
        <f>(J23*0%)+J23</f>
        <v>11001999701</v>
      </c>
      <c r="L23" s="178">
        <f>J23+J32+J34</f>
        <v>11001999701</v>
      </c>
      <c r="M23" s="170" t="s">
        <v>117</v>
      </c>
    </row>
    <row r="24" spans="1:13" x14ac:dyDescent="0.25">
      <c r="A24" s="148"/>
      <c r="B24" s="151"/>
      <c r="C24" s="153"/>
      <c r="D24" s="153"/>
      <c r="E24" s="153"/>
      <c r="F24" s="153"/>
      <c r="G24" s="153"/>
      <c r="H24" s="153"/>
      <c r="I24" s="157"/>
      <c r="J24" s="157"/>
      <c r="K24" s="166"/>
      <c r="L24" s="179"/>
      <c r="M24" s="171"/>
    </row>
    <row r="25" spans="1:13" x14ac:dyDescent="0.25">
      <c r="A25" s="148"/>
      <c r="B25" s="151"/>
      <c r="C25" s="153"/>
      <c r="D25" s="153"/>
      <c r="E25" s="153"/>
      <c r="F25" s="153"/>
      <c r="G25" s="153"/>
      <c r="H25" s="153"/>
      <c r="I25" s="157"/>
      <c r="J25" s="157"/>
      <c r="K25" s="166"/>
      <c r="L25" s="179"/>
      <c r="M25" s="171"/>
    </row>
    <row r="26" spans="1:13" x14ac:dyDescent="0.25">
      <c r="A26" s="148"/>
      <c r="B26" s="151"/>
      <c r="C26" s="153"/>
      <c r="D26" s="153"/>
      <c r="E26" s="153"/>
      <c r="F26" s="153"/>
      <c r="G26" s="153"/>
      <c r="H26" s="153"/>
      <c r="I26" s="157"/>
      <c r="J26" s="157"/>
      <c r="K26" s="166"/>
      <c r="L26" s="179"/>
      <c r="M26" s="171"/>
    </row>
    <row r="27" spans="1:13" x14ac:dyDescent="0.25">
      <c r="A27" s="148"/>
      <c r="B27" s="151"/>
      <c r="C27" s="153"/>
      <c r="D27" s="153"/>
      <c r="E27" s="153"/>
      <c r="F27" s="153"/>
      <c r="G27" s="153"/>
      <c r="H27" s="153"/>
      <c r="I27" s="157"/>
      <c r="J27" s="157"/>
      <c r="K27" s="166"/>
      <c r="L27" s="179"/>
      <c r="M27" s="171"/>
    </row>
    <row r="28" spans="1:13" x14ac:dyDescent="0.25">
      <c r="A28" s="148"/>
      <c r="B28" s="151"/>
      <c r="C28" s="153"/>
      <c r="D28" s="153"/>
      <c r="E28" s="153"/>
      <c r="F28" s="153"/>
      <c r="G28" s="153"/>
      <c r="H28" s="153"/>
      <c r="I28" s="157"/>
      <c r="J28" s="157"/>
      <c r="K28" s="166"/>
      <c r="L28" s="179"/>
      <c r="M28" s="171"/>
    </row>
    <row r="29" spans="1:13" x14ac:dyDescent="0.25">
      <c r="A29" s="148"/>
      <c r="B29" s="151"/>
      <c r="C29" s="153"/>
      <c r="D29" s="153"/>
      <c r="E29" s="153"/>
      <c r="F29" s="153"/>
      <c r="G29" s="153"/>
      <c r="H29" s="153"/>
      <c r="I29" s="157"/>
      <c r="J29" s="157"/>
      <c r="K29" s="166"/>
      <c r="L29" s="179"/>
      <c r="M29" s="171"/>
    </row>
    <row r="30" spans="1:13" x14ac:dyDescent="0.25">
      <c r="A30" s="148"/>
      <c r="B30" s="151"/>
      <c r="C30" s="153"/>
      <c r="D30" s="153"/>
      <c r="E30" s="153"/>
      <c r="F30" s="153"/>
      <c r="G30" s="153"/>
      <c r="H30" s="153"/>
      <c r="I30" s="157"/>
      <c r="J30" s="157"/>
      <c r="K30" s="166"/>
      <c r="L30" s="179"/>
      <c r="M30" s="171"/>
    </row>
    <row r="31" spans="1:13" x14ac:dyDescent="0.25">
      <c r="A31" s="148"/>
      <c r="B31" s="151"/>
      <c r="C31" s="153"/>
      <c r="D31" s="153"/>
      <c r="E31" s="155"/>
      <c r="F31" s="155"/>
      <c r="G31" s="155"/>
      <c r="H31" s="155"/>
      <c r="I31" s="158"/>
      <c r="J31" s="158"/>
      <c r="K31" s="166"/>
      <c r="L31" s="179"/>
      <c r="M31" s="171"/>
    </row>
    <row r="32" spans="1:13" x14ac:dyDescent="0.25">
      <c r="A32" s="148"/>
      <c r="B32" s="183" t="s">
        <v>15</v>
      </c>
      <c r="C32" s="153"/>
      <c r="D32" s="153"/>
      <c r="E32" s="159" t="s">
        <v>16</v>
      </c>
      <c r="F32" s="159"/>
      <c r="G32" s="159"/>
      <c r="H32" s="159"/>
      <c r="I32" s="161"/>
      <c r="J32" s="163">
        <v>0</v>
      </c>
      <c r="K32" s="163"/>
      <c r="L32" s="179"/>
      <c r="M32" s="171"/>
    </row>
    <row r="33" spans="1:13" ht="29.25" customHeight="1" x14ac:dyDescent="0.25">
      <c r="A33" s="148"/>
      <c r="B33" s="187"/>
      <c r="C33" s="153"/>
      <c r="D33" s="153"/>
      <c r="E33" s="160"/>
      <c r="F33" s="160"/>
      <c r="G33" s="160"/>
      <c r="H33" s="160"/>
      <c r="I33" s="162"/>
      <c r="J33" s="163"/>
      <c r="K33" s="163"/>
      <c r="L33" s="179"/>
      <c r="M33" s="171"/>
    </row>
    <row r="34" spans="1:13" ht="20.25" customHeight="1" x14ac:dyDescent="0.25">
      <c r="A34" s="148"/>
      <c r="B34" s="183" t="s">
        <v>17</v>
      </c>
      <c r="C34" s="153"/>
      <c r="D34" s="153"/>
      <c r="E34" s="175" t="s">
        <v>18</v>
      </c>
      <c r="F34" s="159"/>
      <c r="G34" s="159"/>
      <c r="H34" s="159"/>
      <c r="I34" s="161"/>
      <c r="J34" s="163">
        <v>0</v>
      </c>
      <c r="K34" s="163"/>
      <c r="L34" s="179"/>
      <c r="M34" s="171"/>
    </row>
    <row r="35" spans="1:13" ht="15.75" thickBot="1" x14ac:dyDescent="0.3">
      <c r="A35" s="149"/>
      <c r="B35" s="184"/>
      <c r="C35" s="164"/>
      <c r="D35" s="164"/>
      <c r="E35" s="185"/>
      <c r="F35" s="185"/>
      <c r="G35" s="185"/>
      <c r="H35" s="185"/>
      <c r="I35" s="186"/>
      <c r="J35" s="182"/>
      <c r="K35" s="182"/>
      <c r="L35" s="180"/>
      <c r="M35" s="181"/>
    </row>
    <row r="36" spans="1:13" ht="16.5" customHeight="1" thickTop="1" x14ac:dyDescent="0.25">
      <c r="A36" s="147" t="s">
        <v>83</v>
      </c>
      <c r="B36" s="150" t="s">
        <v>24</v>
      </c>
      <c r="C36" s="152" t="s">
        <v>25</v>
      </c>
      <c r="D36" s="152" t="s">
        <v>26</v>
      </c>
      <c r="E36" s="152" t="s">
        <v>27</v>
      </c>
      <c r="F36" s="198">
        <v>42839</v>
      </c>
      <c r="G36" s="152" t="s">
        <v>13</v>
      </c>
      <c r="H36" s="152" t="s">
        <v>21</v>
      </c>
      <c r="I36" s="156">
        <v>30177260822</v>
      </c>
      <c r="J36" s="156">
        <v>2237200000</v>
      </c>
      <c r="K36" s="167">
        <f>(J36*18%)+J36</f>
        <v>2639896000</v>
      </c>
      <c r="L36" s="178">
        <f>K36+K45</f>
        <v>2639896000</v>
      </c>
      <c r="M36" s="189"/>
    </row>
    <row r="37" spans="1:13" ht="15" customHeight="1" x14ac:dyDescent="0.25">
      <c r="A37" s="148"/>
      <c r="B37" s="151"/>
      <c r="C37" s="153"/>
      <c r="D37" s="153"/>
      <c r="E37" s="153"/>
      <c r="F37" s="153"/>
      <c r="G37" s="153"/>
      <c r="H37" s="153"/>
      <c r="I37" s="157"/>
      <c r="J37" s="157"/>
      <c r="K37" s="168"/>
      <c r="L37" s="179"/>
      <c r="M37" s="190"/>
    </row>
    <row r="38" spans="1:13" ht="15" customHeight="1" x14ac:dyDescent="0.25">
      <c r="A38" s="148"/>
      <c r="B38" s="151"/>
      <c r="C38" s="153"/>
      <c r="D38" s="153"/>
      <c r="E38" s="153"/>
      <c r="F38" s="153"/>
      <c r="G38" s="153"/>
      <c r="H38" s="153"/>
      <c r="I38" s="157"/>
      <c r="J38" s="157"/>
      <c r="K38" s="168"/>
      <c r="L38" s="179"/>
      <c r="M38" s="190"/>
    </row>
    <row r="39" spans="1:13" ht="15" customHeight="1" x14ac:dyDescent="0.25">
      <c r="A39" s="148"/>
      <c r="B39" s="151"/>
      <c r="C39" s="153"/>
      <c r="D39" s="153"/>
      <c r="E39" s="153"/>
      <c r="F39" s="153"/>
      <c r="G39" s="153"/>
      <c r="H39" s="153"/>
      <c r="I39" s="157"/>
      <c r="J39" s="157"/>
      <c r="K39" s="168"/>
      <c r="L39" s="179"/>
      <c r="M39" s="190"/>
    </row>
    <row r="40" spans="1:13" ht="15" customHeight="1" x14ac:dyDescent="0.25">
      <c r="A40" s="148"/>
      <c r="B40" s="151"/>
      <c r="C40" s="153"/>
      <c r="D40" s="153"/>
      <c r="E40" s="153"/>
      <c r="F40" s="153"/>
      <c r="G40" s="153"/>
      <c r="H40" s="153"/>
      <c r="I40" s="157"/>
      <c r="J40" s="157"/>
      <c r="K40" s="168"/>
      <c r="L40" s="179"/>
      <c r="M40" s="190"/>
    </row>
    <row r="41" spans="1:13" ht="15" customHeight="1" x14ac:dyDescent="0.25">
      <c r="A41" s="148"/>
      <c r="B41" s="151"/>
      <c r="C41" s="153"/>
      <c r="D41" s="153"/>
      <c r="E41" s="153"/>
      <c r="F41" s="153"/>
      <c r="G41" s="153"/>
      <c r="H41" s="153"/>
      <c r="I41" s="157"/>
      <c r="J41" s="157"/>
      <c r="K41" s="168"/>
      <c r="L41" s="179"/>
      <c r="M41" s="190"/>
    </row>
    <row r="42" spans="1:13" ht="15" customHeight="1" x14ac:dyDescent="0.25">
      <c r="A42" s="148"/>
      <c r="B42" s="151"/>
      <c r="C42" s="153"/>
      <c r="D42" s="153"/>
      <c r="E42" s="153"/>
      <c r="F42" s="153"/>
      <c r="G42" s="153"/>
      <c r="H42" s="153"/>
      <c r="I42" s="157"/>
      <c r="J42" s="157"/>
      <c r="K42" s="168"/>
      <c r="L42" s="179"/>
      <c r="M42" s="190"/>
    </row>
    <row r="43" spans="1:13" ht="15" customHeight="1" x14ac:dyDescent="0.25">
      <c r="A43" s="148"/>
      <c r="B43" s="151"/>
      <c r="C43" s="153"/>
      <c r="D43" s="153"/>
      <c r="E43" s="153"/>
      <c r="F43" s="153"/>
      <c r="G43" s="153"/>
      <c r="H43" s="153"/>
      <c r="I43" s="157"/>
      <c r="J43" s="157"/>
      <c r="K43" s="168"/>
      <c r="L43" s="179"/>
      <c r="M43" s="190"/>
    </row>
    <row r="44" spans="1:13" ht="15" customHeight="1" x14ac:dyDescent="0.25">
      <c r="A44" s="148"/>
      <c r="B44" s="151"/>
      <c r="C44" s="153"/>
      <c r="D44" s="153"/>
      <c r="E44" s="155"/>
      <c r="F44" s="155"/>
      <c r="G44" s="155"/>
      <c r="H44" s="155"/>
      <c r="I44" s="158"/>
      <c r="J44" s="158"/>
      <c r="K44" s="188"/>
      <c r="L44" s="179"/>
      <c r="M44" s="190"/>
    </row>
    <row r="45" spans="1:13" ht="15" customHeight="1" x14ac:dyDescent="0.25">
      <c r="A45" s="148"/>
      <c r="B45" s="173" t="s">
        <v>88</v>
      </c>
      <c r="C45" s="153"/>
      <c r="D45" s="153"/>
      <c r="E45" s="159" t="s">
        <v>23</v>
      </c>
      <c r="F45" s="159"/>
      <c r="G45" s="159"/>
      <c r="H45" s="159"/>
      <c r="I45" s="161"/>
      <c r="J45" s="163"/>
      <c r="K45" s="163"/>
      <c r="L45" s="179"/>
      <c r="M45" s="190"/>
    </row>
    <row r="46" spans="1:13" ht="15" customHeight="1" thickBot="1" x14ac:dyDescent="0.3">
      <c r="A46" s="148"/>
      <c r="B46" s="174"/>
      <c r="C46" s="153"/>
      <c r="D46" s="153"/>
      <c r="E46" s="160"/>
      <c r="F46" s="160"/>
      <c r="G46" s="160"/>
      <c r="H46" s="160"/>
      <c r="I46" s="162"/>
      <c r="J46" s="163"/>
      <c r="K46" s="163"/>
      <c r="L46" s="179"/>
      <c r="M46" s="190"/>
    </row>
    <row r="47" spans="1:13" ht="15.75" customHeight="1" thickTop="1" x14ac:dyDescent="0.25">
      <c r="A47" s="147" t="s">
        <v>84</v>
      </c>
      <c r="B47" s="150" t="s">
        <v>19</v>
      </c>
      <c r="C47" s="152" t="s">
        <v>10</v>
      </c>
      <c r="D47" s="152" t="s">
        <v>11</v>
      </c>
      <c r="E47" s="152" t="s">
        <v>20</v>
      </c>
      <c r="F47" s="198">
        <v>42865</v>
      </c>
      <c r="G47" s="152" t="s">
        <v>13</v>
      </c>
      <c r="H47" s="152" t="s">
        <v>21</v>
      </c>
      <c r="I47" s="156">
        <v>30177260822</v>
      </c>
      <c r="J47" s="165">
        <v>32978551331</v>
      </c>
      <c r="K47" s="165">
        <f>(J47*18%)+J47</f>
        <v>38914690570.580002</v>
      </c>
      <c r="L47" s="178">
        <f>K47+K56+K58</f>
        <v>38914690570.580002</v>
      </c>
      <c r="M47" s="192">
        <v>0</v>
      </c>
    </row>
    <row r="48" spans="1:13" ht="15" customHeight="1" x14ac:dyDescent="0.25">
      <c r="A48" s="148"/>
      <c r="B48" s="151"/>
      <c r="C48" s="153"/>
      <c r="D48" s="153"/>
      <c r="E48" s="153"/>
      <c r="F48" s="153"/>
      <c r="G48" s="153"/>
      <c r="H48" s="153"/>
      <c r="I48" s="157"/>
      <c r="J48" s="166"/>
      <c r="K48" s="166"/>
      <c r="L48" s="179"/>
      <c r="M48" s="193"/>
    </row>
    <row r="49" spans="1:13" ht="15" customHeight="1" x14ac:dyDescent="0.25">
      <c r="A49" s="148"/>
      <c r="B49" s="151"/>
      <c r="C49" s="153"/>
      <c r="D49" s="153"/>
      <c r="E49" s="153"/>
      <c r="F49" s="153"/>
      <c r="G49" s="153"/>
      <c r="H49" s="153"/>
      <c r="I49" s="157"/>
      <c r="J49" s="166"/>
      <c r="K49" s="166"/>
      <c r="L49" s="179"/>
      <c r="M49" s="193"/>
    </row>
    <row r="50" spans="1:13" ht="15" customHeight="1" x14ac:dyDescent="0.25">
      <c r="A50" s="148"/>
      <c r="B50" s="151"/>
      <c r="C50" s="153"/>
      <c r="D50" s="153"/>
      <c r="E50" s="153"/>
      <c r="F50" s="153"/>
      <c r="G50" s="153"/>
      <c r="H50" s="153"/>
      <c r="I50" s="157"/>
      <c r="J50" s="166"/>
      <c r="K50" s="166"/>
      <c r="L50" s="179"/>
      <c r="M50" s="193"/>
    </row>
    <row r="51" spans="1:13" ht="15" customHeight="1" x14ac:dyDescent="0.25">
      <c r="A51" s="148"/>
      <c r="B51" s="151"/>
      <c r="C51" s="153"/>
      <c r="D51" s="153"/>
      <c r="E51" s="153"/>
      <c r="F51" s="153"/>
      <c r="G51" s="153"/>
      <c r="H51" s="153"/>
      <c r="I51" s="157"/>
      <c r="J51" s="166"/>
      <c r="K51" s="166"/>
      <c r="L51" s="179"/>
      <c r="M51" s="193"/>
    </row>
    <row r="52" spans="1:13" ht="15" customHeight="1" x14ac:dyDescent="0.25">
      <c r="A52" s="148"/>
      <c r="B52" s="151"/>
      <c r="C52" s="153"/>
      <c r="D52" s="153"/>
      <c r="E52" s="153"/>
      <c r="F52" s="153"/>
      <c r="G52" s="153"/>
      <c r="H52" s="153"/>
      <c r="I52" s="157"/>
      <c r="J52" s="166"/>
      <c r="K52" s="166"/>
      <c r="L52" s="179"/>
      <c r="M52" s="193"/>
    </row>
    <row r="53" spans="1:13" ht="15" customHeight="1" x14ac:dyDescent="0.25">
      <c r="A53" s="148"/>
      <c r="B53" s="151"/>
      <c r="C53" s="153"/>
      <c r="D53" s="153"/>
      <c r="E53" s="153"/>
      <c r="F53" s="153"/>
      <c r="G53" s="153"/>
      <c r="H53" s="153"/>
      <c r="I53" s="157"/>
      <c r="J53" s="166"/>
      <c r="K53" s="166"/>
      <c r="L53" s="179"/>
      <c r="M53" s="193"/>
    </row>
    <row r="54" spans="1:13" ht="15" customHeight="1" x14ac:dyDescent="0.25">
      <c r="A54" s="148"/>
      <c r="B54" s="151"/>
      <c r="C54" s="153"/>
      <c r="D54" s="153"/>
      <c r="E54" s="153"/>
      <c r="F54" s="153"/>
      <c r="G54" s="153"/>
      <c r="H54" s="153"/>
      <c r="I54" s="157"/>
      <c r="J54" s="166"/>
      <c r="K54" s="166"/>
      <c r="L54" s="179"/>
      <c r="M54" s="193"/>
    </row>
    <row r="55" spans="1:13" ht="15" customHeight="1" x14ac:dyDescent="0.25">
      <c r="A55" s="148"/>
      <c r="B55" s="151"/>
      <c r="C55" s="153"/>
      <c r="D55" s="153"/>
      <c r="E55" s="155"/>
      <c r="F55" s="155"/>
      <c r="G55" s="155"/>
      <c r="H55" s="155"/>
      <c r="I55" s="158"/>
      <c r="J55" s="166"/>
      <c r="K55" s="166"/>
      <c r="L55" s="179"/>
      <c r="M55" s="194"/>
    </row>
    <row r="56" spans="1:13" ht="15" customHeight="1" x14ac:dyDescent="0.25">
      <c r="A56" s="148"/>
      <c r="B56" s="173" t="s">
        <v>88</v>
      </c>
      <c r="C56" s="153"/>
      <c r="D56" s="153"/>
      <c r="E56" s="159" t="s">
        <v>23</v>
      </c>
      <c r="F56" s="159"/>
      <c r="G56" s="159"/>
      <c r="H56" s="159"/>
      <c r="I56" s="161"/>
      <c r="J56" s="163"/>
      <c r="K56" s="163">
        <f>(J56*18%)+J56</f>
        <v>0</v>
      </c>
      <c r="L56" s="179"/>
      <c r="M56" s="195"/>
    </row>
    <row r="57" spans="1:13" ht="15" customHeight="1" x14ac:dyDescent="0.25">
      <c r="A57" s="148"/>
      <c r="B57" s="174"/>
      <c r="C57" s="153"/>
      <c r="D57" s="153"/>
      <c r="E57" s="160"/>
      <c r="F57" s="160"/>
      <c r="G57" s="160"/>
      <c r="H57" s="160"/>
      <c r="I57" s="162"/>
      <c r="J57" s="163"/>
      <c r="K57" s="163"/>
      <c r="L57" s="179"/>
      <c r="M57" s="196"/>
    </row>
    <row r="58" spans="1:13" ht="15" customHeight="1" x14ac:dyDescent="0.25">
      <c r="A58" s="148"/>
      <c r="B58" s="173" t="s">
        <v>89</v>
      </c>
      <c r="C58" s="153"/>
      <c r="D58" s="153"/>
      <c r="E58" s="175" t="s">
        <v>23</v>
      </c>
      <c r="F58" s="159"/>
      <c r="G58" s="159"/>
      <c r="H58" s="159"/>
      <c r="I58" s="161"/>
      <c r="J58" s="163"/>
      <c r="K58" s="163">
        <f>(J58*18%)+J58</f>
        <v>0</v>
      </c>
      <c r="L58" s="179"/>
      <c r="M58" s="195"/>
    </row>
    <row r="59" spans="1:13" ht="15.75" customHeight="1" thickBot="1" x14ac:dyDescent="0.3">
      <c r="A59" s="149"/>
      <c r="B59" s="191"/>
      <c r="C59" s="164"/>
      <c r="D59" s="164"/>
      <c r="E59" s="185"/>
      <c r="F59" s="185"/>
      <c r="G59" s="185"/>
      <c r="H59" s="185"/>
      <c r="I59" s="186"/>
      <c r="J59" s="182"/>
      <c r="K59" s="182"/>
      <c r="L59" s="180"/>
      <c r="M59" s="197"/>
    </row>
    <row r="60" spans="1:13" ht="15.75" customHeight="1" thickTop="1" x14ac:dyDescent="0.25">
      <c r="A60" s="147" t="s">
        <v>97</v>
      </c>
      <c r="B60" s="150"/>
      <c r="C60" s="152"/>
      <c r="D60" s="152"/>
      <c r="E60" s="152"/>
      <c r="F60" s="152"/>
      <c r="G60" s="152"/>
      <c r="H60" s="152"/>
      <c r="I60" s="156"/>
      <c r="J60" s="165"/>
      <c r="K60" s="165">
        <f>(J60*18%)+J60</f>
        <v>0</v>
      </c>
      <c r="L60" s="178">
        <f>K60+K69+K71</f>
        <v>0</v>
      </c>
      <c r="M60" s="192">
        <v>0</v>
      </c>
    </row>
    <row r="61" spans="1:13" ht="15" customHeight="1" x14ac:dyDescent="0.25">
      <c r="A61" s="148"/>
      <c r="B61" s="151"/>
      <c r="C61" s="153"/>
      <c r="D61" s="153"/>
      <c r="E61" s="153"/>
      <c r="F61" s="153"/>
      <c r="G61" s="153"/>
      <c r="H61" s="153"/>
      <c r="I61" s="157"/>
      <c r="J61" s="166"/>
      <c r="K61" s="166"/>
      <c r="L61" s="179"/>
      <c r="M61" s="193"/>
    </row>
    <row r="62" spans="1:13" ht="15" customHeight="1" x14ac:dyDescent="0.25">
      <c r="A62" s="148"/>
      <c r="B62" s="151"/>
      <c r="C62" s="153"/>
      <c r="D62" s="153"/>
      <c r="E62" s="153"/>
      <c r="F62" s="153"/>
      <c r="G62" s="153"/>
      <c r="H62" s="153"/>
      <c r="I62" s="157"/>
      <c r="J62" s="166"/>
      <c r="K62" s="166"/>
      <c r="L62" s="179"/>
      <c r="M62" s="193"/>
    </row>
    <row r="63" spans="1:13" ht="15" customHeight="1" x14ac:dyDescent="0.25">
      <c r="A63" s="148"/>
      <c r="B63" s="151"/>
      <c r="C63" s="153"/>
      <c r="D63" s="153"/>
      <c r="E63" s="153"/>
      <c r="F63" s="153"/>
      <c r="G63" s="153"/>
      <c r="H63" s="153"/>
      <c r="I63" s="157"/>
      <c r="J63" s="166"/>
      <c r="K63" s="166"/>
      <c r="L63" s="179"/>
      <c r="M63" s="193"/>
    </row>
    <row r="64" spans="1:13" ht="15" customHeight="1" x14ac:dyDescent="0.25">
      <c r="A64" s="148"/>
      <c r="B64" s="151"/>
      <c r="C64" s="153"/>
      <c r="D64" s="153"/>
      <c r="E64" s="153"/>
      <c r="F64" s="153"/>
      <c r="G64" s="153"/>
      <c r="H64" s="153"/>
      <c r="I64" s="157"/>
      <c r="J64" s="166"/>
      <c r="K64" s="166"/>
      <c r="L64" s="179"/>
      <c r="M64" s="193"/>
    </row>
    <row r="65" spans="1:13" ht="15" customHeight="1" x14ac:dyDescent="0.25">
      <c r="A65" s="148"/>
      <c r="B65" s="151"/>
      <c r="C65" s="153"/>
      <c r="D65" s="153"/>
      <c r="E65" s="153"/>
      <c r="F65" s="153"/>
      <c r="G65" s="153"/>
      <c r="H65" s="153"/>
      <c r="I65" s="157"/>
      <c r="J65" s="166"/>
      <c r="K65" s="166"/>
      <c r="L65" s="179"/>
      <c r="M65" s="193"/>
    </row>
    <row r="66" spans="1:13" ht="15" customHeight="1" x14ac:dyDescent="0.25">
      <c r="A66" s="148"/>
      <c r="B66" s="151"/>
      <c r="C66" s="153"/>
      <c r="D66" s="153"/>
      <c r="E66" s="153"/>
      <c r="F66" s="153"/>
      <c r="G66" s="153"/>
      <c r="H66" s="153"/>
      <c r="I66" s="157"/>
      <c r="J66" s="166"/>
      <c r="K66" s="166"/>
      <c r="L66" s="179"/>
      <c r="M66" s="193"/>
    </row>
    <row r="67" spans="1:13" ht="15" customHeight="1" x14ac:dyDescent="0.25">
      <c r="A67" s="148"/>
      <c r="B67" s="151"/>
      <c r="C67" s="153"/>
      <c r="D67" s="153"/>
      <c r="E67" s="153"/>
      <c r="F67" s="153"/>
      <c r="G67" s="153"/>
      <c r="H67" s="153"/>
      <c r="I67" s="157"/>
      <c r="J67" s="166"/>
      <c r="K67" s="166"/>
      <c r="L67" s="179"/>
      <c r="M67" s="193"/>
    </row>
    <row r="68" spans="1:13" ht="15" customHeight="1" x14ac:dyDescent="0.25">
      <c r="A68" s="148"/>
      <c r="B68" s="151"/>
      <c r="C68" s="153"/>
      <c r="D68" s="153"/>
      <c r="E68" s="155"/>
      <c r="F68" s="155"/>
      <c r="G68" s="155"/>
      <c r="H68" s="155"/>
      <c r="I68" s="158"/>
      <c r="J68" s="166"/>
      <c r="K68" s="166"/>
      <c r="L68" s="179"/>
      <c r="M68" s="194"/>
    </row>
    <row r="69" spans="1:13" ht="15" customHeight="1" x14ac:dyDescent="0.25">
      <c r="A69" s="148"/>
      <c r="B69" s="173" t="s">
        <v>88</v>
      </c>
      <c r="C69" s="153"/>
      <c r="D69" s="153"/>
      <c r="E69" s="159"/>
      <c r="F69" s="159"/>
      <c r="G69" s="159"/>
      <c r="H69" s="159"/>
      <c r="I69" s="161"/>
      <c r="J69" s="163"/>
      <c r="K69" s="163">
        <f>(J69*18%)+J69</f>
        <v>0</v>
      </c>
      <c r="L69" s="179"/>
      <c r="M69" s="195"/>
    </row>
    <row r="70" spans="1:13" ht="15" customHeight="1" x14ac:dyDescent="0.25">
      <c r="A70" s="148"/>
      <c r="B70" s="174"/>
      <c r="C70" s="153"/>
      <c r="D70" s="153"/>
      <c r="E70" s="160"/>
      <c r="F70" s="160"/>
      <c r="G70" s="160"/>
      <c r="H70" s="160"/>
      <c r="I70" s="162"/>
      <c r="J70" s="163"/>
      <c r="K70" s="163"/>
      <c r="L70" s="179"/>
      <c r="M70" s="196"/>
    </row>
    <row r="71" spans="1:13" ht="15" customHeight="1" x14ac:dyDescent="0.25">
      <c r="A71" s="148"/>
      <c r="B71" s="173" t="s">
        <v>89</v>
      </c>
      <c r="C71" s="153"/>
      <c r="D71" s="153"/>
      <c r="E71" s="175"/>
      <c r="F71" s="159"/>
      <c r="G71" s="159"/>
      <c r="H71" s="159"/>
      <c r="I71" s="161"/>
      <c r="J71" s="163"/>
      <c r="K71" s="163">
        <f>(J71*18%)+J71</f>
        <v>0</v>
      </c>
      <c r="L71" s="179"/>
      <c r="M71" s="195"/>
    </row>
    <row r="72" spans="1:13" ht="15.75" customHeight="1" thickBot="1" x14ac:dyDescent="0.3">
      <c r="A72" s="149"/>
      <c r="B72" s="191"/>
      <c r="C72" s="164"/>
      <c r="D72" s="164"/>
      <c r="E72" s="185"/>
      <c r="F72" s="185"/>
      <c r="G72" s="185"/>
      <c r="H72" s="185"/>
      <c r="I72" s="186"/>
      <c r="J72" s="182"/>
      <c r="K72" s="182"/>
      <c r="L72" s="180"/>
      <c r="M72" s="197"/>
    </row>
    <row r="73" spans="1:13" ht="15.75" thickTop="1" x14ac:dyDescent="0.25"/>
  </sheetData>
  <mergeCells count="150">
    <mergeCell ref="F23:F31"/>
    <mergeCell ref="F32:F33"/>
    <mergeCell ref="F34:F35"/>
    <mergeCell ref="F36:F44"/>
    <mergeCell ref="F45:F46"/>
    <mergeCell ref="F47:F55"/>
    <mergeCell ref="F56:F57"/>
    <mergeCell ref="F58:F59"/>
    <mergeCell ref="F60:F68"/>
    <mergeCell ref="H60:H68"/>
    <mergeCell ref="I60:I68"/>
    <mergeCell ref="J60:J68"/>
    <mergeCell ref="K60:K68"/>
    <mergeCell ref="L60:L72"/>
    <mergeCell ref="M60:M68"/>
    <mergeCell ref="H69:H70"/>
    <mergeCell ref="I69:I70"/>
    <mergeCell ref="J69:J70"/>
    <mergeCell ref="K69:K70"/>
    <mergeCell ref="M69:M70"/>
    <mergeCell ref="H71:H72"/>
    <mergeCell ref="I71:I72"/>
    <mergeCell ref="J71:J72"/>
    <mergeCell ref="K71:K72"/>
    <mergeCell ref="M71:M72"/>
    <mergeCell ref="A60:A72"/>
    <mergeCell ref="B60:B68"/>
    <mergeCell ref="C60:C72"/>
    <mergeCell ref="D60:D72"/>
    <mergeCell ref="E60:E68"/>
    <mergeCell ref="G60:G68"/>
    <mergeCell ref="B69:B70"/>
    <mergeCell ref="E69:E70"/>
    <mergeCell ref="G69:G70"/>
    <mergeCell ref="B71:B72"/>
    <mergeCell ref="E71:E72"/>
    <mergeCell ref="G71:G72"/>
    <mergeCell ref="F69:F70"/>
    <mergeCell ref="F71:F72"/>
    <mergeCell ref="H47:H55"/>
    <mergeCell ref="I47:I55"/>
    <mergeCell ref="J47:J55"/>
    <mergeCell ref="K47:K55"/>
    <mergeCell ref="L47:L59"/>
    <mergeCell ref="M47:M55"/>
    <mergeCell ref="H56:H57"/>
    <mergeCell ref="I56:I57"/>
    <mergeCell ref="J56:J57"/>
    <mergeCell ref="K56:K57"/>
    <mergeCell ref="M56:M57"/>
    <mergeCell ref="H58:H59"/>
    <mergeCell ref="I58:I59"/>
    <mergeCell ref="J58:J59"/>
    <mergeCell ref="K58:K59"/>
    <mergeCell ref="M58:M59"/>
    <mergeCell ref="A47:A59"/>
    <mergeCell ref="B47:B55"/>
    <mergeCell ref="C47:C59"/>
    <mergeCell ref="D47:D59"/>
    <mergeCell ref="E47:E55"/>
    <mergeCell ref="G47:G55"/>
    <mergeCell ref="B56:B57"/>
    <mergeCell ref="E56:E57"/>
    <mergeCell ref="G56:G57"/>
    <mergeCell ref="B58:B59"/>
    <mergeCell ref="E58:E59"/>
    <mergeCell ref="G58:G59"/>
    <mergeCell ref="H36:H44"/>
    <mergeCell ref="I36:I44"/>
    <mergeCell ref="J36:J44"/>
    <mergeCell ref="K36:K44"/>
    <mergeCell ref="L36:L46"/>
    <mergeCell ref="M36:M46"/>
    <mergeCell ref="H45:H46"/>
    <mergeCell ref="I45:I46"/>
    <mergeCell ref="J45:J46"/>
    <mergeCell ref="K45:K46"/>
    <mergeCell ref="A36:A46"/>
    <mergeCell ref="B36:B44"/>
    <mergeCell ref="C36:C46"/>
    <mergeCell ref="D36:D46"/>
    <mergeCell ref="E36:E44"/>
    <mergeCell ref="G36:G44"/>
    <mergeCell ref="B45:B46"/>
    <mergeCell ref="E45:E46"/>
    <mergeCell ref="G45:G46"/>
    <mergeCell ref="B34:B35"/>
    <mergeCell ref="E34:E35"/>
    <mergeCell ref="G34:G35"/>
    <mergeCell ref="H34:H35"/>
    <mergeCell ref="I34:I35"/>
    <mergeCell ref="J34:J35"/>
    <mergeCell ref="B32:B33"/>
    <mergeCell ref="E32:E33"/>
    <mergeCell ref="G32:G33"/>
    <mergeCell ref="H32:H33"/>
    <mergeCell ref="I32:I33"/>
    <mergeCell ref="J32:J33"/>
    <mergeCell ref="A23:A35"/>
    <mergeCell ref="B23:B31"/>
    <mergeCell ref="C23:C35"/>
    <mergeCell ref="D23:D35"/>
    <mergeCell ref="E23:E31"/>
    <mergeCell ref="G23:G31"/>
    <mergeCell ref="K9:K17"/>
    <mergeCell ref="L9:L22"/>
    <mergeCell ref="M9:M22"/>
    <mergeCell ref="B18:B19"/>
    <mergeCell ref="E18:E19"/>
    <mergeCell ref="H18:H22"/>
    <mergeCell ref="I18:I19"/>
    <mergeCell ref="J18:J19"/>
    <mergeCell ref="K18:K19"/>
    <mergeCell ref="B21:B22"/>
    <mergeCell ref="H23:H31"/>
    <mergeCell ref="I23:I31"/>
    <mergeCell ref="J23:J31"/>
    <mergeCell ref="K23:K31"/>
    <mergeCell ref="L23:L35"/>
    <mergeCell ref="M23:M35"/>
    <mergeCell ref="K32:K33"/>
    <mergeCell ref="K34:K35"/>
    <mergeCell ref="B8:M8"/>
    <mergeCell ref="A9:A22"/>
    <mergeCell ref="B9:B17"/>
    <mergeCell ref="C9:C22"/>
    <mergeCell ref="D9:D22"/>
    <mergeCell ref="E9:E17"/>
    <mergeCell ref="G9:G22"/>
    <mergeCell ref="H9:H17"/>
    <mergeCell ref="I9:I17"/>
    <mergeCell ref="J9:J17"/>
    <mergeCell ref="E21:E22"/>
    <mergeCell ref="I21:I22"/>
    <mergeCell ref="J21:J22"/>
    <mergeCell ref="K21:K22"/>
    <mergeCell ref="F9:F22"/>
    <mergeCell ref="H6:H7"/>
    <mergeCell ref="I6:I7"/>
    <mergeCell ref="J6:J7"/>
    <mergeCell ref="K6:K7"/>
    <mergeCell ref="L6:L7"/>
    <mergeCell ref="M6:M7"/>
    <mergeCell ref="A6:A7"/>
    <mergeCell ref="B6:B7"/>
    <mergeCell ref="C6:C7"/>
    <mergeCell ref="D6:D7"/>
    <mergeCell ref="E6:E7"/>
    <mergeCell ref="G6:G7"/>
    <mergeCell ref="F6:F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F64D-351A-4308-BBC8-E090BE3975E6}">
  <dimension ref="A1"/>
  <sheetViews>
    <sheetView workbookViewId="0">
      <selection activeCell="F8" sqref="F8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P76"/>
  <sheetViews>
    <sheetView zoomScale="55" zoomScaleNormal="55" workbookViewId="0">
      <pane xSplit="2" ySplit="7" topLeftCell="E22" activePane="bottomRight" state="frozen"/>
      <selection pane="topRight" activeCell="C1" sqref="C1"/>
      <selection pane="bottomLeft" activeCell="A8" sqref="A8"/>
      <selection pane="bottomRight" activeCell="L20" sqref="L20:L32"/>
    </sheetView>
  </sheetViews>
  <sheetFormatPr baseColWidth="10" defaultColWidth="9.140625" defaultRowHeight="15" x14ac:dyDescent="0.25"/>
  <cols>
    <col min="2" max="2" width="66.42578125" customWidth="1"/>
    <col min="3" max="3" width="29.140625" customWidth="1"/>
    <col min="4" max="4" width="20" customWidth="1"/>
    <col min="5" max="5" width="22.5703125" customWidth="1"/>
    <col min="6" max="6" width="19.42578125" customWidth="1"/>
    <col min="7" max="7" width="23.28515625" customWidth="1"/>
    <col min="8" max="8" width="20.42578125" customWidth="1"/>
    <col min="9" max="9" width="27" customWidth="1"/>
    <col min="10" max="10" width="25.7109375" customWidth="1"/>
    <col min="11" max="11" width="24" customWidth="1"/>
    <col min="12" max="12" width="22.5703125" customWidth="1"/>
    <col min="13" max="13" width="22.140625" customWidth="1"/>
    <col min="14" max="14" width="21.42578125" customWidth="1"/>
    <col min="15" max="15" width="16.140625" customWidth="1"/>
    <col min="16" max="16" width="24.7109375" customWidth="1"/>
  </cols>
  <sheetData>
    <row r="5" spans="1:16" ht="15.75" thickBot="1" x14ac:dyDescent="0.3">
      <c r="L5" s="40"/>
    </row>
    <row r="6" spans="1:16" ht="31.5" customHeight="1" thickTop="1" x14ac:dyDescent="0.25">
      <c r="A6" s="42"/>
      <c r="B6" s="142" t="s">
        <v>0</v>
      </c>
      <c r="C6" s="134" t="s">
        <v>30</v>
      </c>
      <c r="D6" s="223" t="s">
        <v>31</v>
      </c>
      <c r="E6" s="200" t="s">
        <v>32</v>
      </c>
      <c r="F6" s="200" t="s">
        <v>33</v>
      </c>
      <c r="G6" s="200" t="s">
        <v>34</v>
      </c>
      <c r="H6" s="200" t="s">
        <v>96</v>
      </c>
      <c r="I6" s="200" t="s">
        <v>35</v>
      </c>
      <c r="J6" s="200" t="s">
        <v>80</v>
      </c>
      <c r="K6" s="204" t="s">
        <v>109</v>
      </c>
      <c r="L6" s="204" t="s">
        <v>110</v>
      </c>
      <c r="M6" s="200" t="s">
        <v>36</v>
      </c>
      <c r="N6" s="200" t="s">
        <v>37</v>
      </c>
      <c r="O6" s="200"/>
      <c r="P6" s="201" t="s">
        <v>9</v>
      </c>
    </row>
    <row r="7" spans="1:16" ht="24" customHeight="1" thickBot="1" x14ac:dyDescent="0.3">
      <c r="A7" s="43"/>
      <c r="B7" s="143"/>
      <c r="C7" s="135"/>
      <c r="D7" s="224"/>
      <c r="E7" s="203"/>
      <c r="F7" s="203"/>
      <c r="G7" s="203"/>
      <c r="H7" s="203"/>
      <c r="I7" s="203"/>
      <c r="J7" s="203"/>
      <c r="K7" s="205"/>
      <c r="L7" s="205"/>
      <c r="M7" s="203"/>
      <c r="N7" s="38" t="s">
        <v>38</v>
      </c>
      <c r="O7" s="38" t="s">
        <v>39</v>
      </c>
      <c r="P7" s="202"/>
    </row>
    <row r="8" spans="1:16" ht="15" customHeight="1" thickTop="1" x14ac:dyDescent="0.25">
      <c r="A8" s="212" t="s">
        <v>92</v>
      </c>
      <c r="B8" s="215" t="s">
        <v>85</v>
      </c>
      <c r="C8" s="217" t="s">
        <v>86</v>
      </c>
      <c r="D8" s="218" t="s">
        <v>106</v>
      </c>
      <c r="E8" s="219">
        <v>41939</v>
      </c>
      <c r="F8" s="221" t="s">
        <v>107</v>
      </c>
      <c r="G8" s="222"/>
      <c r="H8" s="219"/>
      <c r="I8" s="221" t="s">
        <v>108</v>
      </c>
      <c r="J8" s="239">
        <v>133927192</v>
      </c>
      <c r="K8" s="239">
        <v>401781575</v>
      </c>
      <c r="L8" s="239"/>
      <c r="M8" s="219"/>
      <c r="N8" s="206"/>
      <c r="O8" s="209"/>
      <c r="P8" s="199"/>
    </row>
    <row r="9" spans="1:16" ht="15.75" customHeight="1" x14ac:dyDescent="0.25">
      <c r="A9" s="213"/>
      <c r="B9" s="216"/>
      <c r="C9" s="217"/>
      <c r="D9" s="218"/>
      <c r="E9" s="220"/>
      <c r="F9" s="222"/>
      <c r="G9" s="222"/>
      <c r="H9" s="220"/>
      <c r="I9" s="222"/>
      <c r="J9" s="230"/>
      <c r="K9" s="230"/>
      <c r="L9" s="230"/>
      <c r="M9" s="220"/>
      <c r="N9" s="207"/>
      <c r="O9" s="210"/>
      <c r="P9" s="199"/>
    </row>
    <row r="10" spans="1:16" ht="15" customHeight="1" x14ac:dyDescent="0.25">
      <c r="A10" s="213"/>
      <c r="B10" s="216"/>
      <c r="C10" s="217"/>
      <c r="D10" s="218"/>
      <c r="E10" s="220"/>
      <c r="F10" s="222"/>
      <c r="G10" s="222"/>
      <c r="H10" s="220"/>
      <c r="I10" s="222"/>
      <c r="J10" s="230"/>
      <c r="K10" s="230"/>
      <c r="L10" s="230"/>
      <c r="M10" s="220"/>
      <c r="N10" s="207"/>
      <c r="O10" s="210"/>
      <c r="P10" s="199"/>
    </row>
    <row r="11" spans="1:16" ht="15" customHeight="1" x14ac:dyDescent="0.25">
      <c r="A11" s="213"/>
      <c r="B11" s="216"/>
      <c r="C11" s="217"/>
      <c r="D11" s="218"/>
      <c r="E11" s="220"/>
      <c r="F11" s="222"/>
      <c r="G11" s="222"/>
      <c r="H11" s="220"/>
      <c r="I11" s="222"/>
      <c r="J11" s="230"/>
      <c r="K11" s="230"/>
      <c r="L11" s="230"/>
      <c r="M11" s="220"/>
      <c r="N11" s="207"/>
      <c r="O11" s="210"/>
      <c r="P11" s="199"/>
    </row>
    <row r="12" spans="1:16" ht="15" customHeight="1" x14ac:dyDescent="0.25">
      <c r="A12" s="213"/>
      <c r="B12" s="216"/>
      <c r="C12" s="217"/>
      <c r="D12" s="218"/>
      <c r="E12" s="220"/>
      <c r="F12" s="222"/>
      <c r="G12" s="222"/>
      <c r="H12" s="220"/>
      <c r="I12" s="222"/>
      <c r="J12" s="230"/>
      <c r="K12" s="230"/>
      <c r="L12" s="230"/>
      <c r="M12" s="220"/>
      <c r="N12" s="207"/>
      <c r="O12" s="210"/>
      <c r="P12" s="199"/>
    </row>
    <row r="13" spans="1:16" ht="14.25" customHeight="1" x14ac:dyDescent="0.25">
      <c r="A13" s="213"/>
      <c r="B13" s="216"/>
      <c r="C13" s="217"/>
      <c r="D13" s="218"/>
      <c r="E13" s="220"/>
      <c r="F13" s="222"/>
      <c r="G13" s="222"/>
      <c r="H13" s="220"/>
      <c r="I13" s="222"/>
      <c r="J13" s="230"/>
      <c r="K13" s="230"/>
      <c r="L13" s="230"/>
      <c r="M13" s="220"/>
      <c r="N13" s="207"/>
      <c r="O13" s="210"/>
      <c r="P13" s="199"/>
    </row>
    <row r="14" spans="1:16" ht="15" hidden="1" customHeight="1" x14ac:dyDescent="0.25">
      <c r="A14" s="213"/>
      <c r="B14" s="216"/>
      <c r="C14" s="217"/>
      <c r="D14" s="218"/>
      <c r="E14" s="63"/>
      <c r="F14" s="63"/>
      <c r="G14" s="222"/>
      <c r="H14" s="220"/>
      <c r="I14" s="222"/>
      <c r="J14" s="230"/>
      <c r="K14" s="230"/>
      <c r="L14" s="230"/>
      <c r="M14" s="220"/>
      <c r="N14" s="207"/>
      <c r="O14" s="210"/>
      <c r="P14" s="199"/>
    </row>
    <row r="15" spans="1:16" ht="15" hidden="1" customHeight="1" x14ac:dyDescent="0.25">
      <c r="A15" s="213"/>
      <c r="B15" s="216"/>
      <c r="C15" s="217"/>
      <c r="D15" s="218"/>
      <c r="E15" s="63"/>
      <c r="F15" s="63"/>
      <c r="G15" s="222"/>
      <c r="H15" s="220"/>
      <c r="I15" s="222"/>
      <c r="J15" s="230"/>
      <c r="K15" s="230"/>
      <c r="L15" s="230"/>
      <c r="M15" s="220"/>
      <c r="N15" s="207"/>
      <c r="O15" s="210"/>
      <c r="P15" s="199"/>
    </row>
    <row r="16" spans="1:16" ht="15.75" customHeight="1" x14ac:dyDescent="0.25">
      <c r="A16" s="213"/>
      <c r="B16" s="225" t="s">
        <v>100</v>
      </c>
      <c r="C16" s="217"/>
      <c r="D16" s="218"/>
      <c r="E16" s="227">
        <v>42839</v>
      </c>
      <c r="F16" s="222" t="s">
        <v>104</v>
      </c>
      <c r="G16" s="222"/>
      <c r="H16" s="220"/>
      <c r="I16" s="222"/>
      <c r="J16" s="230"/>
      <c r="K16" s="230"/>
      <c r="L16" s="230"/>
      <c r="M16" s="220"/>
      <c r="N16" s="207"/>
      <c r="O16" s="210"/>
      <c r="P16" s="199"/>
    </row>
    <row r="17" spans="1:16" ht="62.25" customHeight="1" x14ac:dyDescent="0.25">
      <c r="A17" s="213"/>
      <c r="B17" s="226"/>
      <c r="C17" s="217"/>
      <c r="D17" s="218"/>
      <c r="E17" s="228"/>
      <c r="F17" s="222"/>
      <c r="G17" s="222"/>
      <c r="H17" s="220"/>
      <c r="I17" s="222"/>
      <c r="J17" s="230"/>
      <c r="K17" s="230"/>
      <c r="L17" s="230"/>
      <c r="M17" s="220"/>
      <c r="N17" s="207"/>
      <c r="O17" s="210"/>
      <c r="P17" s="199"/>
    </row>
    <row r="18" spans="1:16" ht="81" customHeight="1" thickBot="1" x14ac:dyDescent="0.3">
      <c r="A18" s="214"/>
      <c r="B18" s="41" t="s">
        <v>105</v>
      </c>
      <c r="C18" s="217"/>
      <c r="D18" s="218"/>
      <c r="E18" s="65"/>
      <c r="F18" s="64"/>
      <c r="G18" s="222"/>
      <c r="H18" s="236"/>
      <c r="I18" s="238"/>
      <c r="J18" s="231"/>
      <c r="K18" s="231"/>
      <c r="L18" s="231"/>
      <c r="M18" s="236"/>
      <c r="N18" s="208"/>
      <c r="O18" s="211"/>
      <c r="P18" s="199"/>
    </row>
    <row r="19" spans="1:16" ht="9.75" customHeight="1" thickBot="1" x14ac:dyDescent="0.3">
      <c r="A19" s="212" t="s">
        <v>93</v>
      </c>
      <c r="B19" s="46"/>
      <c r="C19" s="47"/>
      <c r="D19" s="48"/>
      <c r="E19" s="48"/>
      <c r="F19" s="48"/>
      <c r="G19" s="48"/>
      <c r="H19" s="49"/>
      <c r="I19" s="49"/>
      <c r="J19" s="49"/>
      <c r="K19" s="49"/>
      <c r="L19" s="49"/>
      <c r="M19" s="49"/>
      <c r="N19" s="50"/>
      <c r="O19" s="50"/>
      <c r="P19" s="51"/>
    </row>
    <row r="20" spans="1:16" ht="15" customHeight="1" x14ac:dyDescent="0.25">
      <c r="A20" s="213"/>
      <c r="B20" s="245" t="s">
        <v>29</v>
      </c>
      <c r="C20" s="217" t="s">
        <v>40</v>
      </c>
      <c r="D20" s="218" t="s">
        <v>41</v>
      </c>
      <c r="E20" s="220">
        <v>42384</v>
      </c>
      <c r="F20" s="222" t="s">
        <v>42</v>
      </c>
      <c r="G20" s="222" t="s">
        <v>43</v>
      </c>
      <c r="H20" s="220">
        <v>42401</v>
      </c>
      <c r="I20" s="232" t="s">
        <v>44</v>
      </c>
      <c r="J20" s="229">
        <v>550099985</v>
      </c>
      <c r="K20" s="229">
        <v>3300599910</v>
      </c>
      <c r="L20" s="229">
        <v>550099985</v>
      </c>
      <c r="M20" s="235">
        <v>42673</v>
      </c>
      <c r="N20" s="237">
        <v>6267288328</v>
      </c>
      <c r="O20" s="246">
        <v>0.56999999999999995</v>
      </c>
      <c r="P20" s="199" t="s">
        <v>45</v>
      </c>
    </row>
    <row r="21" spans="1:16" ht="15.75" customHeight="1" x14ac:dyDescent="0.25">
      <c r="A21" s="213"/>
      <c r="B21" s="216"/>
      <c r="C21" s="217"/>
      <c r="D21" s="218"/>
      <c r="E21" s="222"/>
      <c r="F21" s="222"/>
      <c r="G21" s="222"/>
      <c r="H21" s="222"/>
      <c r="I21" s="233"/>
      <c r="J21" s="230"/>
      <c r="K21" s="230"/>
      <c r="L21" s="230"/>
      <c r="M21" s="220"/>
      <c r="N21" s="207"/>
      <c r="O21" s="210"/>
      <c r="P21" s="199"/>
    </row>
    <row r="22" spans="1:16" ht="15.75" customHeight="1" x14ac:dyDescent="0.25">
      <c r="A22" s="213"/>
      <c r="B22" s="216"/>
      <c r="C22" s="217"/>
      <c r="D22" s="218"/>
      <c r="E22" s="222"/>
      <c r="F22" s="222"/>
      <c r="G22" s="222"/>
      <c r="H22" s="222"/>
      <c r="I22" s="233"/>
      <c r="J22" s="230"/>
      <c r="K22" s="230"/>
      <c r="L22" s="230"/>
      <c r="M22" s="220"/>
      <c r="N22" s="207"/>
      <c r="O22" s="210"/>
      <c r="P22" s="199"/>
    </row>
    <row r="23" spans="1:16" ht="15" customHeight="1" x14ac:dyDescent="0.25">
      <c r="A23" s="213"/>
      <c r="B23" s="216"/>
      <c r="C23" s="217"/>
      <c r="D23" s="218"/>
      <c r="E23" s="222"/>
      <c r="F23" s="222"/>
      <c r="G23" s="222"/>
      <c r="H23" s="222"/>
      <c r="I23" s="233"/>
      <c r="J23" s="230"/>
      <c r="K23" s="230"/>
      <c r="L23" s="230"/>
      <c r="M23" s="220"/>
      <c r="N23" s="207"/>
      <c r="O23" s="210"/>
      <c r="P23" s="199"/>
    </row>
    <row r="24" spans="1:16" ht="15" customHeight="1" x14ac:dyDescent="0.25">
      <c r="A24" s="213"/>
      <c r="B24" s="216"/>
      <c r="C24" s="217"/>
      <c r="D24" s="218"/>
      <c r="E24" s="222"/>
      <c r="F24" s="222"/>
      <c r="G24" s="222"/>
      <c r="H24" s="222"/>
      <c r="I24" s="233"/>
      <c r="J24" s="230"/>
      <c r="K24" s="230"/>
      <c r="L24" s="230"/>
      <c r="M24" s="220"/>
      <c r="N24" s="207"/>
      <c r="O24" s="210"/>
      <c r="P24" s="199"/>
    </row>
    <row r="25" spans="1:16" ht="15" customHeight="1" x14ac:dyDescent="0.25">
      <c r="A25" s="213"/>
      <c r="B25" s="216"/>
      <c r="C25" s="217"/>
      <c r="D25" s="218"/>
      <c r="E25" s="222"/>
      <c r="F25" s="222"/>
      <c r="G25" s="222"/>
      <c r="H25" s="222"/>
      <c r="I25" s="233"/>
      <c r="J25" s="230"/>
      <c r="K25" s="230"/>
      <c r="L25" s="230"/>
      <c r="M25" s="220"/>
      <c r="N25" s="207"/>
      <c r="O25" s="210"/>
      <c r="P25" s="199"/>
    </row>
    <row r="26" spans="1:16" ht="15" customHeight="1" x14ac:dyDescent="0.25">
      <c r="A26" s="213"/>
      <c r="B26" s="216"/>
      <c r="C26" s="217"/>
      <c r="D26" s="218"/>
      <c r="E26" s="222"/>
      <c r="F26" s="222"/>
      <c r="G26" s="222"/>
      <c r="H26" s="222"/>
      <c r="I26" s="233"/>
      <c r="J26" s="230"/>
      <c r="K26" s="230"/>
      <c r="L26" s="230"/>
      <c r="M26" s="220"/>
      <c r="N26" s="207"/>
      <c r="O26" s="210"/>
      <c r="P26" s="199"/>
    </row>
    <row r="27" spans="1:16" ht="15" customHeight="1" x14ac:dyDescent="0.25">
      <c r="A27" s="213"/>
      <c r="B27" s="216"/>
      <c r="C27" s="217"/>
      <c r="D27" s="218"/>
      <c r="E27" s="222"/>
      <c r="F27" s="222"/>
      <c r="G27" s="222"/>
      <c r="H27" s="222"/>
      <c r="I27" s="233"/>
      <c r="J27" s="230"/>
      <c r="K27" s="230"/>
      <c r="L27" s="230"/>
      <c r="M27" s="220"/>
      <c r="N27" s="207"/>
      <c r="O27" s="210"/>
      <c r="P27" s="199"/>
    </row>
    <row r="28" spans="1:16" ht="15" customHeight="1" x14ac:dyDescent="0.25">
      <c r="A28" s="213"/>
      <c r="B28" s="216"/>
      <c r="C28" s="217"/>
      <c r="D28" s="218"/>
      <c r="E28" s="222"/>
      <c r="F28" s="222"/>
      <c r="G28" s="222"/>
      <c r="H28" s="222"/>
      <c r="I28" s="233"/>
      <c r="J28" s="230"/>
      <c r="K28" s="230"/>
      <c r="L28" s="230"/>
      <c r="M28" s="220"/>
      <c r="N28" s="207"/>
      <c r="O28" s="210"/>
      <c r="P28" s="199"/>
    </row>
    <row r="29" spans="1:16" ht="15.75" customHeight="1" x14ac:dyDescent="0.25">
      <c r="A29" s="213"/>
      <c r="B29" s="225" t="s">
        <v>90</v>
      </c>
      <c r="C29" s="217"/>
      <c r="D29" s="218"/>
      <c r="E29" s="222"/>
      <c r="F29" s="222"/>
      <c r="G29" s="222"/>
      <c r="H29" s="228" t="s">
        <v>23</v>
      </c>
      <c r="I29" s="233"/>
      <c r="J29" s="230"/>
      <c r="K29" s="230"/>
      <c r="L29" s="230"/>
      <c r="M29" s="220"/>
      <c r="N29" s="207"/>
      <c r="O29" s="210"/>
      <c r="P29" s="199"/>
    </row>
    <row r="30" spans="1:16" ht="15.75" customHeight="1" x14ac:dyDescent="0.25">
      <c r="A30" s="213"/>
      <c r="B30" s="226"/>
      <c r="C30" s="217"/>
      <c r="D30" s="218"/>
      <c r="E30" s="222"/>
      <c r="F30" s="222"/>
      <c r="G30" s="222"/>
      <c r="H30" s="228"/>
      <c r="I30" s="233"/>
      <c r="J30" s="230"/>
      <c r="K30" s="230"/>
      <c r="L30" s="230"/>
      <c r="M30" s="220"/>
      <c r="N30" s="207"/>
      <c r="O30" s="210"/>
      <c r="P30" s="199"/>
    </row>
    <row r="31" spans="1:16" ht="15.75" customHeight="1" x14ac:dyDescent="0.25">
      <c r="A31" s="213"/>
      <c r="B31" s="225" t="s">
        <v>91</v>
      </c>
      <c r="C31" s="217"/>
      <c r="D31" s="218"/>
      <c r="E31" s="222"/>
      <c r="F31" s="222"/>
      <c r="G31" s="222"/>
      <c r="H31" s="228" t="s">
        <v>23</v>
      </c>
      <c r="I31" s="233"/>
      <c r="J31" s="230"/>
      <c r="K31" s="230"/>
      <c r="L31" s="230"/>
      <c r="M31" s="220"/>
      <c r="N31" s="207"/>
      <c r="O31" s="210"/>
      <c r="P31" s="199"/>
    </row>
    <row r="32" spans="1:16" ht="16.5" customHeight="1" thickBot="1" x14ac:dyDescent="0.3">
      <c r="A32" s="214"/>
      <c r="B32" s="240"/>
      <c r="C32" s="217"/>
      <c r="D32" s="218"/>
      <c r="E32" s="222"/>
      <c r="F32" s="222"/>
      <c r="G32" s="222"/>
      <c r="H32" s="228"/>
      <c r="I32" s="234"/>
      <c r="J32" s="231"/>
      <c r="K32" s="231"/>
      <c r="L32" s="231"/>
      <c r="M32" s="236"/>
      <c r="N32" s="208"/>
      <c r="O32" s="211"/>
      <c r="P32" s="199"/>
    </row>
    <row r="33" spans="1:16" ht="9.75" customHeight="1" thickBot="1" x14ac:dyDescent="0.3">
      <c r="A33" s="212" t="s">
        <v>94</v>
      </c>
      <c r="B33" s="52"/>
      <c r="C33" s="53"/>
      <c r="D33" s="54"/>
      <c r="E33" s="54"/>
      <c r="F33" s="54"/>
      <c r="G33" s="54"/>
      <c r="H33" s="55"/>
      <c r="I33" s="55"/>
      <c r="J33" s="55"/>
      <c r="K33" s="55"/>
      <c r="L33" s="55"/>
      <c r="M33" s="55"/>
      <c r="N33" s="56"/>
      <c r="O33" s="56"/>
      <c r="P33" s="57"/>
    </row>
    <row r="34" spans="1:16" ht="15.75" customHeight="1" thickTop="1" x14ac:dyDescent="0.25">
      <c r="A34" s="213"/>
      <c r="B34" s="151" t="s">
        <v>24</v>
      </c>
      <c r="C34" s="241" t="s">
        <v>49</v>
      </c>
      <c r="D34" s="153" t="s">
        <v>50</v>
      </c>
      <c r="E34" s="242">
        <v>42839</v>
      </c>
      <c r="F34" s="153" t="s">
        <v>51</v>
      </c>
      <c r="G34" s="242">
        <v>42849</v>
      </c>
      <c r="H34" s="242">
        <v>42802</v>
      </c>
      <c r="I34" s="153" t="s">
        <v>52</v>
      </c>
      <c r="J34" s="249">
        <v>131994800</v>
      </c>
      <c r="K34" s="249">
        <v>395984400</v>
      </c>
      <c r="L34" s="249">
        <v>131994800</v>
      </c>
      <c r="M34" s="157">
        <v>0</v>
      </c>
      <c r="N34" s="243" t="s">
        <v>23</v>
      </c>
      <c r="O34" s="179"/>
      <c r="P34" s="247"/>
    </row>
    <row r="35" spans="1:16" ht="15" customHeight="1" x14ac:dyDescent="0.25">
      <c r="A35" s="213"/>
      <c r="B35" s="151"/>
      <c r="C35" s="241"/>
      <c r="D35" s="153"/>
      <c r="E35" s="153"/>
      <c r="F35" s="153"/>
      <c r="G35" s="153"/>
      <c r="H35" s="153"/>
      <c r="I35" s="153"/>
      <c r="J35" s="249"/>
      <c r="K35" s="249"/>
      <c r="L35" s="249"/>
      <c r="M35" s="157"/>
      <c r="N35" s="244"/>
      <c r="O35" s="179"/>
      <c r="P35" s="247"/>
    </row>
    <row r="36" spans="1:16" ht="15" customHeight="1" x14ac:dyDescent="0.25">
      <c r="A36" s="213"/>
      <c r="B36" s="151"/>
      <c r="C36" s="241"/>
      <c r="D36" s="153"/>
      <c r="E36" s="153"/>
      <c r="F36" s="153"/>
      <c r="G36" s="153"/>
      <c r="H36" s="153"/>
      <c r="I36" s="153"/>
      <c r="J36" s="249"/>
      <c r="K36" s="249"/>
      <c r="L36" s="249"/>
      <c r="M36" s="157"/>
      <c r="N36" s="244"/>
      <c r="O36" s="179"/>
      <c r="P36" s="247"/>
    </row>
    <row r="37" spans="1:16" ht="15" customHeight="1" x14ac:dyDescent="0.25">
      <c r="A37" s="213"/>
      <c r="B37" s="151"/>
      <c r="C37" s="241"/>
      <c r="D37" s="153"/>
      <c r="E37" s="153"/>
      <c r="F37" s="153"/>
      <c r="G37" s="153"/>
      <c r="H37" s="153"/>
      <c r="I37" s="153"/>
      <c r="J37" s="249"/>
      <c r="K37" s="249"/>
      <c r="L37" s="249"/>
      <c r="M37" s="157"/>
      <c r="N37" s="244"/>
      <c r="O37" s="179"/>
      <c r="P37" s="247"/>
    </row>
    <row r="38" spans="1:16" ht="15" customHeight="1" x14ac:dyDescent="0.25">
      <c r="A38" s="213"/>
      <c r="B38" s="151"/>
      <c r="C38" s="241"/>
      <c r="D38" s="153"/>
      <c r="E38" s="153"/>
      <c r="F38" s="153"/>
      <c r="G38" s="153"/>
      <c r="H38" s="153"/>
      <c r="I38" s="153"/>
      <c r="J38" s="249"/>
      <c r="K38" s="249"/>
      <c r="L38" s="249"/>
      <c r="M38" s="157"/>
      <c r="N38" s="244"/>
      <c r="O38" s="179"/>
      <c r="P38" s="247"/>
    </row>
    <row r="39" spans="1:16" ht="15" customHeight="1" x14ac:dyDescent="0.25">
      <c r="A39" s="213"/>
      <c r="B39" s="151"/>
      <c r="C39" s="241"/>
      <c r="D39" s="153"/>
      <c r="E39" s="153"/>
      <c r="F39" s="153"/>
      <c r="G39" s="153"/>
      <c r="H39" s="153"/>
      <c r="I39" s="153"/>
      <c r="J39" s="249"/>
      <c r="K39" s="249"/>
      <c r="L39" s="249"/>
      <c r="M39" s="157"/>
      <c r="N39" s="244"/>
      <c r="O39" s="179"/>
      <c r="P39" s="247"/>
    </row>
    <row r="40" spans="1:16" ht="15" customHeight="1" x14ac:dyDescent="0.25">
      <c r="A40" s="213"/>
      <c r="B40" s="151"/>
      <c r="C40" s="241"/>
      <c r="D40" s="153"/>
      <c r="E40" s="153"/>
      <c r="F40" s="153"/>
      <c r="G40" s="153"/>
      <c r="H40" s="153"/>
      <c r="I40" s="153"/>
      <c r="J40" s="249"/>
      <c r="K40" s="249"/>
      <c r="L40" s="249"/>
      <c r="M40" s="157"/>
      <c r="N40" s="244"/>
      <c r="O40" s="179"/>
      <c r="P40" s="247"/>
    </row>
    <row r="41" spans="1:16" ht="15" customHeight="1" x14ac:dyDescent="0.25">
      <c r="A41" s="213"/>
      <c r="B41" s="151"/>
      <c r="C41" s="241"/>
      <c r="D41" s="153"/>
      <c r="E41" s="153"/>
      <c r="F41" s="153"/>
      <c r="G41" s="153"/>
      <c r="H41" s="153"/>
      <c r="I41" s="153"/>
      <c r="J41" s="249"/>
      <c r="K41" s="249"/>
      <c r="L41" s="249"/>
      <c r="M41" s="157"/>
      <c r="N41" s="244"/>
      <c r="O41" s="179"/>
      <c r="P41" s="247"/>
    </row>
    <row r="42" spans="1:16" ht="15" customHeight="1" x14ac:dyDescent="0.25">
      <c r="A42" s="213"/>
      <c r="B42" s="151"/>
      <c r="C42" s="241"/>
      <c r="D42" s="153"/>
      <c r="E42" s="153"/>
      <c r="F42" s="153"/>
      <c r="G42" s="155"/>
      <c r="H42" s="155"/>
      <c r="I42" s="155"/>
      <c r="J42" s="250"/>
      <c r="K42" s="250"/>
      <c r="L42" s="250"/>
      <c r="M42" s="158"/>
      <c r="N42" s="244"/>
      <c r="O42" s="179"/>
      <c r="P42" s="247"/>
    </row>
    <row r="43" spans="1:16" ht="15.75" customHeight="1" thickBot="1" x14ac:dyDescent="0.3">
      <c r="A43" s="213"/>
      <c r="B43" s="248" t="s">
        <v>22</v>
      </c>
      <c r="C43" s="241"/>
      <c r="D43" s="153"/>
      <c r="E43" s="153"/>
      <c r="F43" s="153"/>
      <c r="G43" s="159" t="s">
        <v>23</v>
      </c>
      <c r="H43" s="159"/>
      <c r="I43" s="66"/>
      <c r="J43" s="66"/>
      <c r="K43" s="66"/>
      <c r="L43" s="159"/>
      <c r="M43" s="161"/>
      <c r="N43" s="163"/>
      <c r="O43" s="179"/>
      <c r="P43" s="247"/>
    </row>
    <row r="44" spans="1:16" ht="15.75" hidden="1" customHeight="1" thickBot="1" x14ac:dyDescent="0.3">
      <c r="A44" s="213"/>
      <c r="B44" s="187"/>
      <c r="C44" s="241"/>
      <c r="D44" s="153"/>
      <c r="E44" s="153"/>
      <c r="F44" s="153"/>
      <c r="G44" s="160"/>
      <c r="H44" s="160"/>
      <c r="I44" s="67"/>
      <c r="J44" s="67"/>
      <c r="K44" s="67"/>
      <c r="L44" s="160"/>
      <c r="M44" s="162"/>
      <c r="N44" s="163"/>
      <c r="O44" s="179"/>
      <c r="P44" s="247"/>
    </row>
    <row r="45" spans="1:16" ht="9.75" customHeight="1" thickBot="1" x14ac:dyDescent="0.3">
      <c r="A45" s="270" t="s">
        <v>95</v>
      </c>
      <c r="B45" s="52"/>
      <c r="C45" s="53"/>
      <c r="D45" s="54"/>
      <c r="E45" s="54"/>
      <c r="F45" s="54"/>
      <c r="G45" s="54"/>
      <c r="H45" s="55"/>
      <c r="I45" s="55"/>
      <c r="J45" s="55"/>
      <c r="K45" s="55"/>
      <c r="L45" s="55"/>
      <c r="M45" s="55"/>
      <c r="N45" s="56"/>
      <c r="O45" s="56"/>
      <c r="P45" s="57"/>
    </row>
    <row r="46" spans="1:16" ht="16.5" customHeight="1" thickTop="1" x14ac:dyDescent="0.25">
      <c r="A46" s="271"/>
      <c r="B46" s="260" t="s">
        <v>19</v>
      </c>
      <c r="C46" s="261" t="s">
        <v>46</v>
      </c>
      <c r="D46" s="263">
        <v>42865</v>
      </c>
      <c r="E46" s="263" t="s">
        <v>47</v>
      </c>
      <c r="F46" s="263">
        <v>42866</v>
      </c>
      <c r="G46" s="261" t="s">
        <v>48</v>
      </c>
      <c r="H46" s="263">
        <v>43069</v>
      </c>
      <c r="I46" s="278" t="s">
        <v>99</v>
      </c>
      <c r="J46" s="275">
        <v>1648927567</v>
      </c>
      <c r="K46" s="275">
        <v>3297855133</v>
      </c>
      <c r="L46" s="257">
        <v>1648927567</v>
      </c>
      <c r="M46" s="267">
        <v>43069</v>
      </c>
      <c r="N46" s="251" t="s">
        <v>23</v>
      </c>
      <c r="O46" s="251"/>
      <c r="P46" s="254"/>
    </row>
    <row r="47" spans="1:16" ht="15.75" customHeight="1" x14ac:dyDescent="0.25">
      <c r="A47" s="271"/>
      <c r="B47" s="151"/>
      <c r="C47" s="153"/>
      <c r="D47" s="153"/>
      <c r="E47" s="242"/>
      <c r="F47" s="153"/>
      <c r="G47" s="153"/>
      <c r="H47" s="242"/>
      <c r="I47" s="249"/>
      <c r="J47" s="276"/>
      <c r="K47" s="276"/>
      <c r="L47" s="258"/>
      <c r="M47" s="268"/>
      <c r="N47" s="252"/>
      <c r="O47" s="252"/>
      <c r="P47" s="255"/>
    </row>
    <row r="48" spans="1:16" ht="15" customHeight="1" x14ac:dyDescent="0.25">
      <c r="A48" s="271"/>
      <c r="B48" s="151"/>
      <c r="C48" s="153"/>
      <c r="D48" s="153"/>
      <c r="E48" s="242"/>
      <c r="F48" s="153"/>
      <c r="G48" s="153"/>
      <c r="H48" s="242"/>
      <c r="I48" s="249"/>
      <c r="J48" s="276"/>
      <c r="K48" s="276"/>
      <c r="L48" s="258"/>
      <c r="M48" s="268"/>
      <c r="N48" s="252"/>
      <c r="O48" s="252"/>
      <c r="P48" s="255"/>
    </row>
    <row r="49" spans="1:16" ht="15" customHeight="1" x14ac:dyDescent="0.25">
      <c r="A49" s="271"/>
      <c r="B49" s="151"/>
      <c r="C49" s="153"/>
      <c r="D49" s="153"/>
      <c r="E49" s="242"/>
      <c r="F49" s="153"/>
      <c r="G49" s="153"/>
      <c r="H49" s="242"/>
      <c r="I49" s="249"/>
      <c r="J49" s="276"/>
      <c r="K49" s="276"/>
      <c r="L49" s="258"/>
      <c r="M49" s="268"/>
      <c r="N49" s="252"/>
      <c r="O49" s="252"/>
      <c r="P49" s="255"/>
    </row>
    <row r="50" spans="1:16" ht="15" customHeight="1" x14ac:dyDescent="0.25">
      <c r="A50" s="271"/>
      <c r="B50" s="151"/>
      <c r="C50" s="153"/>
      <c r="D50" s="153"/>
      <c r="E50" s="242"/>
      <c r="F50" s="153"/>
      <c r="G50" s="153"/>
      <c r="H50" s="242"/>
      <c r="I50" s="249"/>
      <c r="J50" s="276"/>
      <c r="K50" s="276"/>
      <c r="L50" s="258"/>
      <c r="M50" s="268"/>
      <c r="N50" s="252"/>
      <c r="O50" s="252"/>
      <c r="P50" s="255"/>
    </row>
    <row r="51" spans="1:16" ht="15" customHeight="1" x14ac:dyDescent="0.25">
      <c r="A51" s="271"/>
      <c r="B51" s="151"/>
      <c r="C51" s="153"/>
      <c r="D51" s="153"/>
      <c r="E51" s="242"/>
      <c r="F51" s="153"/>
      <c r="G51" s="153"/>
      <c r="H51" s="242"/>
      <c r="I51" s="249"/>
      <c r="J51" s="276"/>
      <c r="K51" s="276"/>
      <c r="L51" s="258"/>
      <c r="M51" s="268"/>
      <c r="N51" s="252"/>
      <c r="O51" s="252"/>
      <c r="P51" s="255"/>
    </row>
    <row r="52" spans="1:16" ht="15" customHeight="1" x14ac:dyDescent="0.25">
      <c r="A52" s="271"/>
      <c r="B52" s="151"/>
      <c r="C52" s="153"/>
      <c r="D52" s="153"/>
      <c r="E52" s="242"/>
      <c r="F52" s="153"/>
      <c r="G52" s="153"/>
      <c r="H52" s="242"/>
      <c r="I52" s="249"/>
      <c r="J52" s="276"/>
      <c r="K52" s="276"/>
      <c r="L52" s="258"/>
      <c r="M52" s="268"/>
      <c r="N52" s="252"/>
      <c r="O52" s="252"/>
      <c r="P52" s="255"/>
    </row>
    <row r="53" spans="1:16" ht="15" customHeight="1" x14ac:dyDescent="0.25">
      <c r="A53" s="271"/>
      <c r="B53" s="151"/>
      <c r="C53" s="153"/>
      <c r="D53" s="153"/>
      <c r="E53" s="242"/>
      <c r="F53" s="153"/>
      <c r="G53" s="153"/>
      <c r="H53" s="242"/>
      <c r="I53" s="249"/>
      <c r="J53" s="276"/>
      <c r="K53" s="276"/>
      <c r="L53" s="258"/>
      <c r="M53" s="268"/>
      <c r="N53" s="252"/>
      <c r="O53" s="252"/>
      <c r="P53" s="255"/>
    </row>
    <row r="54" spans="1:16" ht="15" customHeight="1" x14ac:dyDescent="0.25">
      <c r="A54" s="271"/>
      <c r="B54" s="151"/>
      <c r="C54" s="153"/>
      <c r="D54" s="153"/>
      <c r="E54" s="242"/>
      <c r="F54" s="155"/>
      <c r="G54" s="153"/>
      <c r="H54" s="242"/>
      <c r="I54" s="249"/>
      <c r="J54" s="276"/>
      <c r="K54" s="276"/>
      <c r="L54" s="258"/>
      <c r="M54" s="268"/>
      <c r="N54" s="252"/>
      <c r="O54" s="252"/>
      <c r="P54" s="255"/>
    </row>
    <row r="55" spans="1:16" ht="15.75" customHeight="1" x14ac:dyDescent="0.25">
      <c r="A55" s="271"/>
      <c r="B55" s="248" t="s">
        <v>22</v>
      </c>
      <c r="C55" s="153"/>
      <c r="D55" s="153"/>
      <c r="E55" s="242"/>
      <c r="F55" s="159" t="s">
        <v>23</v>
      </c>
      <c r="G55" s="153"/>
      <c r="H55" s="242"/>
      <c r="I55" s="249"/>
      <c r="J55" s="276"/>
      <c r="K55" s="276"/>
      <c r="L55" s="258"/>
      <c r="M55" s="268"/>
      <c r="N55" s="252"/>
      <c r="O55" s="252"/>
      <c r="P55" s="255"/>
    </row>
    <row r="56" spans="1:16" ht="15.75" customHeight="1" x14ac:dyDescent="0.25">
      <c r="A56" s="271"/>
      <c r="B56" s="187"/>
      <c r="C56" s="153"/>
      <c r="D56" s="153"/>
      <c r="E56" s="242"/>
      <c r="F56" s="160"/>
      <c r="G56" s="153"/>
      <c r="H56" s="242"/>
      <c r="I56" s="249"/>
      <c r="J56" s="276"/>
      <c r="K56" s="276"/>
      <c r="L56" s="258"/>
      <c r="M56" s="268"/>
      <c r="N56" s="252"/>
      <c r="O56" s="252"/>
      <c r="P56" s="255"/>
    </row>
    <row r="57" spans="1:16" ht="15.75" customHeight="1" x14ac:dyDescent="0.25">
      <c r="A57" s="271"/>
      <c r="B57" s="265" t="s">
        <v>22</v>
      </c>
      <c r="C57" s="153"/>
      <c r="D57" s="153"/>
      <c r="E57" s="242"/>
      <c r="F57" s="175" t="s">
        <v>23</v>
      </c>
      <c r="G57" s="153"/>
      <c r="H57" s="242"/>
      <c r="I57" s="249"/>
      <c r="J57" s="276"/>
      <c r="K57" s="276"/>
      <c r="L57" s="258"/>
      <c r="M57" s="268"/>
      <c r="N57" s="252"/>
      <c r="O57" s="252"/>
      <c r="P57" s="255"/>
    </row>
    <row r="58" spans="1:16" ht="16.5" customHeight="1" thickBot="1" x14ac:dyDescent="0.3">
      <c r="A58" s="272"/>
      <c r="B58" s="266"/>
      <c r="C58" s="262"/>
      <c r="D58" s="262"/>
      <c r="E58" s="264"/>
      <c r="F58" s="273"/>
      <c r="G58" s="262"/>
      <c r="H58" s="264"/>
      <c r="I58" s="279"/>
      <c r="J58" s="277"/>
      <c r="K58" s="277"/>
      <c r="L58" s="259"/>
      <c r="M58" s="269"/>
      <c r="N58" s="253"/>
      <c r="O58" s="253"/>
      <c r="P58" s="256"/>
    </row>
    <row r="59" spans="1:16" ht="9.75" customHeight="1" thickBot="1" x14ac:dyDescent="0.3">
      <c r="A59" s="270" t="s">
        <v>98</v>
      </c>
      <c r="B59" s="52"/>
      <c r="C59" s="53"/>
      <c r="D59" s="54"/>
      <c r="E59" s="54"/>
      <c r="F59" s="54"/>
      <c r="G59" s="54"/>
      <c r="H59" s="55"/>
      <c r="I59" s="55"/>
      <c r="J59" s="55"/>
      <c r="K59" s="55"/>
      <c r="L59" s="55"/>
      <c r="M59" s="55"/>
      <c r="N59" s="56"/>
      <c r="O59" s="56"/>
      <c r="P59" s="57"/>
    </row>
    <row r="60" spans="1:16" ht="15.75" customHeight="1" thickTop="1" x14ac:dyDescent="0.25">
      <c r="A60" s="271"/>
      <c r="B60" s="150"/>
      <c r="C60" s="283"/>
      <c r="D60" s="152"/>
      <c r="E60" s="198"/>
      <c r="F60" s="152"/>
      <c r="G60" s="198"/>
      <c r="H60" s="152"/>
      <c r="I60" s="274">
        <f>C82*5%</f>
        <v>0</v>
      </c>
      <c r="J60" s="274">
        <f>C82*15%</f>
        <v>0</v>
      </c>
      <c r="K60" s="274">
        <f>C82*5%</f>
        <v>0</v>
      </c>
      <c r="L60" s="198"/>
      <c r="M60" s="156"/>
      <c r="N60" s="280"/>
      <c r="O60" s="178"/>
      <c r="P60" s="281"/>
    </row>
    <row r="61" spans="1:16" ht="15" customHeight="1" x14ac:dyDescent="0.25">
      <c r="A61" s="271"/>
      <c r="B61" s="151"/>
      <c r="C61" s="241"/>
      <c r="D61" s="153"/>
      <c r="E61" s="153"/>
      <c r="F61" s="153"/>
      <c r="G61" s="153"/>
      <c r="H61" s="153"/>
      <c r="I61" s="249"/>
      <c r="J61" s="249"/>
      <c r="K61" s="249"/>
      <c r="L61" s="153"/>
      <c r="M61" s="157"/>
      <c r="N61" s="244"/>
      <c r="O61" s="179"/>
      <c r="P61" s="247"/>
    </row>
    <row r="62" spans="1:16" ht="15" customHeight="1" x14ac:dyDescent="0.25">
      <c r="A62" s="271"/>
      <c r="B62" s="151"/>
      <c r="C62" s="241"/>
      <c r="D62" s="153"/>
      <c r="E62" s="153"/>
      <c r="F62" s="153"/>
      <c r="G62" s="153"/>
      <c r="H62" s="153"/>
      <c r="I62" s="249"/>
      <c r="J62" s="249"/>
      <c r="K62" s="249"/>
      <c r="L62" s="153"/>
      <c r="M62" s="157"/>
      <c r="N62" s="244"/>
      <c r="O62" s="179"/>
      <c r="P62" s="247"/>
    </row>
    <row r="63" spans="1:16" ht="15" customHeight="1" x14ac:dyDescent="0.25">
      <c r="A63" s="271"/>
      <c r="B63" s="151"/>
      <c r="C63" s="241"/>
      <c r="D63" s="153"/>
      <c r="E63" s="153"/>
      <c r="F63" s="153"/>
      <c r="G63" s="153"/>
      <c r="H63" s="153"/>
      <c r="I63" s="249"/>
      <c r="J63" s="249"/>
      <c r="K63" s="249"/>
      <c r="L63" s="153"/>
      <c r="M63" s="157"/>
      <c r="N63" s="244"/>
      <c r="O63" s="179"/>
      <c r="P63" s="247"/>
    </row>
    <row r="64" spans="1:16" ht="15" customHeight="1" x14ac:dyDescent="0.25">
      <c r="A64" s="271"/>
      <c r="B64" s="151"/>
      <c r="C64" s="241"/>
      <c r="D64" s="153"/>
      <c r="E64" s="153"/>
      <c r="F64" s="153"/>
      <c r="G64" s="153"/>
      <c r="H64" s="153"/>
      <c r="I64" s="249"/>
      <c r="J64" s="249"/>
      <c r="K64" s="249"/>
      <c r="L64" s="153"/>
      <c r="M64" s="157"/>
      <c r="N64" s="244"/>
      <c r="O64" s="179"/>
      <c r="P64" s="247"/>
    </row>
    <row r="65" spans="1:16" ht="15" customHeight="1" x14ac:dyDescent="0.25">
      <c r="A65" s="271"/>
      <c r="B65" s="151"/>
      <c r="C65" s="241"/>
      <c r="D65" s="153"/>
      <c r="E65" s="153"/>
      <c r="F65" s="153"/>
      <c r="G65" s="153"/>
      <c r="H65" s="153"/>
      <c r="I65" s="249"/>
      <c r="J65" s="249"/>
      <c r="K65" s="249"/>
      <c r="L65" s="153"/>
      <c r="M65" s="157"/>
      <c r="N65" s="244"/>
      <c r="O65" s="179"/>
      <c r="P65" s="247"/>
    </row>
    <row r="66" spans="1:16" ht="15" customHeight="1" x14ac:dyDescent="0.25">
      <c r="A66" s="271"/>
      <c r="B66" s="151"/>
      <c r="C66" s="241"/>
      <c r="D66" s="153"/>
      <c r="E66" s="153"/>
      <c r="F66" s="153"/>
      <c r="G66" s="153"/>
      <c r="H66" s="153"/>
      <c r="I66" s="249"/>
      <c r="J66" s="249"/>
      <c r="K66" s="249"/>
      <c r="L66" s="153"/>
      <c r="M66" s="157"/>
      <c r="N66" s="244"/>
      <c r="O66" s="179"/>
      <c r="P66" s="247"/>
    </row>
    <row r="67" spans="1:16" ht="15" customHeight="1" x14ac:dyDescent="0.25">
      <c r="A67" s="271"/>
      <c r="B67" s="151"/>
      <c r="C67" s="241"/>
      <c r="D67" s="153"/>
      <c r="E67" s="153"/>
      <c r="F67" s="153"/>
      <c r="G67" s="153"/>
      <c r="H67" s="153"/>
      <c r="I67" s="249"/>
      <c r="J67" s="249"/>
      <c r="K67" s="249"/>
      <c r="L67" s="153"/>
      <c r="M67" s="157"/>
      <c r="N67" s="244"/>
      <c r="O67" s="179"/>
      <c r="P67" s="247"/>
    </row>
    <row r="68" spans="1:16" ht="15" customHeight="1" x14ac:dyDescent="0.25">
      <c r="A68" s="271"/>
      <c r="B68" s="151"/>
      <c r="C68" s="241"/>
      <c r="D68" s="153"/>
      <c r="E68" s="153"/>
      <c r="F68" s="153"/>
      <c r="G68" s="155"/>
      <c r="H68" s="155"/>
      <c r="I68" s="250"/>
      <c r="J68" s="250"/>
      <c r="K68" s="250"/>
      <c r="L68" s="155"/>
      <c r="M68" s="158"/>
      <c r="N68" s="244"/>
      <c r="O68" s="179"/>
      <c r="P68" s="247"/>
    </row>
    <row r="69" spans="1:16" ht="15.75" customHeight="1" x14ac:dyDescent="0.25">
      <c r="A69" s="271"/>
      <c r="B69" s="248" t="s">
        <v>22</v>
      </c>
      <c r="C69" s="241"/>
      <c r="D69" s="153"/>
      <c r="E69" s="153"/>
      <c r="F69" s="153"/>
      <c r="G69" s="159"/>
      <c r="H69" s="159"/>
      <c r="I69" s="66"/>
      <c r="J69" s="66"/>
      <c r="K69" s="66"/>
      <c r="L69" s="159"/>
      <c r="M69" s="161"/>
      <c r="N69" s="163"/>
      <c r="O69" s="179"/>
      <c r="P69" s="247"/>
    </row>
    <row r="70" spans="1:16" ht="15.75" customHeight="1" x14ac:dyDescent="0.25">
      <c r="A70" s="271"/>
      <c r="B70" s="187"/>
      <c r="C70" s="241"/>
      <c r="D70" s="153"/>
      <c r="E70" s="153"/>
      <c r="F70" s="153"/>
      <c r="G70" s="160"/>
      <c r="H70" s="160"/>
      <c r="I70" s="67"/>
      <c r="J70" s="67"/>
      <c r="K70" s="67"/>
      <c r="L70" s="160"/>
      <c r="M70" s="162"/>
      <c r="N70" s="163"/>
      <c r="O70" s="179"/>
      <c r="P70" s="247"/>
    </row>
    <row r="71" spans="1:16" ht="15.75" customHeight="1" x14ac:dyDescent="0.25">
      <c r="A71" s="271"/>
      <c r="B71" s="265" t="s">
        <v>22</v>
      </c>
      <c r="C71" s="241"/>
      <c r="D71" s="153"/>
      <c r="E71" s="153"/>
      <c r="F71" s="153"/>
      <c r="G71" s="175"/>
      <c r="H71" s="159"/>
      <c r="I71" s="66"/>
      <c r="J71" s="66"/>
      <c r="K71" s="66"/>
      <c r="L71" s="159"/>
      <c r="M71" s="161"/>
      <c r="N71" s="163"/>
      <c r="O71" s="179"/>
      <c r="P71" s="247"/>
    </row>
    <row r="72" spans="1:16" ht="16.5" customHeight="1" thickBot="1" x14ac:dyDescent="0.3">
      <c r="A72" s="272"/>
      <c r="B72" s="184"/>
      <c r="C72" s="284"/>
      <c r="D72" s="164"/>
      <c r="E72" s="164"/>
      <c r="F72" s="164"/>
      <c r="G72" s="185"/>
      <c r="H72" s="185"/>
      <c r="I72" s="71"/>
      <c r="J72" s="71"/>
      <c r="K72" s="71"/>
      <c r="L72" s="185"/>
      <c r="M72" s="186"/>
      <c r="N72" s="182"/>
      <c r="O72" s="180"/>
      <c r="P72" s="282"/>
    </row>
    <row r="73" spans="1:16" ht="9.75" customHeight="1" thickBot="1" x14ac:dyDescent="0.3">
      <c r="A73" s="72"/>
      <c r="B73" s="52"/>
      <c r="C73" s="53"/>
      <c r="D73" s="54"/>
      <c r="E73" s="54"/>
      <c r="F73" s="54"/>
      <c r="G73" s="54"/>
      <c r="H73" s="55"/>
      <c r="I73" s="55"/>
      <c r="J73" s="55"/>
      <c r="K73" s="55"/>
      <c r="L73" s="55"/>
      <c r="M73" s="55"/>
      <c r="N73" s="56"/>
      <c r="O73" s="56"/>
      <c r="P73" s="57"/>
    </row>
    <row r="74" spans="1:16" ht="15.75" customHeight="1" thickTop="1" x14ac:dyDescent="0.25"/>
    <row r="75" spans="1:16" ht="15" customHeight="1" x14ac:dyDescent="0.25"/>
    <row r="76" spans="1:16" ht="15" customHeight="1" x14ac:dyDescent="0.25"/>
  </sheetData>
  <mergeCells count="123">
    <mergeCell ref="H71:H72"/>
    <mergeCell ref="L71:L72"/>
    <mergeCell ref="M71:M72"/>
    <mergeCell ref="N71:N72"/>
    <mergeCell ref="M60:M68"/>
    <mergeCell ref="N60:N68"/>
    <mergeCell ref="O60:O72"/>
    <mergeCell ref="P60:P72"/>
    <mergeCell ref="A59:A72"/>
    <mergeCell ref="B60:B68"/>
    <mergeCell ref="C60:C72"/>
    <mergeCell ref="D60:D72"/>
    <mergeCell ref="E60:E72"/>
    <mergeCell ref="F60:F72"/>
    <mergeCell ref="B71:B72"/>
    <mergeCell ref="G71:G72"/>
    <mergeCell ref="A45:A58"/>
    <mergeCell ref="F57:F58"/>
    <mergeCell ref="B69:B70"/>
    <mergeCell ref="G69:G70"/>
    <mergeCell ref="H69:H70"/>
    <mergeCell ref="L69:L70"/>
    <mergeCell ref="M69:M70"/>
    <mergeCell ref="N69:N70"/>
    <mergeCell ref="G60:G68"/>
    <mergeCell ref="H60:H68"/>
    <mergeCell ref="I60:I68"/>
    <mergeCell ref="J60:J68"/>
    <mergeCell ref="K60:K68"/>
    <mergeCell ref="L60:L68"/>
    <mergeCell ref="K46:K58"/>
    <mergeCell ref="J46:J58"/>
    <mergeCell ref="I46:I58"/>
    <mergeCell ref="H46:H58"/>
    <mergeCell ref="G46:G58"/>
    <mergeCell ref="O46:O58"/>
    <mergeCell ref="P46:P58"/>
    <mergeCell ref="B55:B56"/>
    <mergeCell ref="F55:F56"/>
    <mergeCell ref="L46:L58"/>
    <mergeCell ref="B46:B54"/>
    <mergeCell ref="C46:C58"/>
    <mergeCell ref="D46:D58"/>
    <mergeCell ref="E46:E58"/>
    <mergeCell ref="F46:F54"/>
    <mergeCell ref="B57:B58"/>
    <mergeCell ref="M46:M58"/>
    <mergeCell ref="N46:N58"/>
    <mergeCell ref="B43:B44"/>
    <mergeCell ref="G43:G44"/>
    <mergeCell ref="H43:H44"/>
    <mergeCell ref="L43:L44"/>
    <mergeCell ref="M43:M44"/>
    <mergeCell ref="N43:N44"/>
    <mergeCell ref="H34:H42"/>
    <mergeCell ref="I34:I42"/>
    <mergeCell ref="J34:J42"/>
    <mergeCell ref="K34:K42"/>
    <mergeCell ref="L34:L42"/>
    <mergeCell ref="M34:M42"/>
    <mergeCell ref="P20:P32"/>
    <mergeCell ref="D20:D32"/>
    <mergeCell ref="E20:E32"/>
    <mergeCell ref="F20:F32"/>
    <mergeCell ref="B31:B32"/>
    <mergeCell ref="A33:A44"/>
    <mergeCell ref="B34:B42"/>
    <mergeCell ref="C34:C44"/>
    <mergeCell ref="D34:D44"/>
    <mergeCell ref="E34:E44"/>
    <mergeCell ref="F34:F44"/>
    <mergeCell ref="G34:G42"/>
    <mergeCell ref="A19:A32"/>
    <mergeCell ref="N34:N42"/>
    <mergeCell ref="B29:B30"/>
    <mergeCell ref="H29:H30"/>
    <mergeCell ref="G20:G32"/>
    <mergeCell ref="H20:H28"/>
    <mergeCell ref="H31:H32"/>
    <mergeCell ref="B20:B28"/>
    <mergeCell ref="C20:C32"/>
    <mergeCell ref="O20:O32"/>
    <mergeCell ref="O34:O44"/>
    <mergeCell ref="P34:P44"/>
    <mergeCell ref="J20:J32"/>
    <mergeCell ref="I20:I32"/>
    <mergeCell ref="K20:K32"/>
    <mergeCell ref="L20:L32"/>
    <mergeCell ref="M20:M32"/>
    <mergeCell ref="N20:N32"/>
    <mergeCell ref="I8:I18"/>
    <mergeCell ref="H8:H18"/>
    <mergeCell ref="J8:J18"/>
    <mergeCell ref="K8:K18"/>
    <mergeCell ref="L8:L18"/>
    <mergeCell ref="M8:M18"/>
    <mergeCell ref="A8:A18"/>
    <mergeCell ref="B8:B15"/>
    <mergeCell ref="C8:C18"/>
    <mergeCell ref="D8:D18"/>
    <mergeCell ref="E8:E13"/>
    <mergeCell ref="F8:F13"/>
    <mergeCell ref="G8:G18"/>
    <mergeCell ref="H6:H7"/>
    <mergeCell ref="B6:B7"/>
    <mergeCell ref="C6:C7"/>
    <mergeCell ref="D6:D7"/>
    <mergeCell ref="E6:E7"/>
    <mergeCell ref="F6:F7"/>
    <mergeCell ref="G6:G7"/>
    <mergeCell ref="B16:B17"/>
    <mergeCell ref="E16:E17"/>
    <mergeCell ref="F16:F17"/>
    <mergeCell ref="P8:P18"/>
    <mergeCell ref="N6:O6"/>
    <mergeCell ref="P6:P7"/>
    <mergeCell ref="I6:I7"/>
    <mergeCell ref="J6:J7"/>
    <mergeCell ref="K6:K7"/>
    <mergeCell ref="L6:L7"/>
    <mergeCell ref="M6:M7"/>
    <mergeCell ref="N8:N18"/>
    <mergeCell ref="O8:O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83"/>
  <sheetViews>
    <sheetView zoomScale="98" zoomScaleNormal="98" workbookViewId="0">
      <pane xSplit="1" ySplit="5" topLeftCell="J6" activePane="bottomRight" state="frozen"/>
      <selection pane="topRight" activeCell="B1" sqref="B1"/>
      <selection pane="bottomLeft" activeCell="A6" sqref="A6"/>
      <selection pane="bottomRight" activeCell="N35" sqref="N35"/>
    </sheetView>
  </sheetViews>
  <sheetFormatPr baseColWidth="10" defaultColWidth="9.140625" defaultRowHeight="15" x14ac:dyDescent="0.25"/>
  <cols>
    <col min="2" max="2" width="26.28515625" customWidth="1"/>
    <col min="3" max="3" width="46.5703125" customWidth="1"/>
    <col min="4" max="4" width="20.42578125" customWidth="1"/>
    <col min="5" max="5" width="26.28515625" customWidth="1"/>
    <col min="6" max="6" width="23" customWidth="1"/>
    <col min="7" max="7" width="14.28515625" customWidth="1"/>
    <col min="8" max="8" width="16.85546875" customWidth="1"/>
    <col min="9" max="9" width="22.28515625" customWidth="1"/>
    <col min="10" max="10" width="22.140625" customWidth="1"/>
    <col min="11" max="11" width="18.28515625" customWidth="1"/>
    <col min="12" max="12" width="13.85546875" customWidth="1"/>
    <col min="13" max="13" width="24.7109375" bestFit="1" customWidth="1"/>
    <col min="14" max="14" width="21.42578125" bestFit="1" customWidth="1"/>
    <col min="15" max="15" width="18.28515625" bestFit="1" customWidth="1"/>
    <col min="16" max="16" width="17.28515625" customWidth="1"/>
    <col min="17" max="18" width="26.5703125" customWidth="1"/>
  </cols>
  <sheetData>
    <row r="2" spans="1:18" ht="15.75" thickBot="1" x14ac:dyDescent="0.3"/>
    <row r="3" spans="1:18" ht="25.5" customHeight="1" thickBot="1" x14ac:dyDescent="0.3">
      <c r="A3" s="300"/>
      <c r="B3" s="302" t="s">
        <v>0</v>
      </c>
      <c r="C3" s="307" t="s">
        <v>113</v>
      </c>
      <c r="D3" s="302" t="s">
        <v>53</v>
      </c>
      <c r="E3" s="335" t="s">
        <v>125</v>
      </c>
      <c r="F3" s="336"/>
      <c r="G3" s="302" t="s">
        <v>54</v>
      </c>
      <c r="H3" s="302" t="s">
        <v>55</v>
      </c>
      <c r="I3" s="302" t="s">
        <v>56</v>
      </c>
      <c r="J3" s="304" t="s">
        <v>57</v>
      </c>
      <c r="K3" s="305"/>
      <c r="L3" s="306"/>
      <c r="M3" s="298" t="s">
        <v>58</v>
      </c>
      <c r="N3" s="298" t="s">
        <v>59</v>
      </c>
      <c r="O3" s="296" t="s">
        <v>60</v>
      </c>
      <c r="P3" s="298" t="s">
        <v>61</v>
      </c>
      <c r="Q3" s="329" t="s">
        <v>111</v>
      </c>
      <c r="R3" s="296" t="s">
        <v>9</v>
      </c>
    </row>
    <row r="4" spans="1:18" ht="35.25" customHeight="1" thickBot="1" x14ac:dyDescent="0.3">
      <c r="A4" s="301"/>
      <c r="B4" s="303"/>
      <c r="C4" s="308"/>
      <c r="D4" s="303"/>
      <c r="E4" s="337"/>
      <c r="F4" s="338"/>
      <c r="G4" s="303"/>
      <c r="H4" s="303"/>
      <c r="I4" s="303"/>
      <c r="J4" s="1" t="s">
        <v>62</v>
      </c>
      <c r="K4" s="1" t="s">
        <v>63</v>
      </c>
      <c r="L4" s="1" t="s">
        <v>64</v>
      </c>
      <c r="M4" s="299"/>
      <c r="N4" s="299"/>
      <c r="O4" s="297"/>
      <c r="P4" s="299"/>
      <c r="Q4" s="330"/>
      <c r="R4" s="297"/>
    </row>
    <row r="5" spans="1:18" ht="6" customHeight="1" thickBot="1" x14ac:dyDescent="0.3">
      <c r="B5" s="340"/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1"/>
      <c r="P5" s="341"/>
      <c r="Q5" s="78"/>
      <c r="R5" s="78"/>
    </row>
    <row r="6" spans="1:18" ht="23.1" customHeight="1" thickBot="1" x14ac:dyDescent="0.3">
      <c r="A6" s="212" t="s">
        <v>92</v>
      </c>
      <c r="B6" s="309" t="s">
        <v>85</v>
      </c>
      <c r="C6" s="320" t="s">
        <v>116</v>
      </c>
      <c r="D6" s="311" t="s">
        <v>86</v>
      </c>
      <c r="E6" s="311" t="s">
        <v>115</v>
      </c>
      <c r="F6" s="314">
        <f>E8+E13</f>
        <v>3160691722</v>
      </c>
      <c r="G6" s="116" t="s">
        <v>65</v>
      </c>
      <c r="H6" s="117">
        <v>41437</v>
      </c>
      <c r="I6" s="16">
        <v>401781575</v>
      </c>
      <c r="J6" s="118">
        <v>0</v>
      </c>
      <c r="K6" s="118">
        <v>0</v>
      </c>
      <c r="L6" s="118">
        <v>0</v>
      </c>
      <c r="M6" s="16">
        <f>I6-J6-K6-L6</f>
        <v>401781575</v>
      </c>
      <c r="N6" s="16">
        <f>M6</f>
        <v>401781575</v>
      </c>
      <c r="O6" s="16">
        <f>N6</f>
        <v>401781575</v>
      </c>
      <c r="P6" s="119">
        <v>0</v>
      </c>
      <c r="Q6" s="285">
        <f>F6-N19</f>
        <v>402011340</v>
      </c>
      <c r="R6" s="285"/>
    </row>
    <row r="7" spans="1:18" ht="23.1" customHeight="1" thickBot="1" x14ac:dyDescent="0.3">
      <c r="A7" s="213"/>
      <c r="B7" s="310"/>
      <c r="C7" s="321"/>
      <c r="D7" s="312"/>
      <c r="E7" s="312"/>
      <c r="F7" s="315"/>
      <c r="G7" s="120" t="s">
        <v>66</v>
      </c>
      <c r="H7" s="121">
        <v>41879</v>
      </c>
      <c r="I7" s="112">
        <v>80000000</v>
      </c>
      <c r="J7" s="111">
        <v>0</v>
      </c>
      <c r="K7" s="122">
        <v>4000000</v>
      </c>
      <c r="L7" s="110"/>
      <c r="M7" s="112">
        <f t="shared" ref="M7:M10" si="0">I7-J7-K7-L7</f>
        <v>76000000</v>
      </c>
      <c r="N7" s="112">
        <f t="shared" ref="N7:O18" si="1">M7</f>
        <v>76000000</v>
      </c>
      <c r="O7" s="113">
        <f t="shared" si="1"/>
        <v>76000000</v>
      </c>
      <c r="P7" s="123">
        <v>0</v>
      </c>
      <c r="Q7" s="286"/>
      <c r="R7" s="286"/>
    </row>
    <row r="8" spans="1:18" ht="23.1" customHeight="1" thickBot="1" x14ac:dyDescent="0.3">
      <c r="A8" s="213"/>
      <c r="B8" s="310"/>
      <c r="C8" s="321"/>
      <c r="D8" s="312"/>
      <c r="E8" s="97">
        <v>3160691722</v>
      </c>
      <c r="F8" s="315"/>
      <c r="G8" s="116" t="s">
        <v>67</v>
      </c>
      <c r="H8" s="124">
        <v>41941</v>
      </c>
      <c r="I8" s="112">
        <v>126629722</v>
      </c>
      <c r="J8" s="111">
        <v>0</v>
      </c>
      <c r="K8" s="122">
        <v>6331486</v>
      </c>
      <c r="L8" s="110">
        <v>0</v>
      </c>
      <c r="M8" s="112">
        <f t="shared" si="0"/>
        <v>120298236</v>
      </c>
      <c r="N8" s="112">
        <f t="shared" si="1"/>
        <v>120298236</v>
      </c>
      <c r="O8" s="113">
        <f t="shared" si="1"/>
        <v>120298236</v>
      </c>
      <c r="P8" s="123">
        <v>0</v>
      </c>
      <c r="Q8" s="286"/>
      <c r="R8" s="286"/>
    </row>
    <row r="9" spans="1:18" ht="23.1" customHeight="1" thickBot="1" x14ac:dyDescent="0.3">
      <c r="A9" s="213"/>
      <c r="B9" s="310"/>
      <c r="C9" s="321"/>
      <c r="D9" s="312"/>
      <c r="E9" s="96"/>
      <c r="F9" s="315"/>
      <c r="G9" s="120" t="s">
        <v>68</v>
      </c>
      <c r="H9" s="124">
        <v>42173</v>
      </c>
      <c r="I9" s="16">
        <v>46702012</v>
      </c>
      <c r="J9" s="111">
        <v>0</v>
      </c>
      <c r="K9" s="110">
        <v>2335101</v>
      </c>
      <c r="L9" s="110">
        <v>0</v>
      </c>
      <c r="M9" s="16">
        <f t="shared" si="0"/>
        <v>44366911</v>
      </c>
      <c r="N9" s="16">
        <f t="shared" si="1"/>
        <v>44366911</v>
      </c>
      <c r="O9" s="17">
        <f t="shared" si="1"/>
        <v>44366911</v>
      </c>
      <c r="P9" s="74">
        <v>0</v>
      </c>
      <c r="Q9" s="286"/>
      <c r="R9" s="286"/>
    </row>
    <row r="10" spans="1:18" ht="23.1" customHeight="1" thickBot="1" x14ac:dyDescent="0.3">
      <c r="A10" s="213"/>
      <c r="B10" s="310"/>
      <c r="C10" s="321"/>
      <c r="D10" s="312"/>
      <c r="E10" s="96"/>
      <c r="F10" s="315"/>
      <c r="G10" s="116" t="s">
        <v>69</v>
      </c>
      <c r="H10" s="124">
        <v>42411</v>
      </c>
      <c r="I10" s="16">
        <v>362133491</v>
      </c>
      <c r="J10" s="111">
        <v>0</v>
      </c>
      <c r="K10" s="110">
        <v>18106675</v>
      </c>
      <c r="L10" s="110">
        <v>0</v>
      </c>
      <c r="M10" s="16">
        <f t="shared" si="0"/>
        <v>344026816</v>
      </c>
      <c r="N10" s="16">
        <f t="shared" si="1"/>
        <v>344026816</v>
      </c>
      <c r="O10" s="17">
        <f t="shared" si="1"/>
        <v>344026816</v>
      </c>
      <c r="P10" s="74">
        <v>0</v>
      </c>
      <c r="Q10" s="286"/>
      <c r="R10" s="286"/>
    </row>
    <row r="11" spans="1:18" ht="23.1" customHeight="1" thickBot="1" x14ac:dyDescent="0.3">
      <c r="A11" s="213"/>
      <c r="B11" s="310"/>
      <c r="C11" s="321"/>
      <c r="D11" s="312"/>
      <c r="E11" s="96"/>
      <c r="F11" s="315"/>
      <c r="G11" s="120" t="s">
        <v>70</v>
      </c>
      <c r="H11" s="124">
        <v>42872</v>
      </c>
      <c r="I11" s="16">
        <v>966138886</v>
      </c>
      <c r="J11" s="110">
        <v>386455555</v>
      </c>
      <c r="K11" s="110">
        <v>48306944</v>
      </c>
      <c r="L11" s="110"/>
      <c r="M11" s="16">
        <f>I11-J11-K11-L11</f>
        <v>531376387</v>
      </c>
      <c r="N11" s="16">
        <f t="shared" si="1"/>
        <v>531376387</v>
      </c>
      <c r="O11" s="17">
        <f t="shared" si="1"/>
        <v>531376387</v>
      </c>
      <c r="P11" s="74">
        <v>0</v>
      </c>
      <c r="Q11" s="286"/>
      <c r="R11" s="286"/>
    </row>
    <row r="12" spans="1:18" ht="23.1" customHeight="1" thickBot="1" x14ac:dyDescent="0.3">
      <c r="A12" s="213"/>
      <c r="B12" s="310"/>
      <c r="C12" s="321"/>
      <c r="D12" s="312"/>
      <c r="E12" s="96" t="s">
        <v>114</v>
      </c>
      <c r="F12" s="315"/>
      <c r="G12" s="116" t="s">
        <v>71</v>
      </c>
      <c r="H12" s="125">
        <v>43237</v>
      </c>
      <c r="I12" s="16">
        <v>966138886</v>
      </c>
      <c r="J12" s="122">
        <v>386455555</v>
      </c>
      <c r="K12" s="110">
        <v>48306944</v>
      </c>
      <c r="L12" s="110"/>
      <c r="M12" s="16">
        <v>627024137</v>
      </c>
      <c r="N12" s="16">
        <f t="shared" si="1"/>
        <v>627024137</v>
      </c>
      <c r="O12" s="17">
        <f>N12</f>
        <v>627024137</v>
      </c>
      <c r="P12" s="74">
        <v>0</v>
      </c>
      <c r="Q12" s="286"/>
      <c r="R12" s="286"/>
    </row>
    <row r="13" spans="1:18" ht="23.1" customHeight="1" thickBot="1" x14ac:dyDescent="0.3">
      <c r="A13" s="213"/>
      <c r="B13" s="310"/>
      <c r="C13" s="321"/>
      <c r="D13" s="312"/>
      <c r="E13" s="96">
        <v>0</v>
      </c>
      <c r="F13" s="315"/>
      <c r="G13" s="120" t="s">
        <v>72</v>
      </c>
      <c r="H13" s="125"/>
      <c r="I13" s="16"/>
      <c r="J13" s="122"/>
      <c r="K13" s="110"/>
      <c r="L13" s="110"/>
      <c r="M13" s="16">
        <v>27846000</v>
      </c>
      <c r="N13" s="16">
        <f t="shared" si="1"/>
        <v>27846000</v>
      </c>
      <c r="O13" s="17">
        <f t="shared" si="1"/>
        <v>27846000</v>
      </c>
      <c r="P13" s="74"/>
      <c r="Q13" s="286"/>
      <c r="R13" s="286"/>
    </row>
    <row r="14" spans="1:18" ht="23.1" customHeight="1" thickBot="1" x14ac:dyDescent="0.3">
      <c r="A14" s="213"/>
      <c r="B14" s="310"/>
      <c r="C14" s="321"/>
      <c r="D14" s="312"/>
      <c r="E14" s="96"/>
      <c r="F14" s="315"/>
      <c r="G14" s="116" t="s">
        <v>73</v>
      </c>
      <c r="H14" s="125">
        <v>43390</v>
      </c>
      <c r="I14" s="16">
        <v>203778884</v>
      </c>
      <c r="J14" s="122">
        <v>15326017</v>
      </c>
      <c r="K14" s="110">
        <v>10188944</v>
      </c>
      <c r="L14" s="110"/>
      <c r="M14" s="16">
        <v>210351429</v>
      </c>
      <c r="N14" s="16">
        <f t="shared" si="1"/>
        <v>210351429</v>
      </c>
      <c r="O14" s="17"/>
      <c r="P14" s="74"/>
      <c r="Q14" s="286"/>
      <c r="R14" s="286"/>
    </row>
    <row r="15" spans="1:18" ht="23.1" customHeight="1" thickBot="1" x14ac:dyDescent="0.3">
      <c r="A15" s="213"/>
      <c r="B15" s="310"/>
      <c r="C15" s="321"/>
      <c r="D15" s="312"/>
      <c r="E15" s="96" t="s">
        <v>118</v>
      </c>
      <c r="F15" s="315"/>
      <c r="G15" s="120" t="s">
        <v>74</v>
      </c>
      <c r="H15" s="125">
        <v>43390</v>
      </c>
      <c r="I15" s="16">
        <v>106319015</v>
      </c>
      <c r="J15" s="122"/>
      <c r="K15" s="110">
        <v>5315951</v>
      </c>
      <c r="L15" s="110"/>
      <c r="M15" s="16">
        <v>119183615</v>
      </c>
      <c r="N15" s="16">
        <f t="shared" si="1"/>
        <v>119183615</v>
      </c>
      <c r="O15" s="17"/>
      <c r="P15" s="74"/>
      <c r="Q15" s="286"/>
      <c r="R15" s="286"/>
    </row>
    <row r="16" spans="1:18" ht="23.1" customHeight="1" thickBot="1" x14ac:dyDescent="0.3">
      <c r="A16" s="213"/>
      <c r="B16" s="310"/>
      <c r="C16" s="321"/>
      <c r="D16" s="312"/>
      <c r="E16" s="99">
        <v>401781575</v>
      </c>
      <c r="F16" s="315"/>
      <c r="G16" s="116" t="s">
        <v>75</v>
      </c>
      <c r="H16" s="125"/>
      <c r="I16" s="16"/>
      <c r="J16" s="122"/>
      <c r="K16" s="110"/>
      <c r="L16" s="110"/>
      <c r="M16" s="16">
        <v>66046974</v>
      </c>
      <c r="N16" s="16">
        <f t="shared" si="1"/>
        <v>66046974</v>
      </c>
      <c r="O16" s="17">
        <f t="shared" si="1"/>
        <v>66046974</v>
      </c>
      <c r="P16" s="74"/>
      <c r="Q16" s="286"/>
      <c r="R16" s="286"/>
    </row>
    <row r="17" spans="1:18" ht="23.1" customHeight="1" thickBot="1" x14ac:dyDescent="0.3">
      <c r="A17" s="213"/>
      <c r="B17" s="310"/>
      <c r="C17" s="322"/>
      <c r="D17" s="313"/>
      <c r="E17" s="96"/>
      <c r="F17" s="315"/>
      <c r="G17" s="120" t="s">
        <v>76</v>
      </c>
      <c r="H17" s="125">
        <v>43390</v>
      </c>
      <c r="I17" s="16">
        <v>169828994</v>
      </c>
      <c r="J17" s="122"/>
      <c r="K17" s="110">
        <v>8491450</v>
      </c>
      <c r="L17" s="110"/>
      <c r="M17" s="16">
        <v>190378302</v>
      </c>
      <c r="N17" s="16">
        <f t="shared" si="1"/>
        <v>190378302</v>
      </c>
      <c r="O17" s="17"/>
      <c r="P17" s="126"/>
      <c r="Q17" s="287"/>
      <c r="R17" s="287"/>
    </row>
    <row r="18" spans="1:18" ht="23.1" customHeight="1" thickBot="1" x14ac:dyDescent="0.3">
      <c r="A18" s="213"/>
      <c r="B18" s="107"/>
      <c r="C18" s="106"/>
      <c r="D18" s="104"/>
      <c r="E18" s="96"/>
      <c r="F18" s="127"/>
      <c r="G18" s="128"/>
      <c r="H18" s="125">
        <v>43390</v>
      </c>
      <c r="I18" s="16">
        <v>265011615</v>
      </c>
      <c r="J18" s="122">
        <v>0</v>
      </c>
      <c r="K18" s="110">
        <v>13250581</v>
      </c>
      <c r="L18" s="110">
        <v>0</v>
      </c>
      <c r="M18" s="16">
        <v>297078020</v>
      </c>
      <c r="N18" s="16">
        <f t="shared" si="1"/>
        <v>297078020</v>
      </c>
      <c r="O18" s="17"/>
      <c r="P18" s="129"/>
      <c r="Q18" s="105"/>
      <c r="R18" s="105"/>
    </row>
    <row r="19" spans="1:18" ht="16.5" thickBot="1" x14ac:dyDescent="0.3">
      <c r="A19" s="213"/>
      <c r="B19" s="23"/>
      <c r="C19" s="24"/>
      <c r="D19" s="24"/>
      <c r="E19" s="24"/>
      <c r="F19" s="24"/>
      <c r="G19" s="316" t="s">
        <v>77</v>
      </c>
      <c r="H19" s="317"/>
      <c r="I19" s="25">
        <f t="shared" ref="I19:P19" si="2">SUM(I6:I17)</f>
        <v>3429451465</v>
      </c>
      <c r="J19" s="25">
        <f t="shared" si="2"/>
        <v>788237127</v>
      </c>
      <c r="K19" s="25">
        <f t="shared" si="2"/>
        <v>151383495</v>
      </c>
      <c r="L19" s="26">
        <f t="shared" si="2"/>
        <v>0</v>
      </c>
      <c r="M19" s="27">
        <f t="shared" si="2"/>
        <v>2758680382</v>
      </c>
      <c r="N19" s="27">
        <f t="shared" si="2"/>
        <v>2758680382</v>
      </c>
      <c r="O19" s="27">
        <f t="shared" si="2"/>
        <v>2238767036</v>
      </c>
      <c r="P19" s="75">
        <f t="shared" si="2"/>
        <v>0</v>
      </c>
      <c r="Q19" s="77"/>
      <c r="R19" s="77"/>
    </row>
    <row r="20" spans="1:18" ht="16.5" thickBot="1" x14ac:dyDescent="0.3">
      <c r="A20" s="214"/>
      <c r="B20" s="29"/>
      <c r="C20" s="30"/>
      <c r="D20" s="30"/>
      <c r="E20" s="30"/>
      <c r="F20" s="30"/>
      <c r="G20" s="318" t="s">
        <v>78</v>
      </c>
      <c r="H20" s="319"/>
      <c r="I20" s="79"/>
      <c r="J20" s="80"/>
      <c r="K20" s="81"/>
      <c r="L20" s="82"/>
      <c r="M20" s="83"/>
      <c r="N20" s="102">
        <f>N19*100/F6</f>
        <v>87.280906353447904</v>
      </c>
      <c r="O20" s="84"/>
      <c r="P20" s="85"/>
      <c r="Q20" s="90">
        <f>100-N20</f>
        <v>12.719093646552096</v>
      </c>
      <c r="R20" s="90"/>
    </row>
    <row r="21" spans="1:18" ht="15.75" thickBot="1" x14ac:dyDescent="0.3">
      <c r="A21" s="331"/>
      <c r="B21" s="332"/>
      <c r="C21" s="332"/>
      <c r="D21" s="332"/>
      <c r="E21" s="332"/>
      <c r="F21" s="332"/>
      <c r="G21" s="332"/>
      <c r="H21" s="332"/>
      <c r="I21" s="332"/>
      <c r="J21" s="332"/>
      <c r="K21" s="332"/>
      <c r="L21" s="332"/>
      <c r="M21" s="332"/>
      <c r="N21" s="332"/>
      <c r="O21" s="332"/>
      <c r="P21" s="332"/>
      <c r="Q21" s="333"/>
    </row>
    <row r="22" spans="1:18" ht="21.95" customHeight="1" thickBot="1" x14ac:dyDescent="0.3">
      <c r="A22" s="213" t="s">
        <v>93</v>
      </c>
      <c r="B22" s="310" t="s">
        <v>119</v>
      </c>
      <c r="C22" s="324" t="s">
        <v>120</v>
      </c>
      <c r="D22" s="312" t="s">
        <v>40</v>
      </c>
      <c r="E22" s="311" t="s">
        <v>115</v>
      </c>
      <c r="F22" s="323">
        <f>E24+E29</f>
        <v>11001999701</v>
      </c>
      <c r="G22" s="58" t="s">
        <v>65</v>
      </c>
      <c r="H22" s="3">
        <v>42410</v>
      </c>
      <c r="I22" s="59">
        <v>3300599910</v>
      </c>
      <c r="J22" s="60">
        <v>0</v>
      </c>
      <c r="K22" s="60">
        <v>0</v>
      </c>
      <c r="L22" s="60">
        <v>0</v>
      </c>
      <c r="M22" s="59">
        <f>I22-J22-K22-L22</f>
        <v>3300599910</v>
      </c>
      <c r="N22" s="59">
        <f>M22</f>
        <v>3300599910</v>
      </c>
      <c r="O22" s="59">
        <f>N22</f>
        <v>3300599910</v>
      </c>
      <c r="P22" s="61">
        <v>0</v>
      </c>
      <c r="Q22" s="288">
        <f>F22-N34</f>
        <v>1628273111</v>
      </c>
      <c r="R22" s="288"/>
    </row>
    <row r="23" spans="1:18" ht="21.95" customHeight="1" thickBot="1" x14ac:dyDescent="0.3">
      <c r="A23" s="213"/>
      <c r="B23" s="310"/>
      <c r="C23" s="321"/>
      <c r="D23" s="312"/>
      <c r="E23" s="312"/>
      <c r="F23" s="323"/>
      <c r="G23" s="7" t="s">
        <v>66</v>
      </c>
      <c r="H23" s="8">
        <v>42523</v>
      </c>
      <c r="I23" s="9">
        <v>771000000</v>
      </c>
      <c r="J23" s="10">
        <v>0</v>
      </c>
      <c r="K23" s="11">
        <v>38550000</v>
      </c>
      <c r="L23" s="12">
        <v>0</v>
      </c>
      <c r="M23" s="9">
        <f t="shared" ref="M23:M33" si="3">I23-J23-K23-L23</f>
        <v>732450000</v>
      </c>
      <c r="N23" s="9">
        <f t="shared" ref="N23:O33" si="4">M23</f>
        <v>732450000</v>
      </c>
      <c r="O23" s="13">
        <f t="shared" si="4"/>
        <v>732450000</v>
      </c>
      <c r="P23" s="13">
        <v>0</v>
      </c>
      <c r="Q23" s="289"/>
      <c r="R23" s="289"/>
    </row>
    <row r="24" spans="1:18" ht="21.95" customHeight="1" thickBot="1" x14ac:dyDescent="0.3">
      <c r="A24" s="213"/>
      <c r="B24" s="310"/>
      <c r="C24" s="321"/>
      <c r="D24" s="312"/>
      <c r="E24" s="97">
        <v>11001999701</v>
      </c>
      <c r="F24" s="323"/>
      <c r="G24" s="2" t="s">
        <v>67</v>
      </c>
      <c r="H24" s="14">
        <v>42537</v>
      </c>
      <c r="I24" s="9">
        <v>286334400</v>
      </c>
      <c r="J24" s="10">
        <v>0</v>
      </c>
      <c r="K24" s="11">
        <v>14316720</v>
      </c>
      <c r="L24" s="12">
        <v>0</v>
      </c>
      <c r="M24" s="9">
        <f t="shared" si="3"/>
        <v>272017680</v>
      </c>
      <c r="N24" s="9">
        <f t="shared" si="4"/>
        <v>272017680</v>
      </c>
      <c r="O24" s="13">
        <f t="shared" si="4"/>
        <v>272017680</v>
      </c>
      <c r="P24" s="13">
        <v>0</v>
      </c>
      <c r="Q24" s="289"/>
      <c r="R24" s="289"/>
    </row>
    <row r="25" spans="1:18" ht="21.95" customHeight="1" thickBot="1" x14ac:dyDescent="0.3">
      <c r="A25" s="213"/>
      <c r="B25" s="310"/>
      <c r="C25" s="321"/>
      <c r="D25" s="312"/>
      <c r="E25" s="96"/>
      <c r="F25" s="323"/>
      <c r="G25" s="7" t="s">
        <v>68</v>
      </c>
      <c r="H25" s="15">
        <v>42613</v>
      </c>
      <c r="I25" s="16">
        <v>847656490</v>
      </c>
      <c r="J25" s="10">
        <v>0</v>
      </c>
      <c r="K25" s="12">
        <v>0</v>
      </c>
      <c r="L25" s="12">
        <v>0</v>
      </c>
      <c r="M25" s="16">
        <f t="shared" si="3"/>
        <v>847656490</v>
      </c>
      <c r="N25" s="16">
        <f t="shared" si="4"/>
        <v>847656490</v>
      </c>
      <c r="O25" s="17">
        <f t="shared" si="4"/>
        <v>847656490</v>
      </c>
      <c r="P25" s="17">
        <v>0</v>
      </c>
      <c r="Q25" s="289"/>
      <c r="R25" s="289"/>
    </row>
    <row r="26" spans="1:18" ht="21.95" customHeight="1" thickBot="1" x14ac:dyDescent="0.3">
      <c r="A26" s="213"/>
      <c r="B26" s="310"/>
      <c r="C26" s="321"/>
      <c r="D26" s="312"/>
      <c r="E26" s="96"/>
      <c r="F26" s="323"/>
      <c r="G26" s="2" t="s">
        <v>69</v>
      </c>
      <c r="H26" s="15">
        <v>42676</v>
      </c>
      <c r="I26" s="16">
        <v>481378200</v>
      </c>
      <c r="J26" s="10">
        <v>0</v>
      </c>
      <c r="K26" s="12">
        <v>0</v>
      </c>
      <c r="L26" s="12">
        <v>0</v>
      </c>
      <c r="M26" s="16">
        <f t="shared" si="3"/>
        <v>481378200</v>
      </c>
      <c r="N26" s="16">
        <f t="shared" si="4"/>
        <v>481378200</v>
      </c>
      <c r="O26" s="17">
        <f t="shared" si="4"/>
        <v>481378200</v>
      </c>
      <c r="P26" s="17">
        <v>0</v>
      </c>
      <c r="Q26" s="289"/>
      <c r="R26" s="289"/>
    </row>
    <row r="27" spans="1:18" ht="21.95" customHeight="1" thickBot="1" x14ac:dyDescent="0.3">
      <c r="A27" s="213"/>
      <c r="B27" s="310"/>
      <c r="C27" s="321"/>
      <c r="D27" s="312"/>
      <c r="E27" s="96"/>
      <c r="F27" s="323"/>
      <c r="G27" s="7" t="s">
        <v>70</v>
      </c>
      <c r="H27" s="15">
        <v>42735</v>
      </c>
      <c r="I27" s="16">
        <v>633186048</v>
      </c>
      <c r="J27" s="10">
        <v>0</v>
      </c>
      <c r="K27" s="12">
        <v>0</v>
      </c>
      <c r="L27" s="12">
        <v>0</v>
      </c>
      <c r="M27" s="16">
        <f t="shared" si="3"/>
        <v>633186048</v>
      </c>
      <c r="N27" s="16">
        <f t="shared" si="4"/>
        <v>633186048</v>
      </c>
      <c r="O27" s="17">
        <f t="shared" si="4"/>
        <v>633186048</v>
      </c>
      <c r="P27" s="17">
        <v>0</v>
      </c>
      <c r="Q27" s="289"/>
      <c r="R27" s="289"/>
    </row>
    <row r="28" spans="1:18" ht="21.95" customHeight="1" thickBot="1" x14ac:dyDescent="0.3">
      <c r="A28" s="213"/>
      <c r="B28" s="310"/>
      <c r="C28" s="321"/>
      <c r="D28" s="312"/>
      <c r="E28" s="96" t="s">
        <v>114</v>
      </c>
      <c r="F28" s="323"/>
      <c r="G28" s="2" t="s">
        <v>71</v>
      </c>
      <c r="H28" s="18">
        <v>42775</v>
      </c>
      <c r="I28" s="16">
        <v>674585154</v>
      </c>
      <c r="J28" s="11">
        <v>269834062</v>
      </c>
      <c r="K28" s="12">
        <v>0</v>
      </c>
      <c r="L28" s="12">
        <v>0</v>
      </c>
      <c r="M28" s="16">
        <f t="shared" si="3"/>
        <v>404751092</v>
      </c>
      <c r="N28" s="16">
        <f t="shared" si="4"/>
        <v>404751092</v>
      </c>
      <c r="O28" s="17">
        <f t="shared" si="4"/>
        <v>404751092</v>
      </c>
      <c r="P28" s="17">
        <v>0</v>
      </c>
      <c r="Q28" s="289"/>
      <c r="R28" s="289"/>
    </row>
    <row r="29" spans="1:18" ht="21.95" customHeight="1" thickBot="1" x14ac:dyDescent="0.3">
      <c r="A29" s="213"/>
      <c r="B29" s="310"/>
      <c r="C29" s="321"/>
      <c r="D29" s="312"/>
      <c r="E29" s="96">
        <v>0</v>
      </c>
      <c r="F29" s="323"/>
      <c r="G29" s="7" t="s">
        <v>72</v>
      </c>
      <c r="H29" s="18">
        <v>42864</v>
      </c>
      <c r="I29" s="11">
        <v>1903605633</v>
      </c>
      <c r="J29" s="11">
        <v>761442253</v>
      </c>
      <c r="K29" s="12"/>
      <c r="L29" s="12"/>
      <c r="M29" s="16">
        <f t="shared" si="3"/>
        <v>1142163380</v>
      </c>
      <c r="N29" s="16">
        <f t="shared" si="4"/>
        <v>1142163380</v>
      </c>
      <c r="O29" s="17">
        <f t="shared" si="4"/>
        <v>1142163380</v>
      </c>
      <c r="P29" s="17"/>
      <c r="Q29" s="289"/>
      <c r="R29" s="289"/>
    </row>
    <row r="30" spans="1:18" ht="21.95" customHeight="1" thickBot="1" x14ac:dyDescent="0.3">
      <c r="A30" s="213"/>
      <c r="B30" s="310"/>
      <c r="C30" s="321"/>
      <c r="D30" s="312"/>
      <c r="E30" s="96"/>
      <c r="F30" s="323"/>
      <c r="G30" s="2" t="s">
        <v>73</v>
      </c>
      <c r="H30" s="18">
        <v>42864</v>
      </c>
      <c r="I30" s="11">
        <v>891320255</v>
      </c>
      <c r="J30" s="11">
        <v>356528102</v>
      </c>
      <c r="K30" s="12"/>
      <c r="L30" s="12"/>
      <c r="M30" s="16">
        <f t="shared" si="3"/>
        <v>534792153</v>
      </c>
      <c r="N30" s="16">
        <f t="shared" si="4"/>
        <v>534792153</v>
      </c>
      <c r="O30" s="17">
        <f t="shared" si="4"/>
        <v>534792153</v>
      </c>
      <c r="P30" s="17"/>
      <c r="Q30" s="289"/>
      <c r="R30" s="289"/>
    </row>
    <row r="31" spans="1:18" ht="21.95" customHeight="1" thickBot="1" x14ac:dyDescent="0.3">
      <c r="A31" s="213"/>
      <c r="B31" s="310"/>
      <c r="C31" s="321"/>
      <c r="D31" s="312"/>
      <c r="E31" s="100" t="s">
        <v>123</v>
      </c>
      <c r="F31" s="323"/>
      <c r="G31" s="7" t="s">
        <v>74</v>
      </c>
      <c r="H31" s="62">
        <v>42957</v>
      </c>
      <c r="I31" s="12">
        <v>1616825190</v>
      </c>
      <c r="J31" s="12">
        <v>646730076</v>
      </c>
      <c r="K31" s="12"/>
      <c r="L31" s="12"/>
      <c r="M31" s="16">
        <f t="shared" si="3"/>
        <v>970095114</v>
      </c>
      <c r="N31" s="16">
        <f t="shared" si="4"/>
        <v>970095114</v>
      </c>
      <c r="O31" s="17">
        <f t="shared" si="4"/>
        <v>970095114</v>
      </c>
      <c r="P31" s="17"/>
      <c r="Q31" s="289"/>
      <c r="R31" s="289"/>
    </row>
    <row r="32" spans="1:18" ht="21.95" customHeight="1" thickBot="1" x14ac:dyDescent="0.3">
      <c r="A32" s="213"/>
      <c r="B32" s="310"/>
      <c r="C32" s="321"/>
      <c r="D32" s="312"/>
      <c r="E32" s="98">
        <v>3300599910</v>
      </c>
      <c r="F32" s="323"/>
      <c r="G32" s="2" t="s">
        <v>75</v>
      </c>
      <c r="H32" s="10"/>
      <c r="I32" s="10"/>
      <c r="J32" s="10"/>
      <c r="K32" s="12"/>
      <c r="L32" s="12"/>
      <c r="M32" s="16">
        <v>54636523</v>
      </c>
      <c r="N32" s="16">
        <f t="shared" si="4"/>
        <v>54636523</v>
      </c>
      <c r="O32" s="17">
        <f t="shared" si="4"/>
        <v>54636523</v>
      </c>
      <c r="P32" s="17"/>
      <c r="Q32" s="289"/>
      <c r="R32" s="289"/>
    </row>
    <row r="33" spans="1:18" ht="21.95" customHeight="1" thickBot="1" x14ac:dyDescent="0.3">
      <c r="A33" s="213"/>
      <c r="B33" s="310"/>
      <c r="C33" s="322"/>
      <c r="D33" s="313"/>
      <c r="E33" s="96"/>
      <c r="F33" s="323"/>
      <c r="G33" s="7" t="s">
        <v>76</v>
      </c>
      <c r="H33" s="19"/>
      <c r="I33" s="19"/>
      <c r="J33" s="19"/>
      <c r="K33" s="20"/>
      <c r="L33" s="20"/>
      <c r="M33" s="21">
        <f t="shared" si="3"/>
        <v>0</v>
      </c>
      <c r="N33" s="21">
        <f t="shared" si="4"/>
        <v>0</v>
      </c>
      <c r="O33" s="22">
        <f t="shared" si="4"/>
        <v>0</v>
      </c>
      <c r="P33" s="22"/>
      <c r="Q33" s="290"/>
      <c r="R33" s="290"/>
    </row>
    <row r="34" spans="1:18" ht="21.95" customHeight="1" thickBot="1" x14ac:dyDescent="0.3">
      <c r="A34" s="213"/>
      <c r="B34" s="23"/>
      <c r="C34" s="24"/>
      <c r="D34" s="24"/>
      <c r="E34" s="24"/>
      <c r="F34" s="24"/>
      <c r="G34" s="316" t="s">
        <v>77</v>
      </c>
      <c r="H34" s="317"/>
      <c r="I34" s="25">
        <f t="shared" ref="I34:P34" si="5">SUM(I22:I33)</f>
        <v>11406491280</v>
      </c>
      <c r="J34" s="25">
        <f t="shared" si="5"/>
        <v>2034534493</v>
      </c>
      <c r="K34" s="25">
        <f t="shared" si="5"/>
        <v>52866720</v>
      </c>
      <c r="L34" s="26">
        <f t="shared" si="5"/>
        <v>0</v>
      </c>
      <c r="M34" s="27">
        <f t="shared" si="5"/>
        <v>9373726590</v>
      </c>
      <c r="N34" s="27">
        <f t="shared" si="5"/>
        <v>9373726590</v>
      </c>
      <c r="O34" s="27">
        <f t="shared" si="5"/>
        <v>9373726590</v>
      </c>
      <c r="P34" s="28">
        <f t="shared" si="5"/>
        <v>0</v>
      </c>
      <c r="Q34" s="28"/>
      <c r="R34" s="28"/>
    </row>
    <row r="35" spans="1:18" ht="21.95" customHeight="1" thickBot="1" x14ac:dyDescent="0.3">
      <c r="A35" s="214"/>
      <c r="B35" s="29"/>
      <c r="C35" s="30"/>
      <c r="D35" s="30"/>
      <c r="E35" s="30"/>
      <c r="F35" s="30"/>
      <c r="G35" s="318" t="s">
        <v>78</v>
      </c>
      <c r="H35" s="319"/>
      <c r="I35" s="79"/>
      <c r="J35" s="80"/>
      <c r="K35" s="81"/>
      <c r="L35" s="82"/>
      <c r="M35" s="86"/>
      <c r="N35" s="103">
        <f>N34*100/F22</f>
        <v>85.200207641779869</v>
      </c>
      <c r="O35" s="84"/>
      <c r="P35" s="87"/>
      <c r="Q35" s="89">
        <f>100-N35</f>
        <v>14.799792358220131</v>
      </c>
      <c r="R35" s="89"/>
    </row>
    <row r="36" spans="1:18" ht="15.75" customHeight="1" thickBot="1" x14ac:dyDescent="0.3">
      <c r="A36" s="331"/>
      <c r="B36" s="332"/>
      <c r="C36" s="332"/>
      <c r="D36" s="332"/>
      <c r="E36" s="332"/>
      <c r="F36" s="332"/>
      <c r="G36" s="332"/>
      <c r="H36" s="332"/>
      <c r="I36" s="332"/>
      <c r="J36" s="332"/>
      <c r="K36" s="332"/>
      <c r="L36" s="332"/>
      <c r="M36" s="332"/>
      <c r="N36" s="332"/>
      <c r="O36" s="332"/>
      <c r="P36" s="332"/>
      <c r="Q36" s="333"/>
    </row>
    <row r="37" spans="1:18" ht="21.95" customHeight="1" thickBot="1" x14ac:dyDescent="0.3">
      <c r="A37" s="212" t="s">
        <v>94</v>
      </c>
      <c r="B37" s="152" t="s">
        <v>24</v>
      </c>
      <c r="C37" s="320" t="s">
        <v>124</v>
      </c>
      <c r="D37" s="311" t="s">
        <v>49</v>
      </c>
      <c r="E37" s="311" t="s">
        <v>115</v>
      </c>
      <c r="F37" s="325">
        <f>E39+E44</f>
        <v>2639896000</v>
      </c>
      <c r="G37" s="2" t="s">
        <v>65</v>
      </c>
      <c r="H37" s="35">
        <v>42885</v>
      </c>
      <c r="I37" s="36">
        <v>335580000</v>
      </c>
      <c r="J37" s="36">
        <v>0</v>
      </c>
      <c r="K37" s="36">
        <v>0</v>
      </c>
      <c r="L37" s="36">
        <v>0</v>
      </c>
      <c r="M37" s="4">
        <f>I37-J37-K37-L37</f>
        <v>335580000</v>
      </c>
      <c r="N37" s="4">
        <f>(M37*18%)+M37</f>
        <v>395984400</v>
      </c>
      <c r="O37" s="4">
        <f>(N37*0%)+N37</f>
        <v>395984400</v>
      </c>
      <c r="P37" s="6"/>
      <c r="Q37" s="294">
        <f>F37-N49</f>
        <v>521943352.5</v>
      </c>
      <c r="R37" s="291" t="s">
        <v>112</v>
      </c>
    </row>
    <row r="38" spans="1:18" ht="21.95" customHeight="1" thickBot="1" x14ac:dyDescent="0.3">
      <c r="A38" s="213"/>
      <c r="B38" s="153"/>
      <c r="C38" s="321"/>
      <c r="D38" s="312"/>
      <c r="E38" s="312"/>
      <c r="F38" s="323"/>
      <c r="G38" s="7" t="s">
        <v>66</v>
      </c>
      <c r="H38" s="109">
        <v>42998</v>
      </c>
      <c r="I38" s="110">
        <v>245153470</v>
      </c>
      <c r="J38" s="110">
        <v>0</v>
      </c>
      <c r="K38" s="110">
        <v>12257673</v>
      </c>
      <c r="L38" s="110">
        <v>0</v>
      </c>
      <c r="M38" s="112">
        <f t="shared" ref="M38:M48" si="6">I38-J38-K38-L38</f>
        <v>232895797</v>
      </c>
      <c r="N38" s="112">
        <f>(M38*18%)+M38</f>
        <v>274817040.45999998</v>
      </c>
      <c r="O38" s="112">
        <f>(N38*0%)+N38</f>
        <v>274817040.45999998</v>
      </c>
      <c r="P38" s="113"/>
      <c r="Q38" s="289"/>
      <c r="R38" s="292"/>
    </row>
    <row r="39" spans="1:18" ht="21.95" customHeight="1" thickBot="1" x14ac:dyDescent="0.3">
      <c r="A39" s="213"/>
      <c r="B39" s="153"/>
      <c r="C39" s="321"/>
      <c r="D39" s="312"/>
      <c r="E39" s="97">
        <v>2639896000</v>
      </c>
      <c r="F39" s="323"/>
      <c r="G39" s="2" t="s">
        <v>67</v>
      </c>
      <c r="H39" s="109">
        <v>43174</v>
      </c>
      <c r="I39" s="110">
        <v>410530554</v>
      </c>
      <c r="J39" s="110">
        <v>0</v>
      </c>
      <c r="K39" s="110"/>
      <c r="L39" s="110"/>
      <c r="M39" s="112">
        <v>410530554</v>
      </c>
      <c r="N39" s="112">
        <f t="shared" ref="N39:N48" si="7">(M39*18%)+M39</f>
        <v>484426053.72000003</v>
      </c>
      <c r="O39" s="112">
        <f>(N39*0%)+N39</f>
        <v>484426053.72000003</v>
      </c>
      <c r="P39" s="113"/>
      <c r="Q39" s="289"/>
      <c r="R39" s="292"/>
    </row>
    <row r="40" spans="1:18" ht="21.95" customHeight="1" thickBot="1" x14ac:dyDescent="0.3">
      <c r="A40" s="213"/>
      <c r="B40" s="153"/>
      <c r="C40" s="321"/>
      <c r="D40" s="312"/>
      <c r="E40" s="96"/>
      <c r="F40" s="323"/>
      <c r="G40" s="7" t="s">
        <v>68</v>
      </c>
      <c r="H40" s="109">
        <v>43279</v>
      </c>
      <c r="I40" s="110">
        <v>318979200</v>
      </c>
      <c r="J40" s="110">
        <v>127591830</v>
      </c>
      <c r="K40" s="110"/>
      <c r="L40" s="110"/>
      <c r="M40" s="112">
        <v>191387744</v>
      </c>
      <c r="N40" s="16">
        <f t="shared" si="7"/>
        <v>225837537.92000002</v>
      </c>
      <c r="O40" s="16">
        <f>(N40*0%)+N40</f>
        <v>225837537.92000002</v>
      </c>
      <c r="P40" s="17"/>
      <c r="Q40" s="289"/>
      <c r="R40" s="292"/>
    </row>
    <row r="41" spans="1:18" ht="21.95" customHeight="1" thickBot="1" x14ac:dyDescent="0.3">
      <c r="A41" s="213"/>
      <c r="B41" s="153"/>
      <c r="C41" s="321"/>
      <c r="D41" s="312"/>
      <c r="E41" s="96"/>
      <c r="F41" s="323"/>
      <c r="G41" s="2" t="s">
        <v>69</v>
      </c>
      <c r="H41" s="109">
        <v>43353</v>
      </c>
      <c r="I41" s="110">
        <v>832469200</v>
      </c>
      <c r="J41" s="110">
        <v>207988170</v>
      </c>
      <c r="K41" s="110">
        <v>0</v>
      </c>
      <c r="L41" s="110"/>
      <c r="M41" s="112">
        <v>624481030</v>
      </c>
      <c r="N41" s="16">
        <f>(M41*18%)+M41</f>
        <v>736887615.39999998</v>
      </c>
      <c r="O41" s="16">
        <f>(N41*0%)+N41</f>
        <v>736887615.39999998</v>
      </c>
      <c r="P41" s="17"/>
      <c r="Q41" s="289"/>
      <c r="R41" s="292"/>
    </row>
    <row r="42" spans="1:18" ht="21.95" customHeight="1" thickBot="1" x14ac:dyDescent="0.3">
      <c r="A42" s="213"/>
      <c r="B42" s="153"/>
      <c r="C42" s="321"/>
      <c r="D42" s="312"/>
      <c r="E42" s="96"/>
      <c r="F42" s="323"/>
      <c r="G42" s="7" t="s">
        <v>70</v>
      </c>
      <c r="H42" s="111"/>
      <c r="I42" s="110"/>
      <c r="J42" s="110"/>
      <c r="K42" s="110"/>
      <c r="L42" s="110"/>
      <c r="M42" s="16">
        <f t="shared" si="6"/>
        <v>0</v>
      </c>
      <c r="N42" s="16">
        <f t="shared" si="7"/>
        <v>0</v>
      </c>
      <c r="O42" s="16">
        <f t="shared" ref="O42:O48" si="8">(N42*0%)+N42</f>
        <v>0</v>
      </c>
      <c r="P42" s="17"/>
      <c r="Q42" s="289"/>
      <c r="R42" s="292"/>
    </row>
    <row r="43" spans="1:18" ht="21.95" customHeight="1" thickBot="1" x14ac:dyDescent="0.3">
      <c r="A43" s="213"/>
      <c r="B43" s="153"/>
      <c r="C43" s="321"/>
      <c r="D43" s="312"/>
      <c r="E43" s="96" t="s">
        <v>114</v>
      </c>
      <c r="F43" s="323"/>
      <c r="G43" s="2" t="s">
        <v>71</v>
      </c>
      <c r="H43" s="10"/>
      <c r="I43" s="12"/>
      <c r="J43" s="12"/>
      <c r="K43" s="12"/>
      <c r="L43" s="12"/>
      <c r="M43" s="16">
        <f t="shared" si="6"/>
        <v>0</v>
      </c>
      <c r="N43" s="16">
        <f t="shared" si="7"/>
        <v>0</v>
      </c>
      <c r="O43" s="16">
        <f t="shared" si="8"/>
        <v>0</v>
      </c>
      <c r="P43" s="17"/>
      <c r="Q43" s="289"/>
      <c r="R43" s="292"/>
    </row>
    <row r="44" spans="1:18" ht="21.95" customHeight="1" thickBot="1" x14ac:dyDescent="0.3">
      <c r="A44" s="213"/>
      <c r="B44" s="153"/>
      <c r="C44" s="321"/>
      <c r="D44" s="312"/>
      <c r="E44" s="96">
        <v>0</v>
      </c>
      <c r="F44" s="323"/>
      <c r="G44" s="7" t="s">
        <v>72</v>
      </c>
      <c r="H44" s="10"/>
      <c r="I44" s="12"/>
      <c r="J44" s="12"/>
      <c r="K44" s="12"/>
      <c r="L44" s="12"/>
      <c r="M44" s="16">
        <f t="shared" si="6"/>
        <v>0</v>
      </c>
      <c r="N44" s="16">
        <f t="shared" si="7"/>
        <v>0</v>
      </c>
      <c r="O44" s="16">
        <f t="shared" si="8"/>
        <v>0</v>
      </c>
      <c r="P44" s="17"/>
      <c r="Q44" s="289"/>
      <c r="R44" s="292"/>
    </row>
    <row r="45" spans="1:18" ht="21.95" customHeight="1" thickBot="1" x14ac:dyDescent="0.3">
      <c r="A45" s="213"/>
      <c r="B45" s="153"/>
      <c r="C45" s="321"/>
      <c r="D45" s="312"/>
      <c r="E45" s="96"/>
      <c r="F45" s="323"/>
      <c r="G45" s="2" t="s">
        <v>73</v>
      </c>
      <c r="H45" s="10"/>
      <c r="I45" s="12"/>
      <c r="J45" s="12"/>
      <c r="K45" s="12"/>
      <c r="L45" s="12"/>
      <c r="M45" s="16">
        <f t="shared" si="6"/>
        <v>0</v>
      </c>
      <c r="N45" s="16">
        <f t="shared" si="7"/>
        <v>0</v>
      </c>
      <c r="O45" s="16">
        <f t="shared" si="8"/>
        <v>0</v>
      </c>
      <c r="P45" s="17"/>
      <c r="Q45" s="289"/>
      <c r="R45" s="292"/>
    </row>
    <row r="46" spans="1:18" ht="21.95" customHeight="1" thickBot="1" x14ac:dyDescent="0.3">
      <c r="A46" s="213"/>
      <c r="B46" s="153"/>
      <c r="C46" s="321"/>
      <c r="D46" s="312"/>
      <c r="E46" s="100" t="s">
        <v>123</v>
      </c>
      <c r="F46" s="323"/>
      <c r="G46" s="7" t="s">
        <v>74</v>
      </c>
      <c r="H46" s="10"/>
      <c r="I46" s="12"/>
      <c r="J46" s="12"/>
      <c r="K46" s="12"/>
      <c r="L46" s="12"/>
      <c r="M46" s="16">
        <f t="shared" si="6"/>
        <v>0</v>
      </c>
      <c r="N46" s="16">
        <f t="shared" si="7"/>
        <v>0</v>
      </c>
      <c r="O46" s="16">
        <f t="shared" si="8"/>
        <v>0</v>
      </c>
      <c r="P46" s="17"/>
      <c r="Q46" s="289"/>
      <c r="R46" s="292"/>
    </row>
    <row r="47" spans="1:18" ht="21.95" customHeight="1" thickBot="1" x14ac:dyDescent="0.3">
      <c r="A47" s="213"/>
      <c r="B47" s="153"/>
      <c r="C47" s="321"/>
      <c r="D47" s="312"/>
      <c r="E47" s="99">
        <v>335580000</v>
      </c>
      <c r="F47" s="323"/>
      <c r="G47" s="2" t="s">
        <v>75</v>
      </c>
      <c r="H47" s="10"/>
      <c r="I47" s="12"/>
      <c r="J47" s="12"/>
      <c r="K47" s="12"/>
      <c r="L47" s="12"/>
      <c r="M47" s="16">
        <f t="shared" si="6"/>
        <v>0</v>
      </c>
      <c r="N47" s="16">
        <f t="shared" si="7"/>
        <v>0</v>
      </c>
      <c r="O47" s="16">
        <f t="shared" si="8"/>
        <v>0</v>
      </c>
      <c r="P47" s="17"/>
      <c r="Q47" s="289"/>
      <c r="R47" s="292"/>
    </row>
    <row r="48" spans="1:18" ht="21.95" customHeight="1" thickBot="1" x14ac:dyDescent="0.3">
      <c r="A48" s="213"/>
      <c r="B48" s="153"/>
      <c r="C48" s="322"/>
      <c r="D48" s="313"/>
      <c r="E48" s="96"/>
      <c r="F48" s="326"/>
      <c r="G48" s="7" t="s">
        <v>76</v>
      </c>
      <c r="H48" s="19"/>
      <c r="I48" s="20"/>
      <c r="J48" s="20"/>
      <c r="K48" s="20"/>
      <c r="L48" s="20"/>
      <c r="M48" s="21">
        <f t="shared" si="6"/>
        <v>0</v>
      </c>
      <c r="N48" s="21">
        <f t="shared" si="7"/>
        <v>0</v>
      </c>
      <c r="O48" s="21">
        <f t="shared" si="8"/>
        <v>0</v>
      </c>
      <c r="P48" s="22"/>
      <c r="Q48" s="290"/>
      <c r="R48" s="293"/>
    </row>
    <row r="49" spans="1:18" ht="21.95" customHeight="1" thickBot="1" x14ac:dyDescent="0.3">
      <c r="A49" s="213"/>
      <c r="B49" s="23"/>
      <c r="C49" s="24"/>
      <c r="D49" s="24"/>
      <c r="E49" s="24"/>
      <c r="F49" s="24"/>
      <c r="G49" s="316" t="s">
        <v>77</v>
      </c>
      <c r="H49" s="317"/>
      <c r="I49" s="37">
        <f t="shared" ref="I49:P49" si="9">SUM(I37:I48)</f>
        <v>2142712424</v>
      </c>
      <c r="J49" s="37">
        <f t="shared" si="9"/>
        <v>335580000</v>
      </c>
      <c r="K49" s="37">
        <f t="shared" si="9"/>
        <v>12257673</v>
      </c>
      <c r="L49" s="37">
        <f t="shared" si="9"/>
        <v>0</v>
      </c>
      <c r="M49" s="34">
        <f t="shared" si="9"/>
        <v>1794875125</v>
      </c>
      <c r="N49" s="34">
        <f t="shared" si="9"/>
        <v>2117952647.5</v>
      </c>
      <c r="O49" s="34">
        <f t="shared" si="9"/>
        <v>2117952647.5</v>
      </c>
      <c r="P49" s="34">
        <f t="shared" si="9"/>
        <v>0</v>
      </c>
      <c r="Q49" s="34"/>
      <c r="R49" s="34"/>
    </row>
    <row r="50" spans="1:18" ht="21.95" customHeight="1" thickBot="1" x14ac:dyDescent="0.3">
      <c r="A50" s="214"/>
      <c r="B50" s="29"/>
      <c r="C50" s="30"/>
      <c r="D50" s="30"/>
      <c r="E50" s="30"/>
      <c r="F50" s="30"/>
      <c r="G50" s="316" t="s">
        <v>78</v>
      </c>
      <c r="H50" s="317"/>
      <c r="I50" s="31"/>
      <c r="J50" s="31"/>
      <c r="K50" s="31"/>
      <c r="L50" s="31"/>
      <c r="M50" s="32"/>
      <c r="N50" s="101">
        <f>N49*100/F37</f>
        <v>80.228639594135529</v>
      </c>
      <c r="O50" s="32"/>
      <c r="P50" s="32"/>
      <c r="Q50" s="88">
        <f>100-N50</f>
        <v>19.771360405864471</v>
      </c>
      <c r="R50" s="88"/>
    </row>
    <row r="51" spans="1:18" ht="16.5" thickBot="1" x14ac:dyDescent="0.3">
      <c r="A51" s="327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7"/>
      <c r="N51" s="327"/>
      <c r="O51" s="327"/>
      <c r="P51" s="327"/>
      <c r="Q51" s="328"/>
    </row>
    <row r="52" spans="1:18" ht="23.1" customHeight="1" thickBot="1" x14ac:dyDescent="0.3">
      <c r="A52" s="212" t="s">
        <v>95</v>
      </c>
      <c r="B52" s="150" t="s">
        <v>126</v>
      </c>
      <c r="C52" s="320" t="s">
        <v>121</v>
      </c>
      <c r="D52" s="311" t="s">
        <v>79</v>
      </c>
      <c r="E52" s="311" t="s">
        <v>115</v>
      </c>
      <c r="F52" s="339">
        <f>E54+E59</f>
        <v>38914690571</v>
      </c>
      <c r="G52" s="2" t="s">
        <v>65</v>
      </c>
      <c r="H52" s="35">
        <v>42958</v>
      </c>
      <c r="I52" s="36">
        <v>3297855133</v>
      </c>
      <c r="J52" s="5"/>
      <c r="K52" s="5"/>
      <c r="L52" s="5"/>
      <c r="M52" s="4">
        <f>I52-J52-K52-L52</f>
        <v>3297855133</v>
      </c>
      <c r="N52" s="4">
        <f>(M52*0%)+M52</f>
        <v>3297855133</v>
      </c>
      <c r="O52" s="6"/>
      <c r="P52" s="6"/>
      <c r="Q52" s="294">
        <f>F52-N67</f>
        <v>27866967072</v>
      </c>
      <c r="R52" s="294"/>
    </row>
    <row r="53" spans="1:18" ht="23.1" customHeight="1" thickBot="1" x14ac:dyDescent="0.3">
      <c r="A53" s="213"/>
      <c r="B53" s="151"/>
      <c r="C53" s="321"/>
      <c r="D53" s="312"/>
      <c r="E53" s="312"/>
      <c r="F53" s="323"/>
      <c r="G53" s="7" t="s">
        <v>66</v>
      </c>
      <c r="H53" s="62">
        <v>42999</v>
      </c>
      <c r="I53" s="12">
        <v>1861474682</v>
      </c>
      <c r="J53" s="10"/>
      <c r="K53" s="10"/>
      <c r="L53" s="10"/>
      <c r="M53" s="9">
        <f t="shared" ref="M53:M66" si="10">I53-J53-K53-L53</f>
        <v>1861474682</v>
      </c>
      <c r="N53" s="9">
        <f>(M53*0%)+M53</f>
        <v>1861474682</v>
      </c>
      <c r="O53" s="13"/>
      <c r="P53" s="13"/>
      <c r="Q53" s="289"/>
      <c r="R53" s="289"/>
    </row>
    <row r="54" spans="1:18" ht="23.1" customHeight="1" thickBot="1" x14ac:dyDescent="0.3">
      <c r="A54" s="213"/>
      <c r="B54" s="151"/>
      <c r="C54" s="321"/>
      <c r="D54" s="312"/>
      <c r="E54" s="97">
        <v>38914690571</v>
      </c>
      <c r="F54" s="323"/>
      <c r="G54" s="2" t="s">
        <v>67</v>
      </c>
      <c r="H54" s="109" t="s">
        <v>130</v>
      </c>
      <c r="I54" s="110">
        <v>2481442575</v>
      </c>
      <c r="J54" s="110">
        <v>0</v>
      </c>
      <c r="K54" s="110">
        <v>124072129</v>
      </c>
      <c r="L54" s="111"/>
      <c r="M54" s="112">
        <v>2357370446</v>
      </c>
      <c r="N54" s="112">
        <f>(M54*0%)+M54</f>
        <v>2357370446</v>
      </c>
      <c r="O54" s="113"/>
      <c r="P54" s="13"/>
      <c r="Q54" s="289"/>
      <c r="R54" s="289"/>
    </row>
    <row r="55" spans="1:18" ht="23.1" customHeight="1" thickBot="1" x14ac:dyDescent="0.3">
      <c r="A55" s="213"/>
      <c r="B55" s="151"/>
      <c r="C55" s="321"/>
      <c r="D55" s="312"/>
      <c r="E55" s="96"/>
      <c r="F55" s="323"/>
      <c r="G55" s="7" t="s">
        <v>68</v>
      </c>
      <c r="H55" s="109" t="s">
        <v>131</v>
      </c>
      <c r="I55" s="110">
        <v>1341551353</v>
      </c>
      <c r="J55" s="110">
        <v>0</v>
      </c>
      <c r="K55" s="110">
        <v>67077568</v>
      </c>
      <c r="L55" s="111"/>
      <c r="M55" s="112">
        <v>1274473785</v>
      </c>
      <c r="N55" s="16">
        <f t="shared" ref="N55:N66" si="11">(M55*0%)+M55</f>
        <v>1274473785</v>
      </c>
      <c r="O55" s="17"/>
      <c r="P55" s="17"/>
      <c r="Q55" s="289"/>
      <c r="R55" s="289"/>
    </row>
    <row r="56" spans="1:18" ht="23.1" customHeight="1" thickBot="1" x14ac:dyDescent="0.3">
      <c r="A56" s="213"/>
      <c r="B56" s="151"/>
      <c r="C56" s="321"/>
      <c r="D56" s="312"/>
      <c r="E56" s="96"/>
      <c r="F56" s="323"/>
      <c r="G56" s="2" t="s">
        <v>69</v>
      </c>
      <c r="H56" s="109" t="s">
        <v>132</v>
      </c>
      <c r="I56" s="110">
        <v>273970937</v>
      </c>
      <c r="J56" s="110">
        <v>0</v>
      </c>
      <c r="K56" s="110">
        <v>13698547</v>
      </c>
      <c r="L56" s="111"/>
      <c r="M56" s="112">
        <v>260272390</v>
      </c>
      <c r="N56" s="16">
        <f t="shared" si="11"/>
        <v>260272390</v>
      </c>
      <c r="O56" s="17"/>
      <c r="P56" s="17"/>
      <c r="Q56" s="289"/>
      <c r="R56" s="289"/>
    </row>
    <row r="57" spans="1:18" ht="23.1" customHeight="1" thickBot="1" x14ac:dyDescent="0.3">
      <c r="A57" s="213"/>
      <c r="B57" s="151"/>
      <c r="C57" s="321"/>
      <c r="D57" s="312"/>
      <c r="E57" s="96"/>
      <c r="F57" s="323"/>
      <c r="G57" s="7" t="s">
        <v>70</v>
      </c>
      <c r="H57" s="109" t="s">
        <v>133</v>
      </c>
      <c r="I57" s="110">
        <v>1634306521</v>
      </c>
      <c r="J57" s="110">
        <v>0</v>
      </c>
      <c r="K57" s="110">
        <v>81715326</v>
      </c>
      <c r="L57" s="111"/>
      <c r="M57" s="112">
        <v>1000000000</v>
      </c>
      <c r="N57" s="16">
        <f t="shared" si="11"/>
        <v>1000000000</v>
      </c>
      <c r="O57" s="17"/>
      <c r="P57" s="17"/>
      <c r="Q57" s="289"/>
      <c r="R57" s="289"/>
    </row>
    <row r="58" spans="1:18" ht="23.1" customHeight="1" thickBot="1" x14ac:dyDescent="0.3">
      <c r="A58" s="213"/>
      <c r="B58" s="151"/>
      <c r="C58" s="321"/>
      <c r="D58" s="312"/>
      <c r="E58" s="96" t="s">
        <v>114</v>
      </c>
      <c r="F58" s="323"/>
      <c r="G58" s="2" t="s">
        <v>71</v>
      </c>
      <c r="H58" s="109" t="s">
        <v>133</v>
      </c>
      <c r="I58" s="110">
        <v>1048712698</v>
      </c>
      <c r="J58" s="110">
        <v>0</v>
      </c>
      <c r="K58" s="110">
        <v>52435635</v>
      </c>
      <c r="L58" s="111"/>
      <c r="M58" s="112">
        <v>996277063</v>
      </c>
      <c r="N58" s="16">
        <f t="shared" si="11"/>
        <v>996277063</v>
      </c>
      <c r="O58" s="17"/>
      <c r="P58" s="17"/>
      <c r="Q58" s="289"/>
      <c r="R58" s="289"/>
    </row>
    <row r="59" spans="1:18" ht="23.1" customHeight="1" thickBot="1" x14ac:dyDescent="0.3">
      <c r="A59" s="213"/>
      <c r="B59" s="151"/>
      <c r="C59" s="321"/>
      <c r="D59" s="312"/>
      <c r="E59" s="96">
        <v>0</v>
      </c>
      <c r="F59" s="323"/>
      <c r="G59" s="7" t="s">
        <v>72</v>
      </c>
      <c r="H59" s="109" t="s">
        <v>134</v>
      </c>
      <c r="I59" s="110">
        <v>858435829</v>
      </c>
      <c r="J59" s="110">
        <v>0</v>
      </c>
      <c r="K59" s="110">
        <v>42921791</v>
      </c>
      <c r="L59" s="111"/>
      <c r="M59" s="112">
        <v>815514038</v>
      </c>
      <c r="N59" s="16"/>
      <c r="O59" s="17"/>
      <c r="P59" s="17"/>
      <c r="Q59" s="289"/>
      <c r="R59" s="289"/>
    </row>
    <row r="60" spans="1:18" ht="23.1" customHeight="1" thickBot="1" x14ac:dyDescent="0.3">
      <c r="A60" s="213"/>
      <c r="B60" s="151"/>
      <c r="C60" s="321"/>
      <c r="D60" s="312"/>
      <c r="E60" s="96"/>
      <c r="F60" s="323"/>
      <c r="G60" s="2" t="s">
        <v>73</v>
      </c>
      <c r="H60" s="109" t="s">
        <v>135</v>
      </c>
      <c r="I60" s="110">
        <v>1132962832</v>
      </c>
      <c r="J60" s="110">
        <v>147858405</v>
      </c>
      <c r="K60" s="110">
        <v>56648142</v>
      </c>
      <c r="L60" s="111"/>
      <c r="M60" s="112">
        <v>928456285</v>
      </c>
      <c r="N60" s="16"/>
      <c r="O60" s="17"/>
      <c r="P60" s="17"/>
      <c r="Q60" s="289"/>
      <c r="R60" s="289"/>
    </row>
    <row r="61" spans="1:18" ht="23.1" customHeight="1" thickBot="1" x14ac:dyDescent="0.3">
      <c r="A61" s="213"/>
      <c r="B61" s="151"/>
      <c r="C61" s="321"/>
      <c r="D61" s="312"/>
      <c r="E61" s="100" t="s">
        <v>122</v>
      </c>
      <c r="F61" s="323"/>
      <c r="G61" s="7" t="s">
        <v>74</v>
      </c>
      <c r="H61" s="109">
        <v>43377</v>
      </c>
      <c r="I61" s="110">
        <v>1018880023</v>
      </c>
      <c r="J61" s="110">
        <v>203776005</v>
      </c>
      <c r="K61" s="110">
        <v>50944001</v>
      </c>
      <c r="L61" s="111"/>
      <c r="M61" s="112">
        <v>764160017</v>
      </c>
      <c r="N61" s="16"/>
      <c r="O61" s="17"/>
      <c r="P61" s="17"/>
      <c r="Q61" s="289"/>
      <c r="R61" s="289"/>
    </row>
    <row r="62" spans="1:18" ht="23.1" customHeight="1" thickBot="1" x14ac:dyDescent="0.3">
      <c r="A62" s="213"/>
      <c r="B62" s="151"/>
      <c r="C62" s="321"/>
      <c r="D62" s="312"/>
      <c r="E62" s="99">
        <v>3297855133</v>
      </c>
      <c r="F62" s="323"/>
      <c r="G62" s="2" t="s">
        <v>75</v>
      </c>
      <c r="H62" s="109">
        <v>43377</v>
      </c>
      <c r="I62" s="110">
        <v>770742169</v>
      </c>
      <c r="J62" s="110">
        <v>154148434</v>
      </c>
      <c r="K62" s="110">
        <v>38537108</v>
      </c>
      <c r="L62" s="111"/>
      <c r="M62" s="112">
        <v>578056017</v>
      </c>
      <c r="N62" s="16"/>
      <c r="O62" s="17"/>
      <c r="P62" s="17"/>
      <c r="Q62" s="289"/>
      <c r="R62" s="289"/>
    </row>
    <row r="63" spans="1:18" ht="23.1" customHeight="1" thickBot="1" x14ac:dyDescent="0.3">
      <c r="A63" s="213"/>
      <c r="B63" s="151"/>
      <c r="C63" s="321"/>
      <c r="D63" s="312"/>
      <c r="E63" s="99"/>
      <c r="F63" s="323"/>
      <c r="G63" s="2" t="s">
        <v>76</v>
      </c>
      <c r="H63" s="114"/>
      <c r="I63" s="115"/>
      <c r="J63" s="114"/>
      <c r="K63" s="114"/>
      <c r="L63" s="114"/>
      <c r="M63" s="112">
        <v>833488651</v>
      </c>
      <c r="N63" s="16"/>
      <c r="O63" s="108"/>
      <c r="P63" s="108"/>
      <c r="Q63" s="289"/>
      <c r="R63" s="289"/>
    </row>
    <row r="64" spans="1:18" ht="23.1" customHeight="1" thickBot="1" x14ac:dyDescent="0.3">
      <c r="A64" s="213"/>
      <c r="B64" s="151"/>
      <c r="C64" s="321"/>
      <c r="D64" s="312"/>
      <c r="E64" s="99"/>
      <c r="F64" s="323"/>
      <c r="G64" s="7" t="s">
        <v>127</v>
      </c>
      <c r="H64" s="19"/>
      <c r="I64" s="20"/>
      <c r="J64" s="19"/>
      <c r="K64" s="19"/>
      <c r="L64" s="19"/>
      <c r="M64" s="16">
        <f t="shared" si="10"/>
        <v>0</v>
      </c>
      <c r="N64" s="16">
        <f t="shared" si="11"/>
        <v>0</v>
      </c>
      <c r="O64" s="108"/>
      <c r="P64" s="108"/>
      <c r="Q64" s="289"/>
      <c r="R64" s="289"/>
    </row>
    <row r="65" spans="1:18" ht="23.1" customHeight="1" thickBot="1" x14ac:dyDescent="0.3">
      <c r="A65" s="213"/>
      <c r="B65" s="151"/>
      <c r="C65" s="321"/>
      <c r="D65" s="312"/>
      <c r="E65" s="99"/>
      <c r="F65" s="323"/>
      <c r="G65" s="2" t="s">
        <v>128</v>
      </c>
      <c r="H65" s="19"/>
      <c r="I65" s="20"/>
      <c r="J65" s="19"/>
      <c r="K65" s="19"/>
      <c r="L65" s="19"/>
      <c r="M65" s="16">
        <f t="shared" si="10"/>
        <v>0</v>
      </c>
      <c r="N65" s="16">
        <f t="shared" si="11"/>
        <v>0</v>
      </c>
      <c r="O65" s="108"/>
      <c r="P65" s="108"/>
      <c r="Q65" s="289"/>
      <c r="R65" s="289"/>
    </row>
    <row r="66" spans="1:18" ht="23.1" customHeight="1" thickBot="1" x14ac:dyDescent="0.3">
      <c r="A66" s="213"/>
      <c r="B66" s="151"/>
      <c r="C66" s="322"/>
      <c r="D66" s="313"/>
      <c r="E66" s="96"/>
      <c r="F66" s="323"/>
      <c r="G66" s="2" t="s">
        <v>129</v>
      </c>
      <c r="H66" s="19"/>
      <c r="I66" s="20"/>
      <c r="J66" s="19"/>
      <c r="K66" s="19"/>
      <c r="L66" s="19"/>
      <c r="M66" s="16">
        <f t="shared" si="10"/>
        <v>0</v>
      </c>
      <c r="N66" s="16">
        <f t="shared" si="11"/>
        <v>0</v>
      </c>
      <c r="O66" s="22"/>
      <c r="P66" s="22"/>
      <c r="Q66" s="290"/>
      <c r="R66" s="290"/>
    </row>
    <row r="67" spans="1:18" ht="23.1" customHeight="1" thickBot="1" x14ac:dyDescent="0.3">
      <c r="A67" s="213"/>
      <c r="B67" s="44"/>
      <c r="C67" s="24"/>
      <c r="D67" s="24"/>
      <c r="E67" s="24"/>
      <c r="F67" s="24"/>
      <c r="G67" s="316" t="s">
        <v>77</v>
      </c>
      <c r="H67" s="317"/>
      <c r="I67" s="37">
        <f t="shared" ref="I67:P67" si="12">SUM(I52:I66)</f>
        <v>15720334752</v>
      </c>
      <c r="J67" s="33">
        <f t="shared" si="12"/>
        <v>505782844</v>
      </c>
      <c r="K67" s="33">
        <f t="shared" si="12"/>
        <v>528050247</v>
      </c>
      <c r="L67" s="33">
        <f t="shared" si="12"/>
        <v>0</v>
      </c>
      <c r="M67" s="34">
        <f t="shared" si="12"/>
        <v>14967398507</v>
      </c>
      <c r="N67" s="34">
        <f t="shared" si="12"/>
        <v>11047723499</v>
      </c>
      <c r="O67" s="34">
        <f t="shared" si="12"/>
        <v>0</v>
      </c>
      <c r="P67" s="34">
        <f t="shared" si="12"/>
        <v>0</v>
      </c>
      <c r="Q67" s="91"/>
      <c r="R67" s="91"/>
    </row>
    <row r="68" spans="1:18" ht="23.1" customHeight="1" thickBot="1" x14ac:dyDescent="0.3">
      <c r="A68" s="214"/>
      <c r="B68" s="45"/>
      <c r="C68" s="30"/>
      <c r="D68" s="30"/>
      <c r="E68" s="30"/>
      <c r="F68" s="30"/>
      <c r="G68" s="316" t="s">
        <v>78</v>
      </c>
      <c r="H68" s="317"/>
      <c r="I68" s="73"/>
      <c r="J68" s="31"/>
      <c r="K68" s="31"/>
      <c r="L68" s="31"/>
      <c r="M68" s="32"/>
      <c r="N68" s="101">
        <f>N67*100/F52</f>
        <v>28.389596157377603</v>
      </c>
      <c r="O68" s="32"/>
      <c r="P68" s="32"/>
      <c r="Q68" s="92">
        <f>100-N68</f>
        <v>71.610403842622389</v>
      </c>
      <c r="R68" s="92"/>
    </row>
    <row r="69" spans="1:18" ht="15.75" customHeight="1" thickBot="1" x14ac:dyDescent="0.3">
      <c r="A69" s="331"/>
      <c r="B69" s="332"/>
      <c r="C69" s="332"/>
      <c r="D69" s="332"/>
      <c r="E69" s="332"/>
      <c r="F69" s="332"/>
      <c r="G69" s="332"/>
      <c r="H69" s="332"/>
      <c r="I69" s="332"/>
      <c r="J69" s="332"/>
      <c r="K69" s="332"/>
      <c r="L69" s="332"/>
      <c r="M69" s="332"/>
      <c r="N69" s="332"/>
      <c r="O69" s="332"/>
      <c r="P69" s="332"/>
      <c r="Q69" s="333"/>
    </row>
    <row r="70" spans="1:18" ht="21.95" customHeight="1" thickBot="1" x14ac:dyDescent="0.3">
      <c r="A70" s="213" t="s">
        <v>98</v>
      </c>
      <c r="B70" s="153"/>
      <c r="C70" s="312"/>
      <c r="D70" s="312"/>
      <c r="E70" s="311" t="s">
        <v>115</v>
      </c>
      <c r="F70" s="334">
        <f>E72+E77</f>
        <v>0</v>
      </c>
      <c r="G70" s="7" t="s">
        <v>65</v>
      </c>
      <c r="H70" s="10"/>
      <c r="I70" s="10"/>
      <c r="J70" s="10"/>
      <c r="K70" s="10"/>
      <c r="L70" s="10"/>
      <c r="M70" s="9"/>
      <c r="N70" s="9"/>
      <c r="O70" s="13"/>
      <c r="P70" s="13"/>
      <c r="Q70" s="288" t="e">
        <f>F70-N83</f>
        <v>#DIV/0!</v>
      </c>
      <c r="R70" s="288"/>
    </row>
    <row r="71" spans="1:18" ht="21.95" customHeight="1" thickBot="1" x14ac:dyDescent="0.3">
      <c r="A71" s="213"/>
      <c r="B71" s="153"/>
      <c r="C71" s="312"/>
      <c r="D71" s="312"/>
      <c r="E71" s="312"/>
      <c r="F71" s="334"/>
      <c r="G71" s="58" t="s">
        <v>66</v>
      </c>
      <c r="H71" s="10"/>
      <c r="I71" s="10"/>
      <c r="J71" s="10"/>
      <c r="K71" s="10"/>
      <c r="L71" s="10"/>
      <c r="M71" s="9"/>
      <c r="N71" s="9"/>
      <c r="O71" s="13"/>
      <c r="P71" s="13"/>
      <c r="Q71" s="289"/>
      <c r="R71" s="289"/>
    </row>
    <row r="72" spans="1:18" ht="21.95" customHeight="1" thickBot="1" x14ac:dyDescent="0.3">
      <c r="A72" s="213"/>
      <c r="B72" s="153"/>
      <c r="C72" s="312"/>
      <c r="D72" s="312"/>
      <c r="E72" s="97"/>
      <c r="F72" s="334"/>
      <c r="G72" s="2" t="s">
        <v>67</v>
      </c>
      <c r="H72" s="10"/>
      <c r="I72" s="10"/>
      <c r="J72" s="10"/>
      <c r="K72" s="10"/>
      <c r="L72" s="10"/>
      <c r="M72" s="9"/>
      <c r="N72" s="9"/>
      <c r="O72" s="13"/>
      <c r="P72" s="13"/>
      <c r="Q72" s="289"/>
      <c r="R72" s="289"/>
    </row>
    <row r="73" spans="1:18" ht="21.95" customHeight="1" thickBot="1" x14ac:dyDescent="0.3">
      <c r="A73" s="213"/>
      <c r="B73" s="153"/>
      <c r="C73" s="312"/>
      <c r="D73" s="312"/>
      <c r="E73" s="96"/>
      <c r="F73" s="334"/>
      <c r="G73" s="7" t="s">
        <v>68</v>
      </c>
      <c r="H73" s="10"/>
      <c r="I73" s="10"/>
      <c r="J73" s="10"/>
      <c r="K73" s="10"/>
      <c r="L73" s="10"/>
      <c r="M73" s="16"/>
      <c r="N73" s="16"/>
      <c r="O73" s="17"/>
      <c r="P73" s="17"/>
      <c r="Q73" s="289"/>
      <c r="R73" s="289"/>
    </row>
    <row r="74" spans="1:18" ht="21.95" customHeight="1" thickBot="1" x14ac:dyDescent="0.3">
      <c r="A74" s="213"/>
      <c r="B74" s="153"/>
      <c r="C74" s="312"/>
      <c r="D74" s="312"/>
      <c r="E74" s="96"/>
      <c r="F74" s="334"/>
      <c r="G74" s="2" t="s">
        <v>69</v>
      </c>
      <c r="H74" s="10"/>
      <c r="I74" s="10"/>
      <c r="J74" s="10"/>
      <c r="K74" s="10"/>
      <c r="L74" s="10"/>
      <c r="M74" s="16"/>
      <c r="N74" s="16"/>
      <c r="O74" s="17"/>
      <c r="P74" s="17"/>
      <c r="Q74" s="289"/>
      <c r="R74" s="289"/>
    </row>
    <row r="75" spans="1:18" ht="21.95" customHeight="1" thickBot="1" x14ac:dyDescent="0.3">
      <c r="A75" s="213"/>
      <c r="B75" s="153"/>
      <c r="C75" s="312"/>
      <c r="D75" s="312"/>
      <c r="E75" s="96"/>
      <c r="F75" s="334"/>
      <c r="G75" s="7" t="s">
        <v>70</v>
      </c>
      <c r="H75" s="10"/>
      <c r="I75" s="10"/>
      <c r="J75" s="10"/>
      <c r="K75" s="10"/>
      <c r="L75" s="10"/>
      <c r="M75" s="16"/>
      <c r="N75" s="16"/>
      <c r="O75" s="17"/>
      <c r="P75" s="17"/>
      <c r="Q75" s="289"/>
      <c r="R75" s="289"/>
    </row>
    <row r="76" spans="1:18" ht="21.95" customHeight="1" thickBot="1" x14ac:dyDescent="0.3">
      <c r="A76" s="213"/>
      <c r="B76" s="153"/>
      <c r="C76" s="312"/>
      <c r="D76" s="312"/>
      <c r="E76" s="96" t="s">
        <v>114</v>
      </c>
      <c r="F76" s="334"/>
      <c r="G76" s="2" t="s">
        <v>71</v>
      </c>
      <c r="H76" s="10"/>
      <c r="I76" s="10"/>
      <c r="J76" s="10"/>
      <c r="K76" s="10"/>
      <c r="L76" s="10"/>
      <c r="M76" s="16"/>
      <c r="N76" s="16"/>
      <c r="O76" s="17"/>
      <c r="P76" s="17"/>
      <c r="Q76" s="289"/>
      <c r="R76" s="289"/>
    </row>
    <row r="77" spans="1:18" ht="21.95" customHeight="1" thickBot="1" x14ac:dyDescent="0.3">
      <c r="A77" s="213"/>
      <c r="B77" s="153"/>
      <c r="C77" s="312"/>
      <c r="D77" s="312"/>
      <c r="E77" s="96">
        <v>0</v>
      </c>
      <c r="F77" s="334"/>
      <c r="G77" s="7" t="s">
        <v>72</v>
      </c>
      <c r="H77" s="10"/>
      <c r="I77" s="10"/>
      <c r="J77" s="10"/>
      <c r="K77" s="10"/>
      <c r="L77" s="10"/>
      <c r="M77" s="16"/>
      <c r="N77" s="16"/>
      <c r="O77" s="17"/>
      <c r="P77" s="17"/>
      <c r="Q77" s="289"/>
      <c r="R77" s="289"/>
    </row>
    <row r="78" spans="1:18" ht="21.95" customHeight="1" thickBot="1" x14ac:dyDescent="0.3">
      <c r="A78" s="213"/>
      <c r="B78" s="153"/>
      <c r="C78" s="312"/>
      <c r="D78" s="312"/>
      <c r="E78" s="96"/>
      <c r="F78" s="334"/>
      <c r="G78" s="2" t="s">
        <v>73</v>
      </c>
      <c r="H78" s="10"/>
      <c r="I78" s="10"/>
      <c r="J78" s="10"/>
      <c r="K78" s="10"/>
      <c r="L78" s="10"/>
      <c r="M78" s="16"/>
      <c r="N78" s="16"/>
      <c r="O78" s="17"/>
      <c r="P78" s="17"/>
      <c r="Q78" s="289"/>
      <c r="R78" s="289"/>
    </row>
    <row r="79" spans="1:18" ht="21.95" customHeight="1" thickBot="1" x14ac:dyDescent="0.3">
      <c r="A79" s="213"/>
      <c r="B79" s="153"/>
      <c r="C79" s="312"/>
      <c r="D79" s="312"/>
      <c r="E79" s="100" t="s">
        <v>123</v>
      </c>
      <c r="F79" s="334"/>
      <c r="G79" s="7" t="s">
        <v>74</v>
      </c>
      <c r="H79" s="10"/>
      <c r="I79" s="10"/>
      <c r="J79" s="10"/>
      <c r="K79" s="10"/>
      <c r="L79" s="10"/>
      <c r="M79" s="16"/>
      <c r="N79" s="16"/>
      <c r="O79" s="17"/>
      <c r="P79" s="17"/>
      <c r="Q79" s="289"/>
      <c r="R79" s="289"/>
    </row>
    <row r="80" spans="1:18" ht="21.95" customHeight="1" thickBot="1" x14ac:dyDescent="0.3">
      <c r="A80" s="213"/>
      <c r="B80" s="153"/>
      <c r="C80" s="312"/>
      <c r="D80" s="312"/>
      <c r="E80" s="96"/>
      <c r="F80" s="334"/>
      <c r="G80" s="2" t="s">
        <v>75</v>
      </c>
      <c r="H80" s="10"/>
      <c r="I80" s="10"/>
      <c r="J80" s="10"/>
      <c r="K80" s="10"/>
      <c r="L80" s="10"/>
      <c r="M80" s="16"/>
      <c r="N80" s="16"/>
      <c r="O80" s="17"/>
      <c r="P80" s="17"/>
      <c r="Q80" s="289"/>
      <c r="R80" s="289"/>
    </row>
    <row r="81" spans="1:18" ht="21.95" customHeight="1" thickBot="1" x14ac:dyDescent="0.3">
      <c r="A81" s="213"/>
      <c r="B81" s="153"/>
      <c r="C81" s="313"/>
      <c r="D81" s="313"/>
      <c r="E81" s="96"/>
      <c r="F81" s="334"/>
      <c r="G81" s="7" t="s">
        <v>76</v>
      </c>
      <c r="H81" s="19"/>
      <c r="I81" s="19"/>
      <c r="J81" s="19"/>
      <c r="K81" s="19"/>
      <c r="L81" s="19"/>
      <c r="M81" s="21"/>
      <c r="N81" s="21"/>
      <c r="O81" s="22"/>
      <c r="P81" s="22"/>
      <c r="Q81" s="295"/>
      <c r="R81" s="295"/>
    </row>
    <row r="82" spans="1:18" ht="21.95" customHeight="1" thickBot="1" x14ac:dyDescent="0.3">
      <c r="A82" s="213"/>
      <c r="B82" s="23"/>
      <c r="C82" s="24"/>
      <c r="D82" s="24"/>
      <c r="E82" s="24"/>
      <c r="F82" s="24"/>
      <c r="G82" s="316" t="s">
        <v>77</v>
      </c>
      <c r="H82" s="317"/>
      <c r="I82" s="33">
        <f t="shared" ref="I82:O82" si="13">SUM(I70:I81)</f>
        <v>0</v>
      </c>
      <c r="J82" s="33">
        <f t="shared" si="13"/>
        <v>0</v>
      </c>
      <c r="K82" s="33">
        <f t="shared" si="13"/>
        <v>0</v>
      </c>
      <c r="L82" s="33">
        <f t="shared" si="13"/>
        <v>0</v>
      </c>
      <c r="M82" s="34">
        <f t="shared" si="13"/>
        <v>0</v>
      </c>
      <c r="N82" s="34">
        <f t="shared" si="13"/>
        <v>0</v>
      </c>
      <c r="O82" s="34">
        <f t="shared" si="13"/>
        <v>0</v>
      </c>
      <c r="P82" s="93">
        <f t="shared" ref="P82" si="14">SUM(P70:P81)</f>
        <v>0</v>
      </c>
      <c r="Q82" s="94"/>
      <c r="R82" s="94"/>
    </row>
    <row r="83" spans="1:18" ht="21.95" customHeight="1" thickBot="1" x14ac:dyDescent="0.3">
      <c r="A83" s="214"/>
      <c r="B83" s="29"/>
      <c r="C83" s="30"/>
      <c r="D83" s="30"/>
      <c r="E83" s="30"/>
      <c r="F83" s="30"/>
      <c r="G83" s="316" t="s">
        <v>78</v>
      </c>
      <c r="H83" s="317"/>
      <c r="I83" s="31"/>
      <c r="J83" s="31"/>
      <c r="K83" s="31"/>
      <c r="L83" s="31"/>
      <c r="M83" s="32"/>
      <c r="N83" s="32" t="e">
        <f>N82*100/F70</f>
        <v>#DIV/0!</v>
      </c>
      <c r="O83" s="32"/>
      <c r="P83" s="76"/>
      <c r="Q83" s="95" t="e">
        <f>100-N83</f>
        <v>#DIV/0!</v>
      </c>
      <c r="R83" s="95"/>
    </row>
  </sheetData>
  <mergeCells count="70">
    <mergeCell ref="C70:C81"/>
    <mergeCell ref="E3:F4"/>
    <mergeCell ref="E6:E7"/>
    <mergeCell ref="E22:E23"/>
    <mergeCell ref="E37:E38"/>
    <mergeCell ref="E52:E53"/>
    <mergeCell ref="E70:E71"/>
    <mergeCell ref="F52:F66"/>
    <mergeCell ref="B5:P5"/>
    <mergeCell ref="Q70:Q81"/>
    <mergeCell ref="Q3:Q4"/>
    <mergeCell ref="Q6:Q17"/>
    <mergeCell ref="A21:Q21"/>
    <mergeCell ref="Q22:Q33"/>
    <mergeCell ref="A36:Q36"/>
    <mergeCell ref="A70:A83"/>
    <mergeCell ref="B70:B81"/>
    <mergeCell ref="D70:D81"/>
    <mergeCell ref="F70:F81"/>
    <mergeCell ref="G82:H82"/>
    <mergeCell ref="G83:H83"/>
    <mergeCell ref="A69:Q69"/>
    <mergeCell ref="A52:A68"/>
    <mergeCell ref="B52:B66"/>
    <mergeCell ref="D52:D66"/>
    <mergeCell ref="Q52:Q66"/>
    <mergeCell ref="G67:H67"/>
    <mergeCell ref="G68:H68"/>
    <mergeCell ref="A51:Q51"/>
    <mergeCell ref="C52:C66"/>
    <mergeCell ref="A37:A50"/>
    <mergeCell ref="B37:B48"/>
    <mergeCell ref="D37:D48"/>
    <mergeCell ref="F37:F48"/>
    <mergeCell ref="Q37:Q48"/>
    <mergeCell ref="G49:H49"/>
    <mergeCell ref="G50:H50"/>
    <mergeCell ref="C37:C48"/>
    <mergeCell ref="A22:A35"/>
    <mergeCell ref="B22:B33"/>
    <mergeCell ref="D22:D33"/>
    <mergeCell ref="F22:F33"/>
    <mergeCell ref="G34:H34"/>
    <mergeCell ref="G35:H35"/>
    <mergeCell ref="C22:C33"/>
    <mergeCell ref="A6:A20"/>
    <mergeCell ref="B6:B17"/>
    <mergeCell ref="D6:D17"/>
    <mergeCell ref="F6:F17"/>
    <mergeCell ref="G19:H19"/>
    <mergeCell ref="G20:H20"/>
    <mergeCell ref="C6:C17"/>
    <mergeCell ref="R3:R4"/>
    <mergeCell ref="P3:P4"/>
    <mergeCell ref="A3:A4"/>
    <mergeCell ref="B3:B4"/>
    <mergeCell ref="D3:D4"/>
    <mergeCell ref="G3:G4"/>
    <mergeCell ref="H3:H4"/>
    <mergeCell ref="I3:I4"/>
    <mergeCell ref="J3:L3"/>
    <mergeCell ref="M3:M4"/>
    <mergeCell ref="N3:N4"/>
    <mergeCell ref="O3:O4"/>
    <mergeCell ref="C3:C4"/>
    <mergeCell ref="R6:R17"/>
    <mergeCell ref="R22:R33"/>
    <mergeCell ref="R37:R48"/>
    <mergeCell ref="R52:R66"/>
    <mergeCell ref="R70:R8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5E4F-B745-4720-B421-9F43481758D3}">
  <dimension ref="E2:Q24"/>
  <sheetViews>
    <sheetView topLeftCell="F1" workbookViewId="0">
      <selection activeCell="N12" sqref="N12"/>
    </sheetView>
  </sheetViews>
  <sheetFormatPr baseColWidth="10" defaultRowHeight="15" x14ac:dyDescent="0.25"/>
  <cols>
    <col min="5" max="6" width="16" customWidth="1"/>
    <col min="8" max="8" width="34.7109375" customWidth="1"/>
    <col min="13" max="15" width="17.28515625" customWidth="1"/>
  </cols>
  <sheetData>
    <row r="2" spans="5:17" s="131" customFormat="1" ht="60" x14ac:dyDescent="0.25">
      <c r="E2" s="132" t="s">
        <v>139</v>
      </c>
      <c r="F2" s="133" t="s">
        <v>140</v>
      </c>
      <c r="G2" s="133" t="s">
        <v>136</v>
      </c>
      <c r="H2" s="133" t="s">
        <v>137</v>
      </c>
      <c r="I2" s="133" t="s">
        <v>138</v>
      </c>
      <c r="J2" s="133" t="s">
        <v>141</v>
      </c>
      <c r="K2" s="133" t="s">
        <v>147</v>
      </c>
      <c r="L2" s="133"/>
      <c r="M2" s="133" t="s">
        <v>144</v>
      </c>
      <c r="N2" s="133" t="s">
        <v>145</v>
      </c>
      <c r="O2" s="133" t="s">
        <v>146</v>
      </c>
      <c r="P2" s="133" t="s">
        <v>142</v>
      </c>
      <c r="Q2" s="133" t="s">
        <v>143</v>
      </c>
    </row>
    <row r="3" spans="5:17" x14ac:dyDescent="0.25">
      <c r="E3" s="98">
        <f>'PHASE D''EXECUTION '!N6</f>
        <v>401781575</v>
      </c>
      <c r="F3" s="98"/>
      <c r="M3" s="98">
        <f>'PHASE D''EXECUTION '!O6</f>
        <v>401781575</v>
      </c>
      <c r="N3" s="98"/>
      <c r="O3" s="98"/>
    </row>
    <row r="4" spans="5:17" x14ac:dyDescent="0.25">
      <c r="E4" s="98">
        <f>'PHASE D''EXECUTION '!N7</f>
        <v>76000000</v>
      </c>
      <c r="F4" s="98">
        <f>E3+E4</f>
        <v>477781575</v>
      </c>
      <c r="M4" s="98">
        <f>'PHASE D''EXECUTION '!O7</f>
        <v>76000000</v>
      </c>
      <c r="N4" s="98"/>
      <c r="O4" s="98"/>
    </row>
    <row r="5" spans="5:17" x14ac:dyDescent="0.25">
      <c r="E5" s="98">
        <f>'PHASE D''EXECUTION '!N8</f>
        <v>120298236</v>
      </c>
      <c r="F5" s="98">
        <f>F4+E5</f>
        <v>598079811</v>
      </c>
      <c r="M5" s="98">
        <f>'PHASE D''EXECUTION '!O8</f>
        <v>120298236</v>
      </c>
      <c r="N5" s="98"/>
      <c r="O5" s="98"/>
    </row>
    <row r="6" spans="5:17" x14ac:dyDescent="0.25">
      <c r="E6" s="98">
        <f>'PHASE D''EXECUTION '!N9</f>
        <v>44366911</v>
      </c>
      <c r="F6" s="98">
        <f>F5+E6</f>
        <v>642446722</v>
      </c>
      <c r="M6" s="98">
        <f>'PHASE D''EXECUTION '!O9</f>
        <v>44366911</v>
      </c>
      <c r="N6" s="98"/>
      <c r="O6" s="98"/>
    </row>
    <row r="7" spans="5:17" x14ac:dyDescent="0.25">
      <c r="E7" s="98">
        <f>'PHASE D''EXECUTION '!N10</f>
        <v>344026816</v>
      </c>
      <c r="F7" s="98">
        <f>F6+E7</f>
        <v>986473538</v>
      </c>
      <c r="G7" s="130">
        <v>0.54</v>
      </c>
      <c r="I7" s="130">
        <v>0.51</v>
      </c>
      <c r="J7" s="130"/>
      <c r="K7" s="130"/>
      <c r="L7" s="130"/>
      <c r="M7" s="98">
        <f>'PHASE D''EXECUTION '!O10</f>
        <v>344026816</v>
      </c>
      <c r="N7" s="98"/>
      <c r="O7" s="98"/>
    </row>
    <row r="8" spans="5:17" x14ac:dyDescent="0.25">
      <c r="E8" s="98">
        <f>'PHASE D''EXECUTION '!N11</f>
        <v>531376387</v>
      </c>
      <c r="F8" s="98">
        <f>F7+E8</f>
        <v>1517849925</v>
      </c>
      <c r="M8" s="98">
        <f>'PHASE D''EXECUTION '!O11</f>
        <v>531376387</v>
      </c>
      <c r="N8" s="98"/>
      <c r="O8" s="98"/>
    </row>
    <row r="9" spans="5:17" x14ac:dyDescent="0.25">
      <c r="E9" s="98">
        <f>'PHASE D''EXECUTION '!N12</f>
        <v>627024137</v>
      </c>
      <c r="F9" s="98">
        <f t="shared" ref="F9:F24" si="0">F8+E9</f>
        <v>2144874062</v>
      </c>
      <c r="M9" s="98">
        <f>'PHASE D''EXECUTION '!O12</f>
        <v>627024137</v>
      </c>
      <c r="N9" s="98"/>
      <c r="O9" s="98"/>
    </row>
    <row r="10" spans="5:17" x14ac:dyDescent="0.25">
      <c r="E10" s="98">
        <f>'PHASE D''EXECUTION '!N13</f>
        <v>27846000</v>
      </c>
      <c r="F10" s="98">
        <f t="shared" si="0"/>
        <v>2172720062</v>
      </c>
      <c r="M10" s="98">
        <f>'PHASE D''EXECUTION '!O13</f>
        <v>27846000</v>
      </c>
      <c r="N10" s="98"/>
      <c r="O10" s="98"/>
    </row>
    <row r="11" spans="5:17" x14ac:dyDescent="0.25">
      <c r="E11" s="98">
        <f>'PHASE D''EXECUTION '!N14</f>
        <v>210351429</v>
      </c>
      <c r="F11" s="98">
        <f t="shared" si="0"/>
        <v>2383071491</v>
      </c>
      <c r="M11" s="98">
        <f>'PHASE D''EXECUTION '!O14</f>
        <v>0</v>
      </c>
      <c r="N11" s="98"/>
      <c r="O11" s="98"/>
    </row>
    <row r="12" spans="5:17" ht="14.45" x14ac:dyDescent="0.3">
      <c r="E12" s="98">
        <f>'PHASE D''EXECUTION '!N15</f>
        <v>119183615</v>
      </c>
      <c r="F12" s="98">
        <f t="shared" si="0"/>
        <v>2502255106</v>
      </c>
      <c r="M12" s="98">
        <f>'PHASE D''EXECUTION '!O15</f>
        <v>0</v>
      </c>
      <c r="N12" s="98"/>
      <c r="O12" s="98"/>
    </row>
    <row r="13" spans="5:17" ht="14.45" x14ac:dyDescent="0.3">
      <c r="E13" s="98">
        <f>'PHASE D''EXECUTION '!N16</f>
        <v>66046974</v>
      </c>
      <c r="F13" s="98">
        <f t="shared" si="0"/>
        <v>2568302080</v>
      </c>
      <c r="M13" s="98">
        <f>'PHASE D''EXECUTION '!O16</f>
        <v>66046974</v>
      </c>
      <c r="N13" s="98"/>
      <c r="O13" s="98"/>
    </row>
    <row r="14" spans="5:17" ht="14.45" x14ac:dyDescent="0.3">
      <c r="E14" s="98">
        <f>'PHASE D''EXECUTION '!N17</f>
        <v>190378302</v>
      </c>
      <c r="F14" s="98">
        <f t="shared" si="0"/>
        <v>2758680382</v>
      </c>
      <c r="M14" s="98">
        <f>'PHASE D''EXECUTION '!O17</f>
        <v>0</v>
      </c>
      <c r="N14" s="98"/>
      <c r="O14" s="98"/>
    </row>
    <row r="15" spans="5:17" ht="14.45" x14ac:dyDescent="0.3">
      <c r="E15" s="98">
        <f>'PHASE D''EXECUTION '!N18</f>
        <v>297078020</v>
      </c>
      <c r="F15" s="98">
        <f t="shared" si="0"/>
        <v>3055758402</v>
      </c>
      <c r="M15" s="98">
        <f>'PHASE D''EXECUTION '!O18</f>
        <v>0</v>
      </c>
      <c r="N15" s="98"/>
      <c r="O15" s="98"/>
    </row>
    <row r="16" spans="5:17" ht="14.45" x14ac:dyDescent="0.3">
      <c r="E16" s="98">
        <f>'PHASE D''EXECUTION '!N19</f>
        <v>2758680382</v>
      </c>
      <c r="F16" s="98">
        <f t="shared" si="0"/>
        <v>5814438784</v>
      </c>
      <c r="M16" s="98">
        <f>'PHASE D''EXECUTION '!O19</f>
        <v>2238767036</v>
      </c>
      <c r="N16" s="98"/>
      <c r="O16" s="98"/>
    </row>
    <row r="17" spans="5:15" ht="14.45" x14ac:dyDescent="0.3">
      <c r="E17" s="98">
        <f>'PHASE D''EXECUTION '!N20</f>
        <v>87.280906353447904</v>
      </c>
      <c r="F17" s="98">
        <f t="shared" si="0"/>
        <v>5814438871.2809067</v>
      </c>
      <c r="M17" s="98">
        <f>'PHASE D''EXECUTION '!O20</f>
        <v>0</v>
      </c>
      <c r="N17" s="98"/>
      <c r="O17" s="98"/>
    </row>
    <row r="18" spans="5:15" ht="14.45" x14ac:dyDescent="0.3">
      <c r="E18" s="98">
        <f>'PHASE D''EXECUTION '!N21</f>
        <v>0</v>
      </c>
      <c r="F18" s="98">
        <f t="shared" si="0"/>
        <v>5814438871.2809067</v>
      </c>
      <c r="M18" s="98">
        <f>'PHASE D''EXECUTION '!O21</f>
        <v>0</v>
      </c>
      <c r="N18" s="98"/>
      <c r="O18" s="98"/>
    </row>
    <row r="19" spans="5:15" ht="14.45" x14ac:dyDescent="0.3">
      <c r="E19" s="98">
        <f>'PHASE D''EXECUTION '!N22</f>
        <v>3300599910</v>
      </c>
      <c r="F19" s="98">
        <f t="shared" si="0"/>
        <v>9115038781.2809067</v>
      </c>
      <c r="M19" s="98">
        <f>'PHASE D''EXECUTION '!O22</f>
        <v>3300599910</v>
      </c>
      <c r="N19" s="98"/>
      <c r="O19" s="98"/>
    </row>
    <row r="20" spans="5:15" ht="14.45" x14ac:dyDescent="0.3">
      <c r="E20" s="98">
        <f>'PHASE D''EXECUTION '!N23</f>
        <v>732450000</v>
      </c>
      <c r="F20" s="98">
        <f t="shared" si="0"/>
        <v>9847488781.2809067</v>
      </c>
      <c r="M20" s="98">
        <f>'PHASE D''EXECUTION '!O23</f>
        <v>732450000</v>
      </c>
      <c r="N20" s="98"/>
      <c r="O20" s="98"/>
    </row>
    <row r="21" spans="5:15" ht="14.45" x14ac:dyDescent="0.3">
      <c r="E21" s="98">
        <f>'PHASE D''EXECUTION '!N24</f>
        <v>272017680</v>
      </c>
      <c r="F21" s="98">
        <f t="shared" si="0"/>
        <v>10119506461.280907</v>
      </c>
      <c r="M21" s="98">
        <f>'PHASE D''EXECUTION '!O24</f>
        <v>272017680</v>
      </c>
      <c r="N21" s="98"/>
      <c r="O21" s="98"/>
    </row>
    <row r="22" spans="5:15" ht="14.45" x14ac:dyDescent="0.3">
      <c r="E22" s="98">
        <f>'PHASE D''EXECUTION '!N25</f>
        <v>847656490</v>
      </c>
      <c r="F22" s="98">
        <f t="shared" si="0"/>
        <v>10967162951.280907</v>
      </c>
      <c r="M22" s="98">
        <f>'PHASE D''EXECUTION '!O25</f>
        <v>847656490</v>
      </c>
      <c r="N22" s="98"/>
      <c r="O22" s="98"/>
    </row>
    <row r="23" spans="5:15" ht="14.45" x14ac:dyDescent="0.3">
      <c r="E23" s="98">
        <f>'PHASE D''EXECUTION '!N26</f>
        <v>481378200</v>
      </c>
      <c r="F23" s="98">
        <f t="shared" si="0"/>
        <v>11448541151.280907</v>
      </c>
      <c r="M23" s="98">
        <f>'PHASE D''EXECUTION '!O26</f>
        <v>481378200</v>
      </c>
      <c r="N23" s="98"/>
      <c r="O23" s="98"/>
    </row>
    <row r="24" spans="5:15" ht="14.45" x14ac:dyDescent="0.3">
      <c r="E24" s="98">
        <f>'PHASE D''EXECUTION '!N27</f>
        <v>633186048</v>
      </c>
      <c r="F24" s="98">
        <f t="shared" si="0"/>
        <v>12081727199.280907</v>
      </c>
      <c r="M24" s="98">
        <f>'PHASE D''EXECUTION '!O27</f>
        <v>633186048</v>
      </c>
      <c r="N24" s="98"/>
      <c r="O24" s="9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INFORMATIONS GENERALES </vt:lpstr>
      <vt:lpstr>Feuil2</vt:lpstr>
      <vt:lpstr>PHASE PREPARATOIRE </vt:lpstr>
      <vt:lpstr>PHASE D'EXECUTION 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2017-09-20T09:45:53Z</dcterms:created>
  <dcterms:modified xsi:type="dcterms:W3CDTF">2018-12-19T14:25:24Z</dcterms:modified>
</cp:coreProperties>
</file>