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0460" windowHeight="6990" activeTab="7"/>
  </bookViews>
  <sheets>
    <sheet name="Vendors" sheetId="1" r:id="rId1"/>
    <sheet name="POs" sheetId="2" r:id="rId2"/>
    <sheet name="GRNs" sheetId="3" r:id="rId3"/>
    <sheet name="Invoices" sheetId="4" r:id="rId4"/>
    <sheet name="Payments" sheetId="5" r:id="rId5"/>
    <sheet name="Analysis" sheetId="8" r:id="rId6"/>
    <sheet name="Dashboard" sheetId="9" r:id="rId7"/>
    <sheet name="AP_Aging_Template" sheetId="6" r:id="rId8"/>
    <sheet name="README" sheetId="7" r:id="rId9"/>
  </sheets>
  <definedNames>
    <definedName name="Slicer_Status">#N/A</definedName>
    <definedName name="Slicer_Vendor_ID">#N/A</definedName>
  </definedNames>
  <calcPr calcId="162913"/>
  <pivotCaches>
    <pivotCache cacheId="4"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B6" i="9" l="1"/>
  <c r="B2" i="9"/>
  <c r="I3" i="6"/>
  <c r="J3" i="6" s="1"/>
  <c r="K3" i="6" s="1"/>
  <c r="I4" i="6"/>
  <c r="J4" i="6" s="1"/>
  <c r="K4" i="6" s="1"/>
  <c r="I5" i="6"/>
  <c r="J5" i="6" s="1"/>
  <c r="K5" i="6" s="1"/>
  <c r="I6" i="6"/>
  <c r="J6" i="6" s="1"/>
  <c r="K6" i="6" s="1"/>
  <c r="I7" i="6"/>
  <c r="J7" i="6" s="1"/>
  <c r="K7" i="6" s="1"/>
  <c r="I8" i="6"/>
  <c r="J8" i="6" s="1"/>
  <c r="K8" i="6" s="1"/>
  <c r="I9" i="6"/>
  <c r="J9" i="6" s="1"/>
  <c r="K9" i="6" s="1"/>
  <c r="I10" i="6"/>
  <c r="J10" i="6" s="1"/>
  <c r="K10" i="6" s="1"/>
  <c r="I11" i="6"/>
  <c r="J11" i="6" s="1"/>
  <c r="K11" i="6" s="1"/>
  <c r="I12" i="6"/>
  <c r="J12" i="6" s="1"/>
  <c r="K12" i="6" s="1"/>
  <c r="I13" i="6"/>
  <c r="J13" i="6" s="1"/>
  <c r="K13" i="6" s="1"/>
  <c r="I14" i="6"/>
  <c r="J14" i="6" s="1"/>
  <c r="K14" i="6" s="1"/>
  <c r="I15" i="6"/>
  <c r="J15" i="6" s="1"/>
  <c r="K15" i="6" s="1"/>
  <c r="I16" i="6"/>
  <c r="J16" i="6" s="1"/>
  <c r="K16" i="6" s="1"/>
  <c r="I17" i="6"/>
  <c r="J17" i="6" s="1"/>
  <c r="K17" i="6" s="1"/>
  <c r="I18" i="6"/>
  <c r="J18" i="6" s="1"/>
  <c r="K18" i="6" s="1"/>
  <c r="I19" i="6"/>
  <c r="J19" i="6" s="1"/>
  <c r="K19" i="6" s="1"/>
  <c r="I20" i="6"/>
  <c r="J20" i="6" s="1"/>
  <c r="K20" i="6" s="1"/>
  <c r="I21" i="6"/>
  <c r="J21" i="6" s="1"/>
  <c r="K21" i="6" s="1"/>
  <c r="I22" i="6"/>
  <c r="J22" i="6" s="1"/>
  <c r="K22" i="6" s="1"/>
  <c r="I23" i="6"/>
  <c r="J23" i="6" s="1"/>
  <c r="K23" i="6" s="1"/>
  <c r="I24" i="6"/>
  <c r="J24" i="6" s="1"/>
  <c r="K24" i="6" s="1"/>
  <c r="I25" i="6"/>
  <c r="J25" i="6" s="1"/>
  <c r="K25" i="6" s="1"/>
  <c r="I26" i="6"/>
  <c r="J26" i="6" s="1"/>
  <c r="K26" i="6" s="1"/>
  <c r="I27" i="6"/>
  <c r="J27" i="6" s="1"/>
  <c r="K27" i="6" s="1"/>
  <c r="I28" i="6"/>
  <c r="J28" i="6" s="1"/>
  <c r="K28" i="6" s="1"/>
  <c r="I29" i="6"/>
  <c r="J29" i="6" s="1"/>
  <c r="K29" i="6" s="1"/>
  <c r="I30" i="6"/>
  <c r="J30" i="6" s="1"/>
  <c r="K30" i="6" s="1"/>
  <c r="I31" i="6"/>
  <c r="J31" i="6" s="1"/>
  <c r="K31" i="6" s="1"/>
  <c r="I32" i="6"/>
  <c r="J32" i="6" s="1"/>
  <c r="K32" i="6" s="1"/>
  <c r="I33" i="6"/>
  <c r="J33" i="6" s="1"/>
  <c r="K33" i="6" s="1"/>
  <c r="I34" i="6"/>
  <c r="J34" i="6" s="1"/>
  <c r="K34" i="6" s="1"/>
  <c r="I35" i="6"/>
  <c r="J35" i="6" s="1"/>
  <c r="K35" i="6" s="1"/>
  <c r="I36" i="6"/>
  <c r="J36" i="6" s="1"/>
  <c r="K36" i="6" s="1"/>
  <c r="I37" i="6"/>
  <c r="J37" i="6" s="1"/>
  <c r="K37" i="6" s="1"/>
  <c r="I38" i="6"/>
  <c r="J38" i="6" s="1"/>
  <c r="K38" i="6" s="1"/>
  <c r="I39" i="6"/>
  <c r="J39" i="6" s="1"/>
  <c r="K39" i="6" s="1"/>
  <c r="I40" i="6"/>
  <c r="J40" i="6" s="1"/>
  <c r="K40" i="6" s="1"/>
  <c r="I41" i="6"/>
  <c r="J41" i="6" s="1"/>
  <c r="K41" i="6" s="1"/>
  <c r="I42" i="6"/>
  <c r="J42" i="6" s="1"/>
  <c r="K42" i="6" s="1"/>
  <c r="I43" i="6"/>
  <c r="J43" i="6" s="1"/>
  <c r="K43" i="6" s="1"/>
  <c r="I44" i="6"/>
  <c r="J44" i="6" s="1"/>
  <c r="K44" i="6" s="1"/>
  <c r="I45" i="6"/>
  <c r="J45" i="6" s="1"/>
  <c r="K45" i="6" s="1"/>
  <c r="I46" i="6"/>
  <c r="J46" i="6" s="1"/>
  <c r="K46" i="6" s="1"/>
  <c r="I47" i="6"/>
  <c r="J47" i="6" s="1"/>
  <c r="K47" i="6" s="1"/>
  <c r="I48" i="6"/>
  <c r="J48" i="6" s="1"/>
  <c r="K48" i="6" s="1"/>
  <c r="I49" i="6"/>
  <c r="J49" i="6" s="1"/>
  <c r="K49" i="6" s="1"/>
  <c r="I50" i="6"/>
  <c r="J50" i="6" s="1"/>
  <c r="K50" i="6" s="1"/>
  <c r="I51" i="6"/>
  <c r="J51" i="6" s="1"/>
  <c r="K51" i="6" s="1"/>
  <c r="I52" i="6"/>
  <c r="J52" i="6" s="1"/>
  <c r="K52" i="6" s="1"/>
  <c r="I53" i="6"/>
  <c r="J53" i="6" s="1"/>
  <c r="K53" i="6" s="1"/>
  <c r="I54" i="6"/>
  <c r="J54" i="6" s="1"/>
  <c r="K54" i="6" s="1"/>
  <c r="I55" i="6"/>
  <c r="J55" i="6" s="1"/>
  <c r="K55" i="6" s="1"/>
  <c r="I56" i="6"/>
  <c r="J56" i="6" s="1"/>
  <c r="K56" i="6" s="1"/>
  <c r="I57" i="6"/>
  <c r="J57" i="6" s="1"/>
  <c r="K57" i="6" s="1"/>
  <c r="I58" i="6"/>
  <c r="J58" i="6" s="1"/>
  <c r="K58" i="6" s="1"/>
  <c r="I59" i="6"/>
  <c r="J59" i="6" s="1"/>
  <c r="K59" i="6" s="1"/>
  <c r="I60" i="6"/>
  <c r="J60" i="6" s="1"/>
  <c r="K60" i="6" s="1"/>
  <c r="I61" i="6"/>
  <c r="J61" i="6" s="1"/>
  <c r="K61" i="6" s="1"/>
  <c r="I62" i="6"/>
  <c r="J62" i="6" s="1"/>
  <c r="K62" i="6" s="1"/>
  <c r="I63" i="6"/>
  <c r="J63" i="6" s="1"/>
  <c r="K63" i="6" s="1"/>
  <c r="I64" i="6"/>
  <c r="J64" i="6" s="1"/>
  <c r="K64" i="6" s="1"/>
  <c r="I65" i="6"/>
  <c r="J65" i="6" s="1"/>
  <c r="K65" i="6" s="1"/>
  <c r="I66" i="6"/>
  <c r="J66" i="6" s="1"/>
  <c r="K66" i="6" s="1"/>
  <c r="I67" i="6"/>
  <c r="J67" i="6" s="1"/>
  <c r="K67" i="6" s="1"/>
  <c r="I68" i="6"/>
  <c r="J68" i="6" s="1"/>
  <c r="K68" i="6" s="1"/>
  <c r="I69" i="6"/>
  <c r="J69" i="6" s="1"/>
  <c r="K69" i="6" s="1"/>
  <c r="I70" i="6"/>
  <c r="J70" i="6" s="1"/>
  <c r="K70" i="6" s="1"/>
  <c r="I71" i="6"/>
  <c r="J71" i="6" s="1"/>
  <c r="K71" i="6" s="1"/>
  <c r="I72" i="6"/>
  <c r="J72" i="6" s="1"/>
  <c r="K72" i="6" s="1"/>
  <c r="I73" i="6"/>
  <c r="J73" i="6" s="1"/>
  <c r="K73" i="6" s="1"/>
  <c r="I74" i="6"/>
  <c r="J74" i="6" s="1"/>
  <c r="K74" i="6" s="1"/>
  <c r="I75" i="6"/>
  <c r="J75" i="6" s="1"/>
  <c r="K75" i="6" s="1"/>
  <c r="I76" i="6"/>
  <c r="J76" i="6" s="1"/>
  <c r="K76" i="6" s="1"/>
  <c r="I77" i="6"/>
  <c r="J77" i="6" s="1"/>
  <c r="K77" i="6" s="1"/>
  <c r="I78" i="6"/>
  <c r="J78" i="6" s="1"/>
  <c r="K78" i="6" s="1"/>
  <c r="I79" i="6"/>
  <c r="J79" i="6" s="1"/>
  <c r="K79" i="6" s="1"/>
  <c r="I80" i="6"/>
  <c r="J80" i="6" s="1"/>
  <c r="K80" i="6" s="1"/>
  <c r="I81" i="6"/>
  <c r="J81" i="6" s="1"/>
  <c r="K81" i="6" s="1"/>
  <c r="I82" i="6"/>
  <c r="J82" i="6" s="1"/>
  <c r="K82" i="6" s="1"/>
  <c r="I83" i="6"/>
  <c r="J83" i="6" s="1"/>
  <c r="K83" i="6" s="1"/>
  <c r="I84" i="6"/>
  <c r="J84" i="6" s="1"/>
  <c r="K84" i="6" s="1"/>
  <c r="I85" i="6"/>
  <c r="J85" i="6" s="1"/>
  <c r="K85" i="6" s="1"/>
  <c r="I86" i="6"/>
  <c r="J86" i="6" s="1"/>
  <c r="K86" i="6" s="1"/>
  <c r="I87" i="6"/>
  <c r="J87" i="6" s="1"/>
  <c r="K87" i="6" s="1"/>
  <c r="I88" i="6"/>
  <c r="J88" i="6" s="1"/>
  <c r="K88" i="6" s="1"/>
  <c r="I89" i="6"/>
  <c r="J89" i="6" s="1"/>
  <c r="K89" i="6" s="1"/>
  <c r="I90" i="6"/>
  <c r="J90" i="6" s="1"/>
  <c r="K90" i="6" s="1"/>
  <c r="I91" i="6"/>
  <c r="J91" i="6" s="1"/>
  <c r="K91" i="6" s="1"/>
  <c r="I92" i="6"/>
  <c r="J92" i="6" s="1"/>
  <c r="K92" i="6" s="1"/>
  <c r="I93" i="6"/>
  <c r="J93" i="6" s="1"/>
  <c r="K93" i="6" s="1"/>
  <c r="I94" i="6"/>
  <c r="J94" i="6" s="1"/>
  <c r="K94" i="6" s="1"/>
  <c r="I95" i="6"/>
  <c r="J95" i="6" s="1"/>
  <c r="K95" i="6" s="1"/>
  <c r="I96" i="6"/>
  <c r="J96" i="6" s="1"/>
  <c r="K96" i="6" s="1"/>
  <c r="I97" i="6"/>
  <c r="J97" i="6" s="1"/>
  <c r="K97" i="6" s="1"/>
  <c r="I98" i="6"/>
  <c r="J98" i="6" s="1"/>
  <c r="K98" i="6" s="1"/>
  <c r="I99" i="6"/>
  <c r="J99" i="6" s="1"/>
  <c r="K99" i="6" s="1"/>
  <c r="I100" i="6"/>
  <c r="J100" i="6" s="1"/>
  <c r="K100" i="6" s="1"/>
  <c r="I101" i="6"/>
  <c r="J101" i="6" s="1"/>
  <c r="K101" i="6" s="1"/>
  <c r="I102" i="6"/>
  <c r="J102" i="6" s="1"/>
  <c r="K102" i="6" s="1"/>
  <c r="I103" i="6"/>
  <c r="J103" i="6" s="1"/>
  <c r="K103" i="6" s="1"/>
  <c r="I104" i="6"/>
  <c r="J104" i="6" s="1"/>
  <c r="K104" i="6" s="1"/>
  <c r="I105" i="6"/>
  <c r="J105" i="6" s="1"/>
  <c r="K105" i="6" s="1"/>
  <c r="I106" i="6"/>
  <c r="J106" i="6" s="1"/>
  <c r="K106" i="6" s="1"/>
  <c r="I107" i="6"/>
  <c r="J107" i="6" s="1"/>
  <c r="K107" i="6" s="1"/>
  <c r="I108" i="6"/>
  <c r="J108" i="6" s="1"/>
  <c r="K108" i="6" s="1"/>
  <c r="I109" i="6"/>
  <c r="J109" i="6" s="1"/>
  <c r="K109" i="6" s="1"/>
  <c r="I110" i="6"/>
  <c r="J110" i="6" s="1"/>
  <c r="K110" i="6" s="1"/>
  <c r="I111" i="6"/>
  <c r="J111" i="6" s="1"/>
  <c r="K111" i="6" s="1"/>
  <c r="I112" i="6"/>
  <c r="J112" i="6" s="1"/>
  <c r="K112" i="6" s="1"/>
  <c r="I113" i="6"/>
  <c r="J113" i="6" s="1"/>
  <c r="K113" i="6" s="1"/>
  <c r="I114" i="6"/>
  <c r="J114" i="6" s="1"/>
  <c r="K114" i="6" s="1"/>
  <c r="I115" i="6"/>
  <c r="J115" i="6" s="1"/>
  <c r="K115" i="6" s="1"/>
  <c r="I116" i="6"/>
  <c r="J116" i="6" s="1"/>
  <c r="K116" i="6" s="1"/>
  <c r="I117" i="6"/>
  <c r="J117" i="6" s="1"/>
  <c r="K117" i="6" s="1"/>
  <c r="I118" i="6"/>
  <c r="J118" i="6" s="1"/>
  <c r="K118" i="6" s="1"/>
  <c r="I119" i="6"/>
  <c r="J119" i="6" s="1"/>
  <c r="K119" i="6" s="1"/>
  <c r="I120" i="6"/>
  <c r="J120" i="6" s="1"/>
  <c r="K120" i="6" s="1"/>
  <c r="I121" i="6"/>
  <c r="J121" i="6" s="1"/>
  <c r="K121" i="6" s="1"/>
  <c r="I122" i="6"/>
  <c r="J122" i="6" s="1"/>
  <c r="K122" i="6" s="1"/>
  <c r="I123" i="6"/>
  <c r="J123" i="6" s="1"/>
  <c r="K123" i="6" s="1"/>
  <c r="I124" i="6"/>
  <c r="J124" i="6" s="1"/>
  <c r="K124" i="6" s="1"/>
  <c r="I125" i="6"/>
  <c r="J125" i="6" s="1"/>
  <c r="K125" i="6" s="1"/>
  <c r="I126" i="6"/>
  <c r="J126" i="6" s="1"/>
  <c r="K126" i="6" s="1"/>
  <c r="I127" i="6"/>
  <c r="J127" i="6" s="1"/>
  <c r="K127" i="6" s="1"/>
  <c r="I128" i="6"/>
  <c r="J128" i="6" s="1"/>
  <c r="K128" i="6" s="1"/>
  <c r="I129" i="6"/>
  <c r="J129" i="6" s="1"/>
  <c r="K129" i="6" s="1"/>
  <c r="I130" i="6"/>
  <c r="J130" i="6" s="1"/>
  <c r="K130" i="6" s="1"/>
  <c r="I131" i="6"/>
  <c r="J131" i="6" s="1"/>
  <c r="K131" i="6" s="1"/>
  <c r="I132" i="6"/>
  <c r="J132" i="6" s="1"/>
  <c r="K132" i="6" s="1"/>
  <c r="I133" i="6"/>
  <c r="J133" i="6" s="1"/>
  <c r="K133" i="6" s="1"/>
  <c r="I134" i="6"/>
  <c r="J134" i="6" s="1"/>
  <c r="K134" i="6" s="1"/>
  <c r="I135" i="6"/>
  <c r="J135" i="6" s="1"/>
  <c r="K135" i="6" s="1"/>
  <c r="I136" i="6"/>
  <c r="J136" i="6" s="1"/>
  <c r="K136" i="6" s="1"/>
  <c r="I137" i="6"/>
  <c r="J137" i="6" s="1"/>
  <c r="K137" i="6" s="1"/>
  <c r="I138" i="6"/>
  <c r="J138" i="6" s="1"/>
  <c r="K138" i="6" s="1"/>
  <c r="I139" i="6"/>
  <c r="J139" i="6" s="1"/>
  <c r="K139" i="6" s="1"/>
  <c r="I140" i="6"/>
  <c r="J140" i="6" s="1"/>
  <c r="K140" i="6" s="1"/>
  <c r="I141" i="6"/>
  <c r="J141" i="6" s="1"/>
  <c r="K141" i="6" s="1"/>
  <c r="I142" i="6"/>
  <c r="J142" i="6" s="1"/>
  <c r="K142" i="6" s="1"/>
  <c r="I143" i="6"/>
  <c r="J143" i="6" s="1"/>
  <c r="K143" i="6" s="1"/>
  <c r="I144" i="6"/>
  <c r="J144" i="6" s="1"/>
  <c r="K144" i="6" s="1"/>
  <c r="I145" i="6"/>
  <c r="J145" i="6" s="1"/>
  <c r="K145" i="6" s="1"/>
  <c r="I146" i="6"/>
  <c r="J146" i="6" s="1"/>
  <c r="K146" i="6" s="1"/>
  <c r="I147" i="6"/>
  <c r="J147" i="6" s="1"/>
  <c r="K147" i="6" s="1"/>
  <c r="I148" i="6"/>
  <c r="J148" i="6" s="1"/>
  <c r="K148" i="6" s="1"/>
  <c r="I149" i="6"/>
  <c r="J149" i="6" s="1"/>
  <c r="K149" i="6" s="1"/>
  <c r="I150" i="6"/>
  <c r="J150" i="6" s="1"/>
  <c r="K150" i="6" s="1"/>
  <c r="I151" i="6"/>
  <c r="J151" i="6" s="1"/>
  <c r="K151" i="6" s="1"/>
  <c r="I152" i="6"/>
  <c r="J152" i="6" s="1"/>
  <c r="K152" i="6" s="1"/>
  <c r="I153" i="6"/>
  <c r="J153" i="6" s="1"/>
  <c r="K153" i="6" s="1"/>
  <c r="I154" i="6"/>
  <c r="J154" i="6" s="1"/>
  <c r="K154" i="6" s="1"/>
  <c r="I155" i="6"/>
  <c r="J155" i="6" s="1"/>
  <c r="K155" i="6" s="1"/>
  <c r="I156" i="6"/>
  <c r="J156" i="6" s="1"/>
  <c r="K156" i="6" s="1"/>
  <c r="I157" i="6"/>
  <c r="J157" i="6" s="1"/>
  <c r="K157" i="6" s="1"/>
  <c r="I158" i="6"/>
  <c r="J158" i="6" s="1"/>
  <c r="K158" i="6" s="1"/>
  <c r="I159" i="6"/>
  <c r="J159" i="6" s="1"/>
  <c r="K159" i="6" s="1"/>
  <c r="I160" i="6"/>
  <c r="J160" i="6" s="1"/>
  <c r="K160" i="6" s="1"/>
  <c r="I161" i="6"/>
  <c r="J161" i="6" s="1"/>
  <c r="K161" i="6" s="1"/>
  <c r="I162" i="6"/>
  <c r="J162" i="6" s="1"/>
  <c r="K162" i="6" s="1"/>
  <c r="I163" i="6"/>
  <c r="J163" i="6" s="1"/>
  <c r="K163" i="6" s="1"/>
  <c r="I164" i="6"/>
  <c r="J164" i="6" s="1"/>
  <c r="K164" i="6" s="1"/>
  <c r="I165" i="6"/>
  <c r="J165" i="6" s="1"/>
  <c r="K165" i="6" s="1"/>
  <c r="I166" i="6"/>
  <c r="J166" i="6" s="1"/>
  <c r="K166" i="6" s="1"/>
  <c r="I167" i="6"/>
  <c r="J167" i="6" s="1"/>
  <c r="K167" i="6" s="1"/>
  <c r="I168" i="6"/>
  <c r="J168" i="6" s="1"/>
  <c r="K168" i="6" s="1"/>
  <c r="I169" i="6"/>
  <c r="J169" i="6" s="1"/>
  <c r="K169" i="6" s="1"/>
  <c r="I170" i="6"/>
  <c r="J170" i="6" s="1"/>
  <c r="K170" i="6" s="1"/>
  <c r="I171" i="6"/>
  <c r="J171" i="6" s="1"/>
  <c r="K171" i="6" s="1"/>
  <c r="I172" i="6"/>
  <c r="J172" i="6" s="1"/>
  <c r="K172" i="6" s="1"/>
  <c r="I173" i="6"/>
  <c r="J173" i="6" s="1"/>
  <c r="K173" i="6" s="1"/>
  <c r="I174" i="6"/>
  <c r="J174" i="6" s="1"/>
  <c r="K174" i="6" s="1"/>
  <c r="I175" i="6"/>
  <c r="J175" i="6" s="1"/>
  <c r="K175" i="6" s="1"/>
  <c r="I176" i="6"/>
  <c r="J176" i="6" s="1"/>
  <c r="K176" i="6" s="1"/>
  <c r="I177" i="6"/>
  <c r="J177" i="6" s="1"/>
  <c r="K177" i="6" s="1"/>
  <c r="I178" i="6"/>
  <c r="J178" i="6" s="1"/>
  <c r="K178" i="6" s="1"/>
  <c r="I179" i="6"/>
  <c r="J179" i="6" s="1"/>
  <c r="K179" i="6" s="1"/>
  <c r="I180" i="6"/>
  <c r="J180" i="6" s="1"/>
  <c r="K180" i="6" s="1"/>
  <c r="I181" i="6"/>
  <c r="J181" i="6" s="1"/>
  <c r="K181" i="6" s="1"/>
  <c r="I182" i="6"/>
  <c r="J182" i="6" s="1"/>
  <c r="K182" i="6" s="1"/>
  <c r="I183" i="6"/>
  <c r="J183" i="6" s="1"/>
  <c r="K183" i="6" s="1"/>
  <c r="I184" i="6"/>
  <c r="J184" i="6" s="1"/>
  <c r="K184" i="6" s="1"/>
  <c r="I185" i="6"/>
  <c r="J185" i="6" s="1"/>
  <c r="K185" i="6" s="1"/>
  <c r="I186" i="6"/>
  <c r="J186" i="6" s="1"/>
  <c r="K186" i="6" s="1"/>
  <c r="I187" i="6"/>
  <c r="J187" i="6" s="1"/>
  <c r="K187" i="6" s="1"/>
  <c r="I188" i="6"/>
  <c r="J188" i="6" s="1"/>
  <c r="K188" i="6" s="1"/>
  <c r="I189" i="6"/>
  <c r="J189" i="6" s="1"/>
  <c r="K189" i="6" s="1"/>
  <c r="I190" i="6"/>
  <c r="J190" i="6" s="1"/>
  <c r="K190" i="6" s="1"/>
  <c r="I191" i="6"/>
  <c r="J191" i="6" s="1"/>
  <c r="K191" i="6" s="1"/>
  <c r="I192" i="6"/>
  <c r="J192" i="6" s="1"/>
  <c r="K192" i="6" s="1"/>
  <c r="I193" i="6"/>
  <c r="J193" i="6" s="1"/>
  <c r="K193" i="6" s="1"/>
  <c r="I194" i="6"/>
  <c r="J194" i="6" s="1"/>
  <c r="K194" i="6" s="1"/>
  <c r="I195" i="6"/>
  <c r="J195" i="6" s="1"/>
  <c r="K195" i="6" s="1"/>
  <c r="I196" i="6"/>
  <c r="J196" i="6" s="1"/>
  <c r="K196" i="6" s="1"/>
  <c r="I197" i="6"/>
  <c r="J197" i="6" s="1"/>
  <c r="K197" i="6" s="1"/>
  <c r="I198" i="6"/>
  <c r="J198" i="6" s="1"/>
  <c r="K198" i="6" s="1"/>
  <c r="I199" i="6"/>
  <c r="J199" i="6" s="1"/>
  <c r="K199" i="6" s="1"/>
  <c r="I200" i="6"/>
  <c r="J200" i="6" s="1"/>
  <c r="K200" i="6" s="1"/>
  <c r="I201" i="6"/>
  <c r="J201" i="6" s="1"/>
  <c r="K201" i="6" s="1"/>
  <c r="I202" i="6"/>
  <c r="J202" i="6" s="1"/>
  <c r="K202" i="6" s="1"/>
  <c r="I203" i="6"/>
  <c r="J203" i="6" s="1"/>
  <c r="K203" i="6" s="1"/>
  <c r="I204" i="6"/>
  <c r="J204" i="6" s="1"/>
  <c r="K204" i="6" s="1"/>
  <c r="I205" i="6"/>
  <c r="J205" i="6" s="1"/>
  <c r="K205" i="6" s="1"/>
  <c r="I206" i="6"/>
  <c r="J206" i="6" s="1"/>
  <c r="K206" i="6" s="1"/>
  <c r="I207" i="6"/>
  <c r="J207" i="6" s="1"/>
  <c r="K207" i="6" s="1"/>
  <c r="I208" i="6"/>
  <c r="J208" i="6" s="1"/>
  <c r="K208" i="6" s="1"/>
  <c r="I209" i="6"/>
  <c r="J209" i="6" s="1"/>
  <c r="K209" i="6" s="1"/>
  <c r="I210" i="6"/>
  <c r="J210" i="6" s="1"/>
  <c r="K210" i="6" s="1"/>
  <c r="I211" i="6"/>
  <c r="J211" i="6" s="1"/>
  <c r="K211" i="6" s="1"/>
  <c r="I212" i="6"/>
  <c r="J212" i="6" s="1"/>
  <c r="K212" i="6" s="1"/>
  <c r="I213" i="6"/>
  <c r="J213" i="6" s="1"/>
  <c r="K213" i="6" s="1"/>
  <c r="I214" i="6"/>
  <c r="J214" i="6" s="1"/>
  <c r="K214" i="6" s="1"/>
  <c r="I215" i="6"/>
  <c r="J215" i="6" s="1"/>
  <c r="K215" i="6" s="1"/>
  <c r="I216" i="6"/>
  <c r="J216" i="6" s="1"/>
  <c r="K216" i="6" s="1"/>
  <c r="I217" i="6"/>
  <c r="J217" i="6" s="1"/>
  <c r="K217" i="6" s="1"/>
  <c r="I218" i="6"/>
  <c r="J218" i="6" s="1"/>
  <c r="K218" i="6" s="1"/>
  <c r="I219" i="6"/>
  <c r="J219" i="6" s="1"/>
  <c r="K219" i="6" s="1"/>
  <c r="I220" i="6"/>
  <c r="J220" i="6" s="1"/>
  <c r="K220" i="6" s="1"/>
  <c r="I221" i="6"/>
  <c r="J221" i="6" s="1"/>
  <c r="K221" i="6" s="1"/>
  <c r="I2" i="6"/>
  <c r="J2" i="6" s="1"/>
  <c r="K2" i="6" s="1"/>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 i="6"/>
  <c r="B18" i="9" l="1"/>
  <c r="B22" i="9"/>
  <c r="B20" i="9"/>
  <c r="B21" i="9"/>
  <c r="B19" i="9"/>
  <c r="B13" i="9"/>
  <c r="B12" i="9"/>
  <c r="B11" i="9"/>
  <c r="B3" i="9"/>
  <c r="B5" i="9"/>
  <c r="B4" i="9"/>
</calcChain>
</file>

<file path=xl/sharedStrings.xml><?xml version="1.0" encoding="utf-8"?>
<sst xmlns="http://schemas.openxmlformats.org/spreadsheetml/2006/main" count="2998" uniqueCount="885">
  <si>
    <t>Vendor_ID</t>
  </si>
  <si>
    <t>Vendor_Name</t>
  </si>
  <si>
    <t>Country</t>
  </si>
  <si>
    <t>Default_Currency</t>
  </si>
  <si>
    <t>Default_Payment_Terms_Days</t>
  </si>
  <si>
    <t>Default_Tax_Rate</t>
  </si>
  <si>
    <t>V001</t>
  </si>
  <si>
    <t>Sigma Sp. z o.o.</t>
  </si>
  <si>
    <t>PL</t>
  </si>
  <si>
    <t>USD</t>
  </si>
  <si>
    <t>V002</t>
  </si>
  <si>
    <t>Techno SA</t>
  </si>
  <si>
    <t>V003</t>
  </si>
  <si>
    <t>Delta Sp. z o.o.</t>
  </si>
  <si>
    <t>PLN</t>
  </si>
  <si>
    <t>V004</t>
  </si>
  <si>
    <t>Apex Sp. z o.o.</t>
  </si>
  <si>
    <t>IN</t>
  </si>
  <si>
    <t>V005</t>
  </si>
  <si>
    <t>Prime s.r.o.</t>
  </si>
  <si>
    <t>V006</t>
  </si>
  <si>
    <t>Nordic SA</t>
  </si>
  <si>
    <t>DE</t>
  </si>
  <si>
    <t>EUR</t>
  </si>
  <si>
    <t>V007</t>
  </si>
  <si>
    <t>CZ</t>
  </si>
  <si>
    <t>V008</t>
  </si>
  <si>
    <t>Metro LLC</t>
  </si>
  <si>
    <t>V009</t>
  </si>
  <si>
    <t>Apex s.r.o.</t>
  </si>
  <si>
    <t>V010</t>
  </si>
  <si>
    <t>XYZ Sp. z o.o.</t>
  </si>
  <si>
    <t>V011</t>
  </si>
  <si>
    <t>XYZ LLC</t>
  </si>
  <si>
    <t>V012</t>
  </si>
  <si>
    <t>Baltic s.r.o.</t>
  </si>
  <si>
    <t>PO_Number</t>
  </si>
  <si>
    <t>Order_Date</t>
  </si>
  <si>
    <t>Currency</t>
  </si>
  <si>
    <t>Amount_Net</t>
  </si>
  <si>
    <t>Tax_Rate</t>
  </si>
  <si>
    <t>Tax_Amount</t>
  </si>
  <si>
    <t>Amount_Gross</t>
  </si>
  <si>
    <t>PO-1001</t>
  </si>
  <si>
    <t>PO-1002</t>
  </si>
  <si>
    <t>PO-1003</t>
  </si>
  <si>
    <t>PO-1004</t>
  </si>
  <si>
    <t>PO-1005</t>
  </si>
  <si>
    <t>PO-1006</t>
  </si>
  <si>
    <t>PO-1007</t>
  </si>
  <si>
    <t>PO-1008</t>
  </si>
  <si>
    <t>PO-1009</t>
  </si>
  <si>
    <t>PO-1010</t>
  </si>
  <si>
    <t>PO-1011</t>
  </si>
  <si>
    <t>PO-1012</t>
  </si>
  <si>
    <t>PO-1013</t>
  </si>
  <si>
    <t>PO-1014</t>
  </si>
  <si>
    <t>PO-1015</t>
  </si>
  <si>
    <t>PO-1016</t>
  </si>
  <si>
    <t>PO-1017</t>
  </si>
  <si>
    <t>PO-1018</t>
  </si>
  <si>
    <t>PO-1019</t>
  </si>
  <si>
    <t>PO-1020</t>
  </si>
  <si>
    <t>PO-1021</t>
  </si>
  <si>
    <t>PO-1022</t>
  </si>
  <si>
    <t>PO-1023</t>
  </si>
  <si>
    <t>PO-1024</t>
  </si>
  <si>
    <t>PO-1025</t>
  </si>
  <si>
    <t>PO-1026</t>
  </si>
  <si>
    <t>PO-1027</t>
  </si>
  <si>
    <t>PO-1028</t>
  </si>
  <si>
    <t>PO-1029</t>
  </si>
  <si>
    <t>PO-1030</t>
  </si>
  <si>
    <t>PO-1031</t>
  </si>
  <si>
    <t>PO-1032</t>
  </si>
  <si>
    <t>PO-1033</t>
  </si>
  <si>
    <t>PO-1034</t>
  </si>
  <si>
    <t>PO-1035</t>
  </si>
  <si>
    <t>PO-1036</t>
  </si>
  <si>
    <t>PO-1037</t>
  </si>
  <si>
    <t>PO-1038</t>
  </si>
  <si>
    <t>PO-1039</t>
  </si>
  <si>
    <t>PO-1040</t>
  </si>
  <si>
    <t>PO-1041</t>
  </si>
  <si>
    <t>PO-1042</t>
  </si>
  <si>
    <t>PO-1043</t>
  </si>
  <si>
    <t>PO-1044</t>
  </si>
  <si>
    <t>PO-1045</t>
  </si>
  <si>
    <t>PO-1046</t>
  </si>
  <si>
    <t>PO-1047</t>
  </si>
  <si>
    <t>PO-1048</t>
  </si>
  <si>
    <t>PO-1049</t>
  </si>
  <si>
    <t>PO-1050</t>
  </si>
  <si>
    <t>PO-1051</t>
  </si>
  <si>
    <t>PO-1052</t>
  </si>
  <si>
    <t>PO-1053</t>
  </si>
  <si>
    <t>PO-1054</t>
  </si>
  <si>
    <t>PO-1055</t>
  </si>
  <si>
    <t>PO-1056</t>
  </si>
  <si>
    <t>PO-1057</t>
  </si>
  <si>
    <t>PO-1058</t>
  </si>
  <si>
    <t>PO-1059</t>
  </si>
  <si>
    <t>PO-1060</t>
  </si>
  <si>
    <t>PO-1061</t>
  </si>
  <si>
    <t>PO-1062</t>
  </si>
  <si>
    <t>PO-1063</t>
  </si>
  <si>
    <t>PO-1064</t>
  </si>
  <si>
    <t>PO-1065</t>
  </si>
  <si>
    <t>PO-1066</t>
  </si>
  <si>
    <t>PO-1067</t>
  </si>
  <si>
    <t>PO-1068</t>
  </si>
  <si>
    <t>PO-1069</t>
  </si>
  <si>
    <t>PO-1070</t>
  </si>
  <si>
    <t>PO-1071</t>
  </si>
  <si>
    <t>PO-1072</t>
  </si>
  <si>
    <t>PO-1073</t>
  </si>
  <si>
    <t>PO-1074</t>
  </si>
  <si>
    <t>PO-1075</t>
  </si>
  <si>
    <t>PO-1076</t>
  </si>
  <si>
    <t>PO-1077</t>
  </si>
  <si>
    <t>PO-1078</t>
  </si>
  <si>
    <t>PO-1079</t>
  </si>
  <si>
    <t>PO-1080</t>
  </si>
  <si>
    <t>PO-1081</t>
  </si>
  <si>
    <t>PO-1082</t>
  </si>
  <si>
    <t>PO-1083</t>
  </si>
  <si>
    <t>PO-1084</t>
  </si>
  <si>
    <t>PO-1085</t>
  </si>
  <si>
    <t>PO-1086</t>
  </si>
  <si>
    <t>PO-1087</t>
  </si>
  <si>
    <t>PO-1088</t>
  </si>
  <si>
    <t>PO-1089</t>
  </si>
  <si>
    <t>PO-1090</t>
  </si>
  <si>
    <t>PO-1091</t>
  </si>
  <si>
    <t>PO-1092</t>
  </si>
  <si>
    <t>PO-1093</t>
  </si>
  <si>
    <t>PO-1094</t>
  </si>
  <si>
    <t>PO-1095</t>
  </si>
  <si>
    <t>PO-1096</t>
  </si>
  <si>
    <t>PO-1097</t>
  </si>
  <si>
    <t>PO-1098</t>
  </si>
  <si>
    <t>PO-1099</t>
  </si>
  <si>
    <t>PO-1100</t>
  </si>
  <si>
    <t>PO-1101</t>
  </si>
  <si>
    <t>PO-1102</t>
  </si>
  <si>
    <t>PO-1103</t>
  </si>
  <si>
    <t>PO-1104</t>
  </si>
  <si>
    <t>PO-1105</t>
  </si>
  <si>
    <t>PO-1106</t>
  </si>
  <si>
    <t>PO-1107</t>
  </si>
  <si>
    <t>PO-1108</t>
  </si>
  <si>
    <t>PO-1109</t>
  </si>
  <si>
    <t>PO-1110</t>
  </si>
  <si>
    <t>PO-1111</t>
  </si>
  <si>
    <t>PO-1112</t>
  </si>
  <si>
    <t>PO-1113</t>
  </si>
  <si>
    <t>PO-1114</t>
  </si>
  <si>
    <t>PO-1115</t>
  </si>
  <si>
    <t>PO-1116</t>
  </si>
  <si>
    <t>PO-1117</t>
  </si>
  <si>
    <t>PO-1118</t>
  </si>
  <si>
    <t>PO-1119</t>
  </si>
  <si>
    <t>PO-1120</t>
  </si>
  <si>
    <t>GRN_Number</t>
  </si>
  <si>
    <t>Receipt_Date</t>
  </si>
  <si>
    <t>GRN-2000</t>
  </si>
  <si>
    <t>GRN-2001</t>
  </si>
  <si>
    <t>GRN-2002</t>
  </si>
  <si>
    <t>GRN-2003</t>
  </si>
  <si>
    <t>GRN-2004</t>
  </si>
  <si>
    <t>GRN-2005</t>
  </si>
  <si>
    <t>GRN-2006</t>
  </si>
  <si>
    <t>GRN-2007</t>
  </si>
  <si>
    <t>GRN-2008</t>
  </si>
  <si>
    <t>GRN-2009</t>
  </si>
  <si>
    <t>GRN-2010</t>
  </si>
  <si>
    <t>GRN-2011</t>
  </si>
  <si>
    <t>GRN-2012</t>
  </si>
  <si>
    <t>GRN-2013</t>
  </si>
  <si>
    <t>GRN-2014</t>
  </si>
  <si>
    <t>GRN-2015</t>
  </si>
  <si>
    <t>GRN-2016</t>
  </si>
  <si>
    <t>GRN-2018</t>
  </si>
  <si>
    <t>GRN-2019</t>
  </si>
  <si>
    <t>GRN-2021</t>
  </si>
  <si>
    <t>GRN-2022</t>
  </si>
  <si>
    <t>GRN-2023</t>
  </si>
  <si>
    <t>GRN-2024</t>
  </si>
  <si>
    <t>GRN-2025</t>
  </si>
  <si>
    <t>GRN-2027</t>
  </si>
  <si>
    <t>GRN-2028</t>
  </si>
  <si>
    <t>GRN-2029</t>
  </si>
  <si>
    <t>GRN-2030</t>
  </si>
  <si>
    <t>GRN-2031</t>
  </si>
  <si>
    <t>GRN-2033</t>
  </si>
  <si>
    <t>GRN-2035</t>
  </si>
  <si>
    <t>GRN-2036</t>
  </si>
  <si>
    <t>GRN-2037</t>
  </si>
  <si>
    <t>GRN-2038</t>
  </si>
  <si>
    <t>GRN-2039</t>
  </si>
  <si>
    <t>GRN-2040</t>
  </si>
  <si>
    <t>GRN-2041</t>
  </si>
  <si>
    <t>GRN-2042</t>
  </si>
  <si>
    <t>GRN-2043</t>
  </si>
  <si>
    <t>GRN-2044</t>
  </si>
  <si>
    <t>GRN-2045</t>
  </si>
  <si>
    <t>GRN-2046</t>
  </si>
  <si>
    <t>GRN-2047</t>
  </si>
  <si>
    <t>GRN-2048</t>
  </si>
  <si>
    <t>GRN-2049</t>
  </si>
  <si>
    <t>GRN-2050</t>
  </si>
  <si>
    <t>GRN-2051</t>
  </si>
  <si>
    <t>GRN-2052</t>
  </si>
  <si>
    <t>GRN-2053</t>
  </si>
  <si>
    <t>GRN-2054</t>
  </si>
  <si>
    <t>GRN-2055</t>
  </si>
  <si>
    <t>GRN-2057</t>
  </si>
  <si>
    <t>GRN-2059</t>
  </si>
  <si>
    <t>GRN-2061</t>
  </si>
  <si>
    <t>GRN-2062</t>
  </si>
  <si>
    <t>GRN-2063</t>
  </si>
  <si>
    <t>GRN-2064</t>
  </si>
  <si>
    <t>GRN-2067</t>
  </si>
  <si>
    <t>GRN-2068</t>
  </si>
  <si>
    <t>GRN-2069</t>
  </si>
  <si>
    <t>GRN-2071</t>
  </si>
  <si>
    <t>GRN-2072</t>
  </si>
  <si>
    <t>GRN-2073</t>
  </si>
  <si>
    <t>GRN-2074</t>
  </si>
  <si>
    <t>GRN-2075</t>
  </si>
  <si>
    <t>GRN-2076</t>
  </si>
  <si>
    <t>GRN-2077</t>
  </si>
  <si>
    <t>GRN-2078</t>
  </si>
  <si>
    <t>GRN-2079</t>
  </si>
  <si>
    <t>GRN-2080</t>
  </si>
  <si>
    <t>GRN-2082</t>
  </si>
  <si>
    <t>GRN-2084</t>
  </si>
  <si>
    <t>GRN-2086</t>
  </si>
  <si>
    <t>GRN-2088</t>
  </si>
  <si>
    <t>GRN-2089</t>
  </si>
  <si>
    <t>GRN-2090</t>
  </si>
  <si>
    <t>GRN-2091</t>
  </si>
  <si>
    <t>GRN-2092</t>
  </si>
  <si>
    <t>GRN-2094</t>
  </si>
  <si>
    <t>GRN-2097</t>
  </si>
  <si>
    <t>GRN-2099</t>
  </si>
  <si>
    <t>GRN-2100</t>
  </si>
  <si>
    <t>GRN-2101</t>
  </si>
  <si>
    <t>GRN-2102</t>
  </si>
  <si>
    <t>GRN-2103</t>
  </si>
  <si>
    <t>GRN-2104</t>
  </si>
  <si>
    <t>GRN-2105</t>
  </si>
  <si>
    <t>GRN-2106</t>
  </si>
  <si>
    <t>GRN-2109</t>
  </si>
  <si>
    <t>GRN-2110</t>
  </si>
  <si>
    <t>GRN-2111</t>
  </si>
  <si>
    <t>GRN-2113</t>
  </si>
  <si>
    <t>GRN-2114</t>
  </si>
  <si>
    <t>GRN-2115</t>
  </si>
  <si>
    <t>GRN-2116</t>
  </si>
  <si>
    <t>GRN-2117</t>
  </si>
  <si>
    <t>GRN-2118</t>
  </si>
  <si>
    <t>Invoice_ID</t>
  </si>
  <si>
    <t>Invoice_Date</t>
  </si>
  <si>
    <t>Posting_Date</t>
  </si>
  <si>
    <t>Payment_Terms_Days</t>
  </si>
  <si>
    <t>Due_Date</t>
  </si>
  <si>
    <t>INV-3001</t>
  </si>
  <si>
    <t>INV-3002</t>
  </si>
  <si>
    <t>INV-3003</t>
  </si>
  <si>
    <t>INV-3004</t>
  </si>
  <si>
    <t>INV-3005</t>
  </si>
  <si>
    <t>INV-3006</t>
  </si>
  <si>
    <t>INV-3007</t>
  </si>
  <si>
    <t>INV-3008</t>
  </si>
  <si>
    <t>INV-3009</t>
  </si>
  <si>
    <t>INV-3010</t>
  </si>
  <si>
    <t>INV-3011</t>
  </si>
  <si>
    <t>INV-3012</t>
  </si>
  <si>
    <t>INV-3013</t>
  </si>
  <si>
    <t>INV-3014</t>
  </si>
  <si>
    <t>INV-3015</t>
  </si>
  <si>
    <t>INV-3016</t>
  </si>
  <si>
    <t>INV-3017</t>
  </si>
  <si>
    <t>INV-3018</t>
  </si>
  <si>
    <t>INV-3019</t>
  </si>
  <si>
    <t>INV-3020</t>
  </si>
  <si>
    <t>INV-3021</t>
  </si>
  <si>
    <t>INV-3022</t>
  </si>
  <si>
    <t>INV-3023</t>
  </si>
  <si>
    <t>INV-3024</t>
  </si>
  <si>
    <t>INV-3025</t>
  </si>
  <si>
    <t>INV-3026</t>
  </si>
  <si>
    <t>INV-3027</t>
  </si>
  <si>
    <t>INV-3028</t>
  </si>
  <si>
    <t>INV-3029</t>
  </si>
  <si>
    <t>INV-3030</t>
  </si>
  <si>
    <t>INV-3031</t>
  </si>
  <si>
    <t>INV-3032</t>
  </si>
  <si>
    <t>INV-3033</t>
  </si>
  <si>
    <t>INV-3034</t>
  </si>
  <si>
    <t>INV-3035</t>
  </si>
  <si>
    <t>INV-3036</t>
  </si>
  <si>
    <t>INV-3037</t>
  </si>
  <si>
    <t>INV-3038</t>
  </si>
  <si>
    <t>INV-3039</t>
  </si>
  <si>
    <t>INV-3040</t>
  </si>
  <si>
    <t>INV-3041</t>
  </si>
  <si>
    <t>INV-3042</t>
  </si>
  <si>
    <t>INV-3043</t>
  </si>
  <si>
    <t>INV-3044</t>
  </si>
  <si>
    <t>INV-3045</t>
  </si>
  <si>
    <t>INV-3046</t>
  </si>
  <si>
    <t>INV-3047</t>
  </si>
  <si>
    <t>INV-3048</t>
  </si>
  <si>
    <t>INV-3049</t>
  </si>
  <si>
    <t>INV-3050</t>
  </si>
  <si>
    <t>INV-3051</t>
  </si>
  <si>
    <t>INV-3052</t>
  </si>
  <si>
    <t>INV-3053</t>
  </si>
  <si>
    <t>INV-3054</t>
  </si>
  <si>
    <t>INV-3055</t>
  </si>
  <si>
    <t>INV-3056</t>
  </si>
  <si>
    <t>INV-3057</t>
  </si>
  <si>
    <t>INV-3058</t>
  </si>
  <si>
    <t>INV-3059</t>
  </si>
  <si>
    <t>INV-3060</t>
  </si>
  <si>
    <t>INV-3061</t>
  </si>
  <si>
    <t>INV-3062</t>
  </si>
  <si>
    <t>INV-3063</t>
  </si>
  <si>
    <t>INV-3064</t>
  </si>
  <si>
    <t>INV-3065</t>
  </si>
  <si>
    <t>INV-3066</t>
  </si>
  <si>
    <t>INV-3067</t>
  </si>
  <si>
    <t>INV-3068</t>
  </si>
  <si>
    <t>INV-3069</t>
  </si>
  <si>
    <t>INV-3070</t>
  </si>
  <si>
    <t>INV-3071</t>
  </si>
  <si>
    <t>INV-3072</t>
  </si>
  <si>
    <t>INV-3073</t>
  </si>
  <si>
    <t>INV-3074</t>
  </si>
  <si>
    <t>INV-3075</t>
  </si>
  <si>
    <t>INV-3076</t>
  </si>
  <si>
    <t>INV-3077</t>
  </si>
  <si>
    <t>INV-3078</t>
  </si>
  <si>
    <t>INV-3079</t>
  </si>
  <si>
    <t>INV-3080</t>
  </si>
  <si>
    <t>INV-3081</t>
  </si>
  <si>
    <t>INV-3082</t>
  </si>
  <si>
    <t>INV-3083</t>
  </si>
  <si>
    <t>INV-3084</t>
  </si>
  <si>
    <t>INV-3085</t>
  </si>
  <si>
    <t>INV-3086</t>
  </si>
  <si>
    <t>INV-3087</t>
  </si>
  <si>
    <t>INV-3088</t>
  </si>
  <si>
    <t>INV-3089</t>
  </si>
  <si>
    <t>INV-3090</t>
  </si>
  <si>
    <t>INV-3091</t>
  </si>
  <si>
    <t>INV-3092</t>
  </si>
  <si>
    <t>INV-3093</t>
  </si>
  <si>
    <t>INV-3094</t>
  </si>
  <si>
    <t>INV-3095</t>
  </si>
  <si>
    <t>INV-3096</t>
  </si>
  <si>
    <t>INV-3097</t>
  </si>
  <si>
    <t>INV-3098</t>
  </si>
  <si>
    <t>INV-3099</t>
  </si>
  <si>
    <t>INV-3100</t>
  </si>
  <si>
    <t>INV-3101</t>
  </si>
  <si>
    <t>INV-3102</t>
  </si>
  <si>
    <t>INV-3103</t>
  </si>
  <si>
    <t>INV-3104</t>
  </si>
  <si>
    <t>INV-3105</t>
  </si>
  <si>
    <t>INV-3106</t>
  </si>
  <si>
    <t>INV-3107</t>
  </si>
  <si>
    <t>INV-3108</t>
  </si>
  <si>
    <t>INV-3109</t>
  </si>
  <si>
    <t>INV-3110</t>
  </si>
  <si>
    <t>INV-3111</t>
  </si>
  <si>
    <t>INV-3112</t>
  </si>
  <si>
    <t>INV-3113</t>
  </si>
  <si>
    <t>INV-3114</t>
  </si>
  <si>
    <t>INV-3115</t>
  </si>
  <si>
    <t>INV-3116</t>
  </si>
  <si>
    <t>INV-3117</t>
  </si>
  <si>
    <t>INV-3118</t>
  </si>
  <si>
    <t>INV-3119</t>
  </si>
  <si>
    <t>INV-3120</t>
  </si>
  <si>
    <t>INV-3121</t>
  </si>
  <si>
    <t>INV-3122</t>
  </si>
  <si>
    <t>INV-3123</t>
  </si>
  <si>
    <t>INV-3124</t>
  </si>
  <si>
    <t>INV-3125</t>
  </si>
  <si>
    <t>INV-3126</t>
  </si>
  <si>
    <t>INV-3127</t>
  </si>
  <si>
    <t>INV-3128</t>
  </si>
  <si>
    <t>INV-3129</t>
  </si>
  <si>
    <t>INV-3130</t>
  </si>
  <si>
    <t>INV-3131</t>
  </si>
  <si>
    <t>INV-3132</t>
  </si>
  <si>
    <t>INV-3133</t>
  </si>
  <si>
    <t>INV-3134</t>
  </si>
  <si>
    <t>INV-3135</t>
  </si>
  <si>
    <t>INV-3136</t>
  </si>
  <si>
    <t>INV-3137</t>
  </si>
  <si>
    <t>INV-3138</t>
  </si>
  <si>
    <t>INV-3139</t>
  </si>
  <si>
    <t>INV-3140</t>
  </si>
  <si>
    <t>INV-3141</t>
  </si>
  <si>
    <t>INV-3142</t>
  </si>
  <si>
    <t>INV-3143</t>
  </si>
  <si>
    <t>INV-3144</t>
  </si>
  <si>
    <t>INV-3145</t>
  </si>
  <si>
    <t>INV-3146</t>
  </si>
  <si>
    <t>INV-3147</t>
  </si>
  <si>
    <t>INV-3148</t>
  </si>
  <si>
    <t>INV-3149</t>
  </si>
  <si>
    <t>INV-3150</t>
  </si>
  <si>
    <t>INV-3151</t>
  </si>
  <si>
    <t>INV-3152</t>
  </si>
  <si>
    <t>INV-3153</t>
  </si>
  <si>
    <t>INV-3154</t>
  </si>
  <si>
    <t>INV-3155</t>
  </si>
  <si>
    <t>INV-3156</t>
  </si>
  <si>
    <t>INV-3157</t>
  </si>
  <si>
    <t>INV-3158</t>
  </si>
  <si>
    <t>INV-3159</t>
  </si>
  <si>
    <t>INV-3160</t>
  </si>
  <si>
    <t>INV-3161</t>
  </si>
  <si>
    <t>INV-3162</t>
  </si>
  <si>
    <t>INV-3163</t>
  </si>
  <si>
    <t>INV-3164</t>
  </si>
  <si>
    <t>INV-3165</t>
  </si>
  <si>
    <t>INV-3166</t>
  </si>
  <si>
    <t>INV-3167</t>
  </si>
  <si>
    <t>INV-3168</t>
  </si>
  <si>
    <t>INV-3169</t>
  </si>
  <si>
    <t>INV-3170</t>
  </si>
  <si>
    <t>INV-3171</t>
  </si>
  <si>
    <t>INV-3172</t>
  </si>
  <si>
    <t>INV-3173</t>
  </si>
  <si>
    <t>INV-3174</t>
  </si>
  <si>
    <t>INV-3175</t>
  </si>
  <si>
    <t>INV-3176</t>
  </si>
  <si>
    <t>INV-3177</t>
  </si>
  <si>
    <t>INV-3178</t>
  </si>
  <si>
    <t>INV-3179</t>
  </si>
  <si>
    <t>INV-3180</t>
  </si>
  <si>
    <t>INV-3181</t>
  </si>
  <si>
    <t>INV-3182</t>
  </si>
  <si>
    <t>INV-3183</t>
  </si>
  <si>
    <t>INV-3184</t>
  </si>
  <si>
    <t>INV-3185</t>
  </si>
  <si>
    <t>INV-3186</t>
  </si>
  <si>
    <t>INV-3187</t>
  </si>
  <si>
    <t>INV-3188</t>
  </si>
  <si>
    <t>INV-3189</t>
  </si>
  <si>
    <t>INV-3190</t>
  </si>
  <si>
    <t>INV-3191</t>
  </si>
  <si>
    <t>INV-3192</t>
  </si>
  <si>
    <t>INV-3193</t>
  </si>
  <si>
    <t>INV-3194</t>
  </si>
  <si>
    <t>INV-3195</t>
  </si>
  <si>
    <t>INV-3196</t>
  </si>
  <si>
    <t>INV-3197</t>
  </si>
  <si>
    <t>INV-3198</t>
  </si>
  <si>
    <t>INV-3199</t>
  </si>
  <si>
    <t>INV-3200</t>
  </si>
  <si>
    <t>INV-3201</t>
  </si>
  <si>
    <t>INV-3202</t>
  </si>
  <si>
    <t>INV-3203</t>
  </si>
  <si>
    <t>INV-3204</t>
  </si>
  <si>
    <t>INV-3205</t>
  </si>
  <si>
    <t>INV-3206</t>
  </si>
  <si>
    <t>INV-3207</t>
  </si>
  <si>
    <t>INV-3208</t>
  </si>
  <si>
    <t>INV-3209</t>
  </si>
  <si>
    <t>INV-3210</t>
  </si>
  <si>
    <t>INV-3211</t>
  </si>
  <si>
    <t>INV-3212</t>
  </si>
  <si>
    <t>INV-3213</t>
  </si>
  <si>
    <t>INV-3214</t>
  </si>
  <si>
    <t>INV-3215</t>
  </si>
  <si>
    <t>INV-3216</t>
  </si>
  <si>
    <t>INV-3217</t>
  </si>
  <si>
    <t>INV-3218</t>
  </si>
  <si>
    <t>INV-3219</t>
  </si>
  <si>
    <t>INV-3220</t>
  </si>
  <si>
    <t>Payment_ID</t>
  </si>
  <si>
    <t>Payment_Date</t>
  </si>
  <si>
    <t>Amount</t>
  </si>
  <si>
    <t>Bank</t>
  </si>
  <si>
    <t>Reference</t>
  </si>
  <si>
    <t>PAY-4001</t>
  </si>
  <si>
    <t>PKO BP</t>
  </si>
  <si>
    <t>TRX229079</t>
  </si>
  <si>
    <t>PAY-4002</t>
  </si>
  <si>
    <t>BNP Paribas</t>
  </si>
  <si>
    <t>TRX339901</t>
  </si>
  <si>
    <t>PAY-4003</t>
  </si>
  <si>
    <t>mBank</t>
  </si>
  <si>
    <t>TRX690324</t>
  </si>
  <si>
    <t>PAY-4004</t>
  </si>
  <si>
    <t>TRX402702</t>
  </si>
  <si>
    <t>PAY-4005</t>
  </si>
  <si>
    <t>TRX545862</t>
  </si>
  <si>
    <t>PAY-4006</t>
  </si>
  <si>
    <t>TRX354628</t>
  </si>
  <si>
    <t>PAY-4007</t>
  </si>
  <si>
    <t>ING</t>
  </si>
  <si>
    <t>TRX233745</t>
  </si>
  <si>
    <t>PAY-4008</t>
  </si>
  <si>
    <t>TRX766468</t>
  </si>
  <si>
    <t>PAY-4009</t>
  </si>
  <si>
    <t>Santander</t>
  </si>
  <si>
    <t>TRX238333</t>
  </si>
  <si>
    <t>PAY-4010</t>
  </si>
  <si>
    <t>TRX846415</t>
  </si>
  <si>
    <t>PAY-4011</t>
  </si>
  <si>
    <t>TRX773403</t>
  </si>
  <si>
    <t>PAY-4012</t>
  </si>
  <si>
    <t>TRX243857</t>
  </si>
  <si>
    <t>PAY-4013</t>
  </si>
  <si>
    <t>TRX208659</t>
  </si>
  <si>
    <t>PAY-4014</t>
  </si>
  <si>
    <t>TRX524644</t>
  </si>
  <si>
    <t>PAY-4015</t>
  </si>
  <si>
    <t>TRX855044</t>
  </si>
  <si>
    <t>PAY-4016</t>
  </si>
  <si>
    <t>TRX117522</t>
  </si>
  <si>
    <t>PAY-4017</t>
  </si>
  <si>
    <t>TRX411322</t>
  </si>
  <si>
    <t>PAY-4018</t>
  </si>
  <si>
    <t>TRX369076</t>
  </si>
  <si>
    <t>PAY-4019</t>
  </si>
  <si>
    <t>TRX866896</t>
  </si>
  <si>
    <t>PAY-4020</t>
  </si>
  <si>
    <t>TRX973373</t>
  </si>
  <si>
    <t>PAY-4021</t>
  </si>
  <si>
    <t>TRX443227</t>
  </si>
  <si>
    <t>PAY-4022</t>
  </si>
  <si>
    <t>TRX677808</t>
  </si>
  <si>
    <t>PAY-4023</t>
  </si>
  <si>
    <t>TRX308408</t>
  </si>
  <si>
    <t>PAY-4024</t>
  </si>
  <si>
    <t>TRX541624</t>
  </si>
  <si>
    <t>PAY-4025</t>
  </si>
  <si>
    <t>TRX612142</t>
  </si>
  <si>
    <t>PAY-4026</t>
  </si>
  <si>
    <t>TRX285935</t>
  </si>
  <si>
    <t>PAY-4027</t>
  </si>
  <si>
    <t>TRX539421</t>
  </si>
  <si>
    <t>PAY-4028</t>
  </si>
  <si>
    <t>TRX654703</t>
  </si>
  <si>
    <t>PAY-4029</t>
  </si>
  <si>
    <t>TRX253972</t>
  </si>
  <si>
    <t>PAY-4030</t>
  </si>
  <si>
    <t>TRX553604</t>
  </si>
  <si>
    <t>PAY-4031</t>
  </si>
  <si>
    <t>TRX618225</t>
  </si>
  <si>
    <t>PAY-4032</t>
  </si>
  <si>
    <t>TRX222207</t>
  </si>
  <si>
    <t>PAY-4033</t>
  </si>
  <si>
    <t>TRX610407</t>
  </si>
  <si>
    <t>PAY-4034</t>
  </si>
  <si>
    <t>TRX449555</t>
  </si>
  <si>
    <t>PAY-4035</t>
  </si>
  <si>
    <t>TRX989238</t>
  </si>
  <si>
    <t>PAY-4036</t>
  </si>
  <si>
    <t>TRX300846</t>
  </si>
  <si>
    <t>PAY-4037</t>
  </si>
  <si>
    <t>TRX947464</t>
  </si>
  <si>
    <t>PAY-4038</t>
  </si>
  <si>
    <t>TRX919253</t>
  </si>
  <si>
    <t>PAY-4039</t>
  </si>
  <si>
    <t>TRX790861</t>
  </si>
  <si>
    <t>PAY-4040</t>
  </si>
  <si>
    <t>TRX573754</t>
  </si>
  <si>
    <t>PAY-4041</t>
  </si>
  <si>
    <t>TRX398591</t>
  </si>
  <si>
    <t>PAY-4042</t>
  </si>
  <si>
    <t>TRX218189</t>
  </si>
  <si>
    <t>PAY-4043</t>
  </si>
  <si>
    <t>TRX280626</t>
  </si>
  <si>
    <t>PAY-4044</t>
  </si>
  <si>
    <t>TRX166972</t>
  </si>
  <si>
    <t>PAY-4045</t>
  </si>
  <si>
    <t>TRX851174</t>
  </si>
  <si>
    <t>PAY-4046</t>
  </si>
  <si>
    <t>TRX207644</t>
  </si>
  <si>
    <t>PAY-4047</t>
  </si>
  <si>
    <t>TRX628890</t>
  </si>
  <si>
    <t>PAY-4048</t>
  </si>
  <si>
    <t>TRX861904</t>
  </si>
  <si>
    <t>PAY-4049</t>
  </si>
  <si>
    <t>TRX688372</t>
  </si>
  <si>
    <t>PAY-4050</t>
  </si>
  <si>
    <t>TRX972933</t>
  </si>
  <si>
    <t>PAY-4051</t>
  </si>
  <si>
    <t>TRX834303</t>
  </si>
  <si>
    <t>PAY-4052</t>
  </si>
  <si>
    <t>TRX169131</t>
  </si>
  <si>
    <t>PAY-4053</t>
  </si>
  <si>
    <t>TRX461904</t>
  </si>
  <si>
    <t>PAY-4054</t>
  </si>
  <si>
    <t>TRX421631</t>
  </si>
  <si>
    <t>PAY-4055</t>
  </si>
  <si>
    <t>TRX349104</t>
  </si>
  <si>
    <t>PAY-4056</t>
  </si>
  <si>
    <t>TRX265408</t>
  </si>
  <si>
    <t>PAY-4057</t>
  </si>
  <si>
    <t>TRX257079</t>
  </si>
  <si>
    <t>PAY-4058</t>
  </si>
  <si>
    <t>TRX457417</t>
  </si>
  <si>
    <t>PAY-4059</t>
  </si>
  <si>
    <t>TRX160390</t>
  </si>
  <si>
    <t>PAY-4060</t>
  </si>
  <si>
    <t>TRX395270</t>
  </si>
  <si>
    <t>PAY-4061</t>
  </si>
  <si>
    <t>TRX256925</t>
  </si>
  <si>
    <t>PAY-4062</t>
  </si>
  <si>
    <t>TRX164758</t>
  </si>
  <si>
    <t>PAY-4063</t>
  </si>
  <si>
    <t>TRX631134</t>
  </si>
  <si>
    <t>PAY-4064</t>
  </si>
  <si>
    <t>TRX420410</t>
  </si>
  <si>
    <t>PAY-4065</t>
  </si>
  <si>
    <t>TRX528601</t>
  </si>
  <si>
    <t>PAY-4066</t>
  </si>
  <si>
    <t>TRX578085</t>
  </si>
  <si>
    <t>PAY-4067</t>
  </si>
  <si>
    <t>TRX550997</t>
  </si>
  <si>
    <t>PAY-4068</t>
  </si>
  <si>
    <t>TRX609302</t>
  </si>
  <si>
    <t>PAY-4069</t>
  </si>
  <si>
    <t>TRX268747</t>
  </si>
  <si>
    <t>PAY-4070</t>
  </si>
  <si>
    <t>TRX806852</t>
  </si>
  <si>
    <t>PAY-4071</t>
  </si>
  <si>
    <t>TRX914425</t>
  </si>
  <si>
    <t>PAY-4072</t>
  </si>
  <si>
    <t>TRX403553</t>
  </si>
  <si>
    <t>PAY-4073</t>
  </si>
  <si>
    <t>TRX127255</t>
  </si>
  <si>
    <t>PAY-4074</t>
  </si>
  <si>
    <t>TRX707151</t>
  </si>
  <si>
    <t>PAY-4075</t>
  </si>
  <si>
    <t>TRX186123</t>
  </si>
  <si>
    <t>PAY-4076</t>
  </si>
  <si>
    <t>TRX412749</t>
  </si>
  <si>
    <t>PAY-4077</t>
  </si>
  <si>
    <t>TRX495415</t>
  </si>
  <si>
    <t>PAY-4078</t>
  </si>
  <si>
    <t>TRX782082</t>
  </si>
  <si>
    <t>PAY-4079</t>
  </si>
  <si>
    <t>TRX929261</t>
  </si>
  <si>
    <t>PAY-4080</t>
  </si>
  <si>
    <t>TRX798234</t>
  </si>
  <si>
    <t>PAY-4081</t>
  </si>
  <si>
    <t>TRX314573</t>
  </si>
  <si>
    <t>PAY-4082</t>
  </si>
  <si>
    <t>TRX801336</t>
  </si>
  <si>
    <t>PAY-4083</t>
  </si>
  <si>
    <t>TRX518583</t>
  </si>
  <si>
    <t>PAY-4084</t>
  </si>
  <si>
    <t>TRX783779</t>
  </si>
  <si>
    <t>PAY-4085</t>
  </si>
  <si>
    <t>TRX677248</t>
  </si>
  <si>
    <t>PAY-4086</t>
  </si>
  <si>
    <t>TRX933755</t>
  </si>
  <si>
    <t>PAY-4087</t>
  </si>
  <si>
    <t>TRX236188</t>
  </si>
  <si>
    <t>PAY-4088</t>
  </si>
  <si>
    <t>TRX594195</t>
  </si>
  <si>
    <t>PAY-4089</t>
  </si>
  <si>
    <t>TRX279172</t>
  </si>
  <si>
    <t>PAY-4090</t>
  </si>
  <si>
    <t>TRX923651</t>
  </si>
  <si>
    <t>PAY-4091</t>
  </si>
  <si>
    <t>TRX853401</t>
  </si>
  <si>
    <t>PAY-4092</t>
  </si>
  <si>
    <t>TRX796088</t>
  </si>
  <si>
    <t>PAY-4093</t>
  </si>
  <si>
    <t>TRX362347</t>
  </si>
  <si>
    <t>PAY-4094</t>
  </si>
  <si>
    <t>TRX539709</t>
  </si>
  <si>
    <t>PAY-4095</t>
  </si>
  <si>
    <t>TRX708450</t>
  </si>
  <si>
    <t>PAY-4096</t>
  </si>
  <si>
    <t>TRX372605</t>
  </si>
  <si>
    <t>PAY-4097</t>
  </si>
  <si>
    <t>TRX625809</t>
  </si>
  <si>
    <t>PAY-4098</t>
  </si>
  <si>
    <t>TRX187333</t>
  </si>
  <si>
    <t>PAY-4099</t>
  </si>
  <si>
    <t>TRX510692</t>
  </si>
  <si>
    <t>PAY-4100</t>
  </si>
  <si>
    <t>TRX838674</t>
  </si>
  <si>
    <t>PAY-4101</t>
  </si>
  <si>
    <t>TRX394086</t>
  </si>
  <si>
    <t>PAY-4102</t>
  </si>
  <si>
    <t>TRX106227</t>
  </si>
  <si>
    <t>PAY-4103</t>
  </si>
  <si>
    <t>TRX882064</t>
  </si>
  <si>
    <t>PAY-4104</t>
  </si>
  <si>
    <t>TRX983533</t>
  </si>
  <si>
    <t>PAY-4105</t>
  </si>
  <si>
    <t>TRX771521</t>
  </si>
  <si>
    <t>PAY-4106</t>
  </si>
  <si>
    <t>TRX937191</t>
  </si>
  <si>
    <t>PAY-4107</t>
  </si>
  <si>
    <t>TRX260018</t>
  </si>
  <si>
    <t>PAY-4108</t>
  </si>
  <si>
    <t>TRX649479</t>
  </si>
  <si>
    <t>PAY-4109</t>
  </si>
  <si>
    <t>TRX424310</t>
  </si>
  <si>
    <t>PAY-4110</t>
  </si>
  <si>
    <t>TRX665987</t>
  </si>
  <si>
    <t>PAY-4111</t>
  </si>
  <si>
    <t>TRX213729</t>
  </si>
  <si>
    <t>PAY-4112</t>
  </si>
  <si>
    <t>TRX452446</t>
  </si>
  <si>
    <t>PAY-4113</t>
  </si>
  <si>
    <t>TRX942471</t>
  </si>
  <si>
    <t>PAY-4114</t>
  </si>
  <si>
    <t>TRX447914</t>
  </si>
  <si>
    <t>PAY-4115</t>
  </si>
  <si>
    <t>TRX664145</t>
  </si>
  <si>
    <t>PAY-4116</t>
  </si>
  <si>
    <t>TRX430729</t>
  </si>
  <si>
    <t>PAY-4117</t>
  </si>
  <si>
    <t>TRX402118</t>
  </si>
  <si>
    <t>PAY-4118</t>
  </si>
  <si>
    <t>TRX326843</t>
  </si>
  <si>
    <t>PAY-4119</t>
  </si>
  <si>
    <t>TRX586632</t>
  </si>
  <si>
    <t>PAY-4120</t>
  </si>
  <si>
    <t>TRX523682</t>
  </si>
  <si>
    <t>PAY-4121</t>
  </si>
  <si>
    <t>TRX949687</t>
  </si>
  <si>
    <t>PAY-4122</t>
  </si>
  <si>
    <t>TRX172691</t>
  </si>
  <si>
    <t>PAY-4123</t>
  </si>
  <si>
    <t>TRX852617</t>
  </si>
  <si>
    <t>PAY-4124</t>
  </si>
  <si>
    <t>TRX886017</t>
  </si>
  <si>
    <t>PAY-4125</t>
  </si>
  <si>
    <t>TRX516854</t>
  </si>
  <si>
    <t>PAY-4126</t>
  </si>
  <si>
    <t>TRX473242</t>
  </si>
  <si>
    <t>PAY-4127</t>
  </si>
  <si>
    <t>TRX141730</t>
  </si>
  <si>
    <t>PAY-4128</t>
  </si>
  <si>
    <t>TRX538597</t>
  </si>
  <si>
    <t>PAY-4129</t>
  </si>
  <si>
    <t>TRX626734</t>
  </si>
  <si>
    <t>PAY-4130</t>
  </si>
  <si>
    <t>TRX250200</t>
  </si>
  <si>
    <t>PAY-4131</t>
  </si>
  <si>
    <t>TRX368368</t>
  </si>
  <si>
    <t>PAY-4132</t>
  </si>
  <si>
    <t>TRX860484</t>
  </si>
  <si>
    <t>PAY-4133</t>
  </si>
  <si>
    <t>TRX390397</t>
  </si>
  <si>
    <t>PAY-4134</t>
  </si>
  <si>
    <t>TRX786011</t>
  </si>
  <si>
    <t>PAY-4135</t>
  </si>
  <si>
    <t>TRX243162</t>
  </si>
  <si>
    <t>PAY-4136</t>
  </si>
  <si>
    <t>TRX210530</t>
  </si>
  <si>
    <t>PAY-4137</t>
  </si>
  <si>
    <t>TRX456000</t>
  </si>
  <si>
    <t>PAY-4138</t>
  </si>
  <si>
    <t>TRX861844</t>
  </si>
  <si>
    <t>PAY-4139</t>
  </si>
  <si>
    <t>TRX915965</t>
  </si>
  <si>
    <t>PAY-4140</t>
  </si>
  <si>
    <t>TRX535446</t>
  </si>
  <si>
    <t>PAY-4141</t>
  </si>
  <si>
    <t>TRX927260</t>
  </si>
  <si>
    <t>PAY-4142</t>
  </si>
  <si>
    <t>TRX103513</t>
  </si>
  <si>
    <t>PAY-4143</t>
  </si>
  <si>
    <t>TRX331765</t>
  </si>
  <si>
    <t>PAY-4144</t>
  </si>
  <si>
    <t>TRX861088</t>
  </si>
  <si>
    <t>PAY-4145</t>
  </si>
  <si>
    <t>TRX346470</t>
  </si>
  <si>
    <t>PAY-4146</t>
  </si>
  <si>
    <t>TRX109250</t>
  </si>
  <si>
    <t>PAY-4147</t>
  </si>
  <si>
    <t>TRX729298</t>
  </si>
  <si>
    <t>PAY-4148</t>
  </si>
  <si>
    <t>TRX506137</t>
  </si>
  <si>
    <t>PAY-4149</t>
  </si>
  <si>
    <t>TRX980661</t>
  </si>
  <si>
    <t>PAY-4150</t>
  </si>
  <si>
    <t>TRX273839</t>
  </si>
  <si>
    <t>PAY-4151</t>
  </si>
  <si>
    <t>TRX827993</t>
  </si>
  <si>
    <t>PAY-4152</t>
  </si>
  <si>
    <t>TRX907716</t>
  </si>
  <si>
    <t>PAY-4153</t>
  </si>
  <si>
    <t>TRX336702</t>
  </si>
  <si>
    <t>PAY-4154</t>
  </si>
  <si>
    <t>TRX779502</t>
  </si>
  <si>
    <t>PAY-4155</t>
  </si>
  <si>
    <t>TRX614703</t>
  </si>
  <si>
    <t>PAY-4156</t>
  </si>
  <si>
    <t>TRX287262</t>
  </si>
  <si>
    <t>PAY-4157</t>
  </si>
  <si>
    <t>TRX176057</t>
  </si>
  <si>
    <t>PAY-4158</t>
  </si>
  <si>
    <t>TRX418473</t>
  </si>
  <si>
    <t>PAY-4159</t>
  </si>
  <si>
    <t>TRX517537</t>
  </si>
  <si>
    <t>PAY-4160</t>
  </si>
  <si>
    <t>TRX808609</t>
  </si>
  <si>
    <t>Amount_Paid</t>
  </si>
  <si>
    <t>Balance</t>
  </si>
  <si>
    <t>Status</t>
  </si>
  <si>
    <t>Days_Past_Due</t>
  </si>
  <si>
    <t>Aging_Bucket</t>
  </si>
  <si>
    <t>Instructions</t>
  </si>
  <si>
    <t>AP PROJECT – STEP-BY-STEP (Accounts Payable Simulation)</t>
  </si>
  <si>
    <t>Sheets:</t>
  </si>
  <si>
    <t xml:space="preserve"> - Vendors: vendor master (country, currency, default terms, tax)</t>
  </si>
  <si>
    <t xml:space="preserve"> - POs: purchase orders (source commitments)</t>
  </si>
  <si>
    <t xml:space="preserve"> - GRNs: goods receipts (delivery confirmations)</t>
  </si>
  <si>
    <t xml:space="preserve"> - Invoices: supplier invoices referencing PO/GRN</t>
  </si>
  <si>
    <t xml:space="preserve"> - Payments: payments applied to invoices</t>
  </si>
  <si>
    <t xml:space="preserve"> - AP_Aging_Template: template to calculate paid, balance, status, and aging buckets</t>
  </si>
  <si>
    <t>HOW TO USE (in Excel):</t>
  </si>
  <si>
    <t xml:space="preserve"> 1) Convert ranges on Invoices and Payments to Excel Tables (Ctrl+T).</t>
  </si>
  <si>
    <t xml:space="preserve">    - Name them tblInvoices and tblPayments (Table Design -&gt; Table Name).</t>
  </si>
  <si>
    <t xml:space="preserve"> 2) Go to AP_Aging_Template and convert the range to a Table as well (name: tblAging).</t>
  </si>
  <si>
    <t xml:space="preserve"> 3) In AP_Aging_Template, enter the following formulas in row 2, then fill down:</t>
  </si>
  <si>
    <t xml:space="preserve">    Amount_Paid (G2): =SUMIF(tblPayments[Invoice_ID],[[@Invoice_ID]],tblPayments[Amount])</t>
  </si>
  <si>
    <t xml:space="preserve">    Balance (H2): =[@Amount_Gross]-[@Amount_Paid]</t>
  </si>
  <si>
    <t xml:space="preserve">    Status (I2): =IF([@Balance]&lt;=0,"Paid",IF(TODAY()&gt;[@Due_Date],"Overdue","Pending"))</t>
  </si>
  <si>
    <t xml:space="preserve">    Days_Past_Due (J2): =IF([@Status]="Paid",0,MAX(0,TODAY()-[@Due_Date]))</t>
  </si>
  <si>
    <t xml:space="preserve">    Aging_Bucket (K2): =IF([@Days_Past_Due]=0,"Current",IF([@Days_Past_Due]&lt;=30,"1-30",IF([@Days_Past_Due]&lt;=60,"31-60",IF([@Days_Past_Due]&lt;=90,"61-90","&gt;90"))))</t>
  </si>
  <si>
    <t xml:space="preserve"> 4) Create a PivotTable (Insert -&gt; PivotTable) from tblAging to build an AP Aging report:</t>
  </si>
  <si>
    <t xml:space="preserve">    - Rows: Vendor_ID, Aging_Bucket</t>
  </si>
  <si>
    <t xml:space="preserve">    - Values: Sum of Balance</t>
  </si>
  <si>
    <t xml:space="preserve">    - Filters (optional): Currency (from Invoices via relationship), Country (from Vendors).</t>
  </si>
  <si>
    <t xml:space="preserve"> 5) Create KPI cells on a new sheet 'Dashboard':</t>
  </si>
  <si>
    <t xml:space="preserve">    - Total Invoices: =ROWS(tblInvoices[Invoice_ID])</t>
  </si>
  <si>
    <t xml:space="preserve">    - Total Amount: =SUM(tblInvoices[Amount_Gross])</t>
  </si>
  <si>
    <t xml:space="preserve">    - Paid %: =COUNTIF(tblAging[Status],"Paid")/ROWS(tblAging[Status])</t>
  </si>
  <si>
    <t xml:space="preserve">    - Overdue Count: =COUNTIF(tblAging[Aging_Bucket],"&gt;0")  (or use Status="Overdue")</t>
  </si>
  <si>
    <t xml:space="preserve">    - Total Overdue: =SUMIFS(tblAging[Balance],tblAging[Status],"Overdue")</t>
  </si>
  <si>
    <t xml:space="preserve"> 6) Conditional formatting ideas:</t>
  </si>
  <si>
    <t xml:space="preserve">    - Highlight overdue invoices in red (Status="Overdue").</t>
  </si>
  <si>
    <t xml:space="preserve">    - Data bars on Balance.</t>
  </si>
  <si>
    <t xml:space="preserve">    - Icon sets for Aging_Bucket.</t>
  </si>
  <si>
    <t xml:space="preserve"> 7) Extra realism:</t>
  </si>
  <si>
    <t xml:space="preserve">    - Add a 'Dispute_Flag' and 'Reason' to Invoices for 2-5% of rows.</t>
  </si>
  <si>
    <t xml:space="preserve">    - Add 'Bank_Fees' to Payments and net-off from Amount.</t>
  </si>
  <si>
    <t xml:space="preserve">    - Simulate partial payments (already included).</t>
  </si>
  <si>
    <t>Glossary (quick):</t>
  </si>
  <si>
    <t xml:space="preserve">  - P2P = Procure-to-Pay (PO -&gt; GRN -&gt; Invoice -&gt; Payment)</t>
  </si>
  <si>
    <t xml:space="preserve">  - 3-way match = PO, GRN, Invoice must align (quantity/price)</t>
  </si>
  <si>
    <t xml:space="preserve">  - Aging buckets = Current, 1-30, 31-60, 61-90, &gt;90 days past due</t>
  </si>
  <si>
    <t>Row Labels</t>
  </si>
  <si>
    <t>Grand Total</t>
  </si>
  <si>
    <t>&gt;90</t>
  </si>
  <si>
    <t>31-60</t>
  </si>
  <si>
    <t>61-90</t>
  </si>
  <si>
    <t>Current</t>
  </si>
  <si>
    <t>1-30</t>
  </si>
  <si>
    <t>Sum of Balance</t>
  </si>
  <si>
    <t>Metric</t>
  </si>
  <si>
    <t>Formula / Result</t>
  </si>
  <si>
    <t>Total Invoices</t>
  </si>
  <si>
    <t>Paid %</t>
  </si>
  <si>
    <t>Overdue Count</t>
  </si>
  <si>
    <t>Total Overdue</t>
  </si>
  <si>
    <t>Total Balance</t>
  </si>
  <si>
    <t>Overdue</t>
  </si>
  <si>
    <t>Paid</t>
  </si>
  <si>
    <t>Pending</t>
  </si>
  <si>
    <t>1–30</t>
  </si>
  <si>
    <t>31–60</t>
  </si>
  <si>
    <t>61–90</t>
  </si>
  <si>
    <t>Accounts Payable Summary – October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</si>
</sst>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1"/>
      <color theme="1"/>
      <name val="Calibri"/>
      <family val="2"/>
      <scheme val="minor"/>
    </font>
    <font>
      <b/>
      <sz val="11"/>
      <name val="Calibri"/>
      <family val="2"/>
      <charset val="204"/>
    </font>
    <font>
      <b/>
      <sz val="14"/>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2" fontId="1" fillId="0" borderId="1" xfId="0" applyNumberFormat="1" applyFont="1" applyBorder="1" applyAlignment="1">
      <alignment horizontal="center" vertical="top"/>
    </xf>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1" xfId="0" applyBorder="1"/>
    <xf numFmtId="0" fontId="0" fillId="0" borderId="0" xfId="0" applyAlignment="1">
      <alignment vertical="center"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Dashboard!$B$10</c:f>
              <c:strCache>
                <c:ptCount val="1"/>
                <c:pt idx="0">
                  <c:v>Balance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Dashboard!$A$11:$A$13</c:f>
              <c:strCache>
                <c:ptCount val="3"/>
                <c:pt idx="0">
                  <c:v>Paid</c:v>
                </c:pt>
                <c:pt idx="1">
                  <c:v>Pending</c:v>
                </c:pt>
                <c:pt idx="2">
                  <c:v>Overdue</c:v>
                </c:pt>
              </c:strCache>
            </c:strRef>
          </c:cat>
          <c:val>
            <c:numRef>
              <c:f>Dashboard!$B$11:$B$13</c:f>
              <c:numCache>
                <c:formatCode>General</c:formatCode>
                <c:ptCount val="3"/>
                <c:pt idx="0">
                  <c:v>137763.87999999998</c:v>
                </c:pt>
                <c:pt idx="1">
                  <c:v>0</c:v>
                </c:pt>
                <c:pt idx="2">
                  <c:v>766919.87999999989</c:v>
                </c:pt>
              </c:numCache>
            </c:numRef>
          </c:val>
          <c:extLst>
            <c:ext xmlns:c16="http://schemas.microsoft.com/office/drawing/2014/chart" uri="{C3380CC4-5D6E-409C-BE32-E72D297353CC}">
              <c16:uniqueId val="{00000000-F791-40B9-8AFF-0F63967EE88C}"/>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Balance by Aging Bucket”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Dashboard!$B$17</c:f>
              <c:strCache>
                <c:ptCount val="1"/>
                <c:pt idx="0">
                  <c:v>Balance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Dashboard!$A$18:$A$22</c:f>
              <c:strCache>
                <c:ptCount val="5"/>
                <c:pt idx="0">
                  <c:v>Current</c:v>
                </c:pt>
                <c:pt idx="1">
                  <c:v>1–30</c:v>
                </c:pt>
                <c:pt idx="2">
                  <c:v>31–60</c:v>
                </c:pt>
                <c:pt idx="3">
                  <c:v>61–90</c:v>
                </c:pt>
                <c:pt idx="4">
                  <c:v>&gt;90</c:v>
                </c:pt>
              </c:strCache>
            </c:strRef>
          </c:cat>
          <c:val>
            <c:numRef>
              <c:f>Dashboard!$B$18:$B$22</c:f>
              <c:numCache>
                <c:formatCode>General</c:formatCode>
                <c:ptCount val="5"/>
                <c:pt idx="0">
                  <c:v>137763.87999999998</c:v>
                </c:pt>
                <c:pt idx="1">
                  <c:v>9138.39</c:v>
                </c:pt>
                <c:pt idx="2">
                  <c:v>111220.23000000001</c:v>
                </c:pt>
                <c:pt idx="3">
                  <c:v>337104.02000000008</c:v>
                </c:pt>
                <c:pt idx="4">
                  <c:v>0</c:v>
                </c:pt>
              </c:numCache>
            </c:numRef>
          </c:val>
          <c:extLst>
            <c:ext xmlns:c16="http://schemas.microsoft.com/office/drawing/2014/chart" uri="{C3380CC4-5D6E-409C-BE32-E72D297353CC}">
              <c16:uniqueId val="{00000000-7AC8-4927-A549-23624C73A398}"/>
            </c:ext>
          </c:extLst>
        </c:ser>
        <c:dLbls>
          <c:showLegendKey val="0"/>
          <c:showVal val="0"/>
          <c:showCatName val="0"/>
          <c:showSerName val="0"/>
          <c:showPercent val="0"/>
          <c:showBubbleSize val="0"/>
        </c:dLbls>
        <c:gapWidth val="219"/>
        <c:overlap val="-27"/>
        <c:axId val="582523056"/>
        <c:axId val="582520104"/>
      </c:barChart>
      <c:catAx>
        <c:axId val="58252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0104"/>
        <c:crosses val="autoZero"/>
        <c:auto val="1"/>
        <c:lblAlgn val="ctr"/>
        <c:lblOffset val="100"/>
        <c:noMultiLvlLbl val="0"/>
      </c:catAx>
      <c:valAx>
        <c:axId val="582520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3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323850</xdr:colOff>
      <xdr:row>2</xdr:row>
      <xdr:rowOff>161925</xdr:rowOff>
    </xdr:from>
    <xdr:to>
      <xdr:col>8</xdr:col>
      <xdr:colOff>323850</xdr:colOff>
      <xdr:row>16</xdr:row>
      <xdr:rowOff>19050</xdr:rowOff>
    </xdr:to>
    <mc:AlternateContent xmlns:mc="http://schemas.openxmlformats.org/markup-compatibility/2006">
      <mc:Choice xmlns:a14="http://schemas.microsoft.com/office/drawing/2010/main" Requires="a14">
        <xdr:graphicFrame macro="">
          <xdr:nvGraphicFramePr>
            <xdr:cNvPr id="2" name="Vendor_ID"/>
            <xdr:cNvGraphicFramePr/>
          </xdr:nvGraphicFramePr>
          <xdr:xfrm>
            <a:off x="0" y="0"/>
            <a:ext cx="0" cy="0"/>
          </xdr:xfrm>
          <a:graphic>
            <a:graphicData uri="http://schemas.microsoft.com/office/drawing/2010/slicer">
              <sle:slicer xmlns:sle="http://schemas.microsoft.com/office/drawing/2010/slicer" name="Vendor_ID"/>
            </a:graphicData>
          </a:graphic>
        </xdr:graphicFrame>
      </mc:Choice>
      <mc:Fallback>
        <xdr:sp macro="" textlink="">
          <xdr:nvSpPr>
            <xdr:cNvPr id="0" name=""/>
            <xdr:cNvSpPr>
              <a:spLocks noTextEdit="1"/>
            </xdr:cNvSpPr>
          </xdr:nvSpPr>
          <xdr:spPr>
            <a:xfrm>
              <a:off x="4000500" y="542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2</xdr:row>
      <xdr:rowOff>180975</xdr:rowOff>
    </xdr:from>
    <xdr:to>
      <xdr:col>12</xdr:col>
      <xdr:colOff>19050</xdr:colOff>
      <xdr:row>16</xdr:row>
      <xdr:rowOff>38100</xdr:rowOff>
    </xdr:to>
    <mc:AlternateContent xmlns:mc="http://schemas.openxmlformats.org/markup-compatibility/2006">
      <mc:Choice xmlns:a14="http://schemas.microsoft.com/office/drawing/2010/main" Requires="a14">
        <xdr:graphicFrame macro="">
          <xdr:nvGraphicFramePr>
            <xdr:cNvPr id="3"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6134100" y="561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95249</xdr:colOff>
      <xdr:row>3</xdr:row>
      <xdr:rowOff>19050</xdr:rowOff>
    </xdr:from>
    <xdr:to>
      <xdr:col>11</xdr:col>
      <xdr:colOff>504824</xdr:colOff>
      <xdr:row>16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561975</xdr:colOff>
      <xdr:row>17</xdr:row>
      <xdr:rowOff>9525</xdr:rowOff>
    </xdr:from>
    <xdr:to>
      <xdr:col>12</xdr:col>
      <xdr:colOff>257175</xdr:colOff>
      <xdr:row>31</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960.122959953704" createdVersion="6" refreshedVersion="6" minRefreshableVersion="3" recordCount="220">
  <cacheSource type="worksheet">
    <worksheetSource ref="A1:K221" sheet="AP_Aging_Template"/>
  </cacheSource>
  <cacheFields count="11">
    <cacheField name="Invoice_ID" numFmtId="0">
      <sharedItems/>
    </cacheField>
    <cacheField name="Vendor_ID" numFmtId="0">
      <sharedItems count="12">
        <s v="V005"/>
        <s v="V011"/>
        <s v="V004"/>
        <s v="V010"/>
        <s v="V007"/>
        <s v="V008"/>
        <s v="V001"/>
        <s v="V009"/>
        <s v="V002"/>
        <s v="V006"/>
        <s v="V003"/>
        <s v="V012"/>
      </sharedItems>
    </cacheField>
    <cacheField name="Invoice_Date" numFmtId="164">
      <sharedItems containsSemiMixedTypes="0" containsNonDate="0" containsDate="1" containsString="0" minDate="2025-05-20T00:00:00" maxDate="2025-08-12T00:00:00"/>
    </cacheField>
    <cacheField name="Posting_Date" numFmtId="164">
      <sharedItems containsSemiMixedTypes="0" containsNonDate="0" containsDate="1" containsString="0" minDate="2025-05-20T00:00:00" maxDate="2025-08-13T00:00:00"/>
    </cacheField>
    <cacheField name="Due_Date" numFmtId="164">
      <sharedItems containsSemiMixedTypes="0" containsNonDate="0" containsDate="1" containsString="0" minDate="2025-06-14T00:00:00" maxDate="2025-10-06T00:00:00"/>
    </cacheField>
    <cacheField name="Amount_Gross" numFmtId="0">
      <sharedItems containsSemiMixedTypes="0" containsString="0" containsNumber="1" minValue="562.75" maxValue="14942.46"/>
    </cacheField>
    <cacheField name="Amount_Paid" numFmtId="0">
      <sharedItems containsSemiMixedTypes="0" containsString="0" containsNumber="1" minValue="0" maxValue="31046.499999999996"/>
    </cacheField>
    <cacheField name="Balance" numFmtId="0">
      <sharedItems containsSemiMixedTypes="0" containsString="0" containsNumber="1" minValue="-20453.699999999997" maxValue="14068.83"/>
    </cacheField>
    <cacheField name="Status" numFmtId="0">
      <sharedItems count="2">
        <s v="Overdue"/>
        <s v="Paid"/>
      </sharedItems>
    </cacheField>
    <cacheField name="Days_Past_Due" numFmtId="0">
      <sharedItems containsSemiMixedTypes="0" containsString="0" containsNumber="1" containsInteger="1" minValue="0" maxValue="137"/>
    </cacheField>
    <cacheField name="Aging_Bucket" numFmtId="0">
      <sharedItems count="5">
        <s v="61-90"/>
        <s v="31-60"/>
        <s v="&gt;90"/>
        <s v="Current"/>
        <s v="1-3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0">
  <r>
    <s v="INV-3001"/>
    <x v="0"/>
    <d v="2025-06-23T00:00:00"/>
    <d v="2025-06-23T00:00:00"/>
    <d v="2025-08-22T00:00:00"/>
    <n v="9585.2099999999991"/>
    <n v="8133.75"/>
    <n v="1451.4599999999991"/>
    <x v="0"/>
    <n v="69"/>
    <x v="0"/>
  </r>
  <r>
    <s v="INV-3002"/>
    <x v="1"/>
    <d v="2025-07-19T00:00:00"/>
    <d v="2025-07-21T00:00:00"/>
    <d v="2025-09-04T00:00:00"/>
    <n v="5810.95"/>
    <n v="0"/>
    <n v="5810.95"/>
    <x v="0"/>
    <n v="56"/>
    <x v="1"/>
  </r>
  <r>
    <s v="INV-3003"/>
    <x v="2"/>
    <d v="2025-06-28T00:00:00"/>
    <d v="2025-06-28T00:00:00"/>
    <d v="2025-08-27T00:00:00"/>
    <n v="3356.74"/>
    <n v="0"/>
    <n v="3356.74"/>
    <x v="0"/>
    <n v="64"/>
    <x v="0"/>
  </r>
  <r>
    <s v="INV-3004"/>
    <x v="1"/>
    <d v="2025-07-06T00:00:00"/>
    <d v="2025-07-08T00:00:00"/>
    <d v="2025-08-22T00:00:00"/>
    <n v="3721.19"/>
    <n v="0"/>
    <n v="3721.19"/>
    <x v="0"/>
    <n v="69"/>
    <x v="0"/>
  </r>
  <r>
    <s v="INV-3005"/>
    <x v="3"/>
    <d v="2025-06-10T00:00:00"/>
    <d v="2025-06-11T00:00:00"/>
    <d v="2025-06-25T00:00:00"/>
    <n v="7184.88"/>
    <n v="0"/>
    <n v="7184.88"/>
    <x v="0"/>
    <n v="127"/>
    <x v="2"/>
  </r>
  <r>
    <s v="INV-3006"/>
    <x v="4"/>
    <d v="2025-06-26T00:00:00"/>
    <d v="2025-06-26T00:00:00"/>
    <d v="2025-08-10T00:00:00"/>
    <n v="6148.91"/>
    <n v="1268.43"/>
    <n v="4880.4799999999996"/>
    <x v="0"/>
    <n v="81"/>
    <x v="0"/>
  </r>
  <r>
    <s v="INV-3007"/>
    <x v="5"/>
    <d v="2025-07-06T00:00:00"/>
    <d v="2025-07-06T00:00:00"/>
    <d v="2025-09-04T00:00:00"/>
    <n v="3198.62"/>
    <n v="0"/>
    <n v="3198.62"/>
    <x v="0"/>
    <n v="56"/>
    <x v="1"/>
  </r>
  <r>
    <s v="INV-3008"/>
    <x v="1"/>
    <d v="2025-06-29T00:00:00"/>
    <d v="2025-06-29T00:00:00"/>
    <d v="2025-08-13T00:00:00"/>
    <n v="8016.04"/>
    <n v="2707.94"/>
    <n v="5308.1"/>
    <x v="0"/>
    <n v="78"/>
    <x v="0"/>
  </r>
  <r>
    <s v="INV-3009"/>
    <x v="5"/>
    <d v="2025-07-12T00:00:00"/>
    <d v="2025-07-12T00:00:00"/>
    <d v="2025-09-10T00:00:00"/>
    <n v="5494.33"/>
    <n v="3208.37"/>
    <n v="2285.96"/>
    <x v="0"/>
    <n v="50"/>
    <x v="1"/>
  </r>
  <r>
    <s v="INV-3010"/>
    <x v="6"/>
    <d v="2025-06-24T00:00:00"/>
    <d v="2025-06-25T00:00:00"/>
    <d v="2025-08-09T00:00:00"/>
    <n v="5284.1"/>
    <n v="0"/>
    <n v="5284.1"/>
    <x v="0"/>
    <n v="82"/>
    <x v="0"/>
  </r>
  <r>
    <s v="INV-3011"/>
    <x v="4"/>
    <d v="2025-07-01T00:00:00"/>
    <d v="2025-07-02T00:00:00"/>
    <d v="2025-08-16T00:00:00"/>
    <n v="6685.18"/>
    <n v="5028.1499999999996"/>
    <n v="1657.0300000000007"/>
    <x v="0"/>
    <n v="75"/>
    <x v="0"/>
  </r>
  <r>
    <s v="INV-3012"/>
    <x v="7"/>
    <d v="2025-06-15T00:00:00"/>
    <d v="2025-06-15T00:00:00"/>
    <d v="2025-07-15T00:00:00"/>
    <n v="9913.58"/>
    <n v="0"/>
    <n v="9913.58"/>
    <x v="0"/>
    <n v="107"/>
    <x v="2"/>
  </r>
  <r>
    <s v="INV-3013"/>
    <x v="8"/>
    <d v="2025-06-25T00:00:00"/>
    <d v="2025-06-26T00:00:00"/>
    <d v="2025-07-10T00:00:00"/>
    <n v="6779.01"/>
    <n v="0"/>
    <n v="6779.01"/>
    <x v="0"/>
    <n v="112"/>
    <x v="2"/>
  </r>
  <r>
    <s v="INV-3014"/>
    <x v="5"/>
    <d v="2025-07-09T00:00:00"/>
    <d v="2025-07-09T00:00:00"/>
    <d v="2025-09-07T00:00:00"/>
    <n v="3184.17"/>
    <n v="0"/>
    <n v="3184.17"/>
    <x v="0"/>
    <n v="53"/>
    <x v="1"/>
  </r>
  <r>
    <s v="INV-3015"/>
    <x v="7"/>
    <d v="2025-07-13T00:00:00"/>
    <d v="2025-07-15T00:00:00"/>
    <d v="2025-08-14T00:00:00"/>
    <n v="1054.05"/>
    <n v="0"/>
    <n v="1054.05"/>
    <x v="0"/>
    <n v="77"/>
    <x v="0"/>
  </r>
  <r>
    <s v="INV-3016"/>
    <x v="1"/>
    <d v="2025-05-27T00:00:00"/>
    <d v="2025-05-29T00:00:00"/>
    <d v="2025-07-13T00:00:00"/>
    <n v="10964.3"/>
    <n v="12797.57"/>
    <n v="-1833.2700000000004"/>
    <x v="1"/>
    <n v="0"/>
    <x v="3"/>
  </r>
  <r>
    <s v="INV-3017"/>
    <x v="0"/>
    <d v="2025-06-22T00:00:00"/>
    <d v="2025-06-24T00:00:00"/>
    <d v="2025-08-23T00:00:00"/>
    <n v="6331.64"/>
    <n v="0"/>
    <n v="6331.64"/>
    <x v="0"/>
    <n v="68"/>
    <x v="0"/>
  </r>
  <r>
    <s v="INV-3018"/>
    <x v="9"/>
    <d v="2025-07-15T00:00:00"/>
    <d v="2025-07-17T00:00:00"/>
    <d v="2025-07-31T00:00:00"/>
    <n v="7896.72"/>
    <n v="0"/>
    <n v="7896.72"/>
    <x v="0"/>
    <n v="91"/>
    <x v="2"/>
  </r>
  <r>
    <s v="INV-3019"/>
    <x v="3"/>
    <d v="2025-05-31T00:00:00"/>
    <d v="2025-05-31T00:00:00"/>
    <d v="2025-06-14T00:00:00"/>
    <n v="10753.88"/>
    <n v="22249.559999999998"/>
    <n v="-11495.679999999998"/>
    <x v="1"/>
    <n v="0"/>
    <x v="3"/>
  </r>
  <r>
    <s v="INV-3020"/>
    <x v="1"/>
    <d v="2025-07-19T00:00:00"/>
    <d v="2025-07-20T00:00:00"/>
    <d v="2025-09-03T00:00:00"/>
    <n v="7552.85"/>
    <n v="7163.42"/>
    <n v="389.43000000000029"/>
    <x v="0"/>
    <n v="57"/>
    <x v="1"/>
  </r>
  <r>
    <s v="INV-3021"/>
    <x v="9"/>
    <d v="2025-06-20T00:00:00"/>
    <d v="2025-06-22T00:00:00"/>
    <d v="2025-07-06T00:00:00"/>
    <n v="1710.84"/>
    <n v="1710.84"/>
    <n v="0"/>
    <x v="1"/>
    <n v="0"/>
    <x v="3"/>
  </r>
  <r>
    <s v="INV-3022"/>
    <x v="5"/>
    <d v="2025-06-26T00:00:00"/>
    <d v="2025-06-28T00:00:00"/>
    <d v="2025-08-27T00:00:00"/>
    <n v="589.16"/>
    <n v="324.99"/>
    <n v="264.16999999999996"/>
    <x v="0"/>
    <n v="64"/>
    <x v="0"/>
  </r>
  <r>
    <s v="INV-3023"/>
    <x v="1"/>
    <d v="2025-06-13T00:00:00"/>
    <d v="2025-06-14T00:00:00"/>
    <d v="2025-07-29T00:00:00"/>
    <n v="6934.04"/>
    <n v="2187.3200000000002"/>
    <n v="4746.7199999999993"/>
    <x v="0"/>
    <n v="93"/>
    <x v="2"/>
  </r>
  <r>
    <s v="INV-3024"/>
    <x v="7"/>
    <d v="2025-06-11T00:00:00"/>
    <d v="2025-06-11T00:00:00"/>
    <d v="2025-07-11T00:00:00"/>
    <n v="4572.87"/>
    <n v="1041.52"/>
    <n v="3531.35"/>
    <x v="0"/>
    <n v="111"/>
    <x v="2"/>
  </r>
  <r>
    <s v="INV-3025"/>
    <x v="9"/>
    <d v="2025-07-04T00:00:00"/>
    <d v="2025-07-05T00:00:00"/>
    <d v="2025-07-19T00:00:00"/>
    <n v="5565.75"/>
    <n v="3004.78"/>
    <n v="2560.9699999999998"/>
    <x v="0"/>
    <n v="103"/>
    <x v="2"/>
  </r>
  <r>
    <s v="INV-3026"/>
    <x v="0"/>
    <d v="2025-07-15T00:00:00"/>
    <d v="2025-07-17T00:00:00"/>
    <d v="2025-09-15T00:00:00"/>
    <n v="2112.37"/>
    <n v="1844.84"/>
    <n v="267.52999999999997"/>
    <x v="0"/>
    <n v="45"/>
    <x v="1"/>
  </r>
  <r>
    <s v="INV-3027"/>
    <x v="9"/>
    <d v="2025-06-18T00:00:00"/>
    <d v="2025-06-19T00:00:00"/>
    <d v="2025-07-03T00:00:00"/>
    <n v="1734.2"/>
    <n v="1825.73"/>
    <n v="-91.529999999999973"/>
    <x v="1"/>
    <n v="0"/>
    <x v="3"/>
  </r>
  <r>
    <s v="INV-3028"/>
    <x v="3"/>
    <d v="2025-06-02T00:00:00"/>
    <d v="2025-06-04T00:00:00"/>
    <d v="2025-06-18T00:00:00"/>
    <n v="1010.93"/>
    <n v="654.08000000000004"/>
    <n v="356.84999999999991"/>
    <x v="0"/>
    <n v="134"/>
    <x v="2"/>
  </r>
  <r>
    <s v="INV-3029"/>
    <x v="9"/>
    <d v="2025-08-09T00:00:00"/>
    <d v="2025-08-10T00:00:00"/>
    <d v="2025-08-24T00:00:00"/>
    <n v="14320.22"/>
    <n v="14320.22"/>
    <n v="0"/>
    <x v="1"/>
    <n v="0"/>
    <x v="3"/>
  </r>
  <r>
    <s v="INV-3030"/>
    <x v="9"/>
    <d v="2025-06-25T00:00:00"/>
    <d v="2025-06-25T00:00:00"/>
    <d v="2025-07-09T00:00:00"/>
    <n v="10592.8"/>
    <n v="31046.499999999996"/>
    <n v="-20453.699999999997"/>
    <x v="1"/>
    <n v="0"/>
    <x v="3"/>
  </r>
  <r>
    <s v="INV-3031"/>
    <x v="3"/>
    <d v="2025-07-02T00:00:00"/>
    <d v="2025-07-04T00:00:00"/>
    <d v="2025-07-18T00:00:00"/>
    <n v="3276.5"/>
    <n v="3276.5"/>
    <n v="0"/>
    <x v="1"/>
    <n v="0"/>
    <x v="3"/>
  </r>
  <r>
    <s v="INV-3032"/>
    <x v="7"/>
    <d v="2025-07-31T00:00:00"/>
    <d v="2025-08-01T00:00:00"/>
    <d v="2025-08-31T00:00:00"/>
    <n v="3143.61"/>
    <n v="0"/>
    <n v="3143.61"/>
    <x v="0"/>
    <n v="60"/>
    <x v="1"/>
  </r>
  <r>
    <s v="INV-3033"/>
    <x v="7"/>
    <d v="2025-07-08T00:00:00"/>
    <d v="2025-07-09T00:00:00"/>
    <d v="2025-08-08T00:00:00"/>
    <n v="9908.09"/>
    <n v="0"/>
    <n v="9908.09"/>
    <x v="0"/>
    <n v="83"/>
    <x v="0"/>
  </r>
  <r>
    <s v="INV-3034"/>
    <x v="2"/>
    <d v="2025-06-09T00:00:00"/>
    <d v="2025-06-10T00:00:00"/>
    <d v="2025-08-09T00:00:00"/>
    <n v="8025.1"/>
    <n v="4488.55"/>
    <n v="3536.55"/>
    <x v="0"/>
    <n v="82"/>
    <x v="0"/>
  </r>
  <r>
    <s v="INV-3035"/>
    <x v="3"/>
    <d v="2025-06-14T00:00:00"/>
    <d v="2025-06-16T00:00:00"/>
    <d v="2025-06-30T00:00:00"/>
    <n v="1816.12"/>
    <n v="0"/>
    <n v="1816.12"/>
    <x v="0"/>
    <n v="122"/>
    <x v="2"/>
  </r>
  <r>
    <s v="INV-3036"/>
    <x v="10"/>
    <d v="2025-07-16T00:00:00"/>
    <d v="2025-07-16T00:00:00"/>
    <d v="2025-08-15T00:00:00"/>
    <n v="2628.21"/>
    <n v="2628.21"/>
    <n v="0"/>
    <x v="1"/>
    <n v="0"/>
    <x v="3"/>
  </r>
  <r>
    <s v="INV-3037"/>
    <x v="4"/>
    <d v="2025-06-14T00:00:00"/>
    <d v="2025-06-16T00:00:00"/>
    <d v="2025-07-31T00:00:00"/>
    <n v="8365.27"/>
    <n v="7019.76"/>
    <n v="1345.5100000000002"/>
    <x v="0"/>
    <n v="91"/>
    <x v="2"/>
  </r>
  <r>
    <s v="INV-3038"/>
    <x v="4"/>
    <d v="2025-07-14T00:00:00"/>
    <d v="2025-07-15T00:00:00"/>
    <d v="2025-08-29T00:00:00"/>
    <n v="10053.719999999999"/>
    <n v="8489.9500000000007"/>
    <n v="1563.7699999999986"/>
    <x v="0"/>
    <n v="62"/>
    <x v="0"/>
  </r>
  <r>
    <s v="INV-3039"/>
    <x v="6"/>
    <d v="2025-06-20T00:00:00"/>
    <d v="2025-06-22T00:00:00"/>
    <d v="2025-08-06T00:00:00"/>
    <n v="5648.78"/>
    <n v="0"/>
    <n v="5648.78"/>
    <x v="0"/>
    <n v="85"/>
    <x v="0"/>
  </r>
  <r>
    <s v="INV-3040"/>
    <x v="4"/>
    <d v="2025-06-29T00:00:00"/>
    <d v="2025-06-30T00:00:00"/>
    <d v="2025-08-14T00:00:00"/>
    <n v="6105.12"/>
    <n v="0"/>
    <n v="6105.12"/>
    <x v="0"/>
    <n v="77"/>
    <x v="0"/>
  </r>
  <r>
    <s v="INV-3041"/>
    <x v="6"/>
    <d v="2025-07-08T00:00:00"/>
    <d v="2025-07-10T00:00:00"/>
    <d v="2025-08-24T00:00:00"/>
    <n v="7436.6"/>
    <n v="0"/>
    <n v="7436.6"/>
    <x v="0"/>
    <n v="67"/>
    <x v="0"/>
  </r>
  <r>
    <s v="INV-3042"/>
    <x v="8"/>
    <d v="2025-06-30T00:00:00"/>
    <d v="2025-06-30T00:00:00"/>
    <d v="2025-07-14T00:00:00"/>
    <n v="833.87"/>
    <n v="1283.94"/>
    <n v="-450.07000000000005"/>
    <x v="1"/>
    <n v="0"/>
    <x v="3"/>
  </r>
  <r>
    <s v="INV-3043"/>
    <x v="7"/>
    <d v="2025-06-13T00:00:00"/>
    <d v="2025-06-14T00:00:00"/>
    <d v="2025-07-14T00:00:00"/>
    <n v="3918.92"/>
    <n v="3918.92"/>
    <n v="0"/>
    <x v="1"/>
    <n v="0"/>
    <x v="3"/>
  </r>
  <r>
    <s v="INV-3044"/>
    <x v="1"/>
    <d v="2025-07-07T00:00:00"/>
    <d v="2025-07-07T00:00:00"/>
    <d v="2025-08-21T00:00:00"/>
    <n v="8909.44"/>
    <n v="5594.05"/>
    <n v="3315.3900000000003"/>
    <x v="0"/>
    <n v="70"/>
    <x v="0"/>
  </r>
  <r>
    <s v="INV-3045"/>
    <x v="10"/>
    <d v="2025-07-05T00:00:00"/>
    <d v="2025-07-05T00:00:00"/>
    <d v="2025-08-04T00:00:00"/>
    <n v="13510.96"/>
    <n v="0"/>
    <n v="13510.96"/>
    <x v="0"/>
    <n v="87"/>
    <x v="0"/>
  </r>
  <r>
    <s v="INV-3046"/>
    <x v="5"/>
    <d v="2025-07-31T00:00:00"/>
    <d v="2025-07-31T00:00:00"/>
    <d v="2025-09-29T00:00:00"/>
    <n v="5125.55"/>
    <n v="5125.55"/>
    <n v="0"/>
    <x v="1"/>
    <n v="0"/>
    <x v="3"/>
  </r>
  <r>
    <s v="INV-3047"/>
    <x v="9"/>
    <d v="2025-06-08T00:00:00"/>
    <d v="2025-06-10T00:00:00"/>
    <d v="2025-06-24T00:00:00"/>
    <n v="5780.59"/>
    <n v="0"/>
    <n v="5780.59"/>
    <x v="0"/>
    <n v="128"/>
    <x v="2"/>
  </r>
  <r>
    <s v="INV-3048"/>
    <x v="5"/>
    <d v="2025-07-30T00:00:00"/>
    <d v="2025-07-30T00:00:00"/>
    <d v="2025-09-28T00:00:00"/>
    <n v="6521.19"/>
    <n v="2703.44"/>
    <n v="3817.7499999999995"/>
    <x v="0"/>
    <n v="32"/>
    <x v="1"/>
  </r>
  <r>
    <s v="INV-3049"/>
    <x v="0"/>
    <d v="2025-06-23T00:00:00"/>
    <d v="2025-06-23T00:00:00"/>
    <d v="2025-08-22T00:00:00"/>
    <n v="4737.09"/>
    <n v="2834.95"/>
    <n v="1902.1400000000003"/>
    <x v="0"/>
    <n v="69"/>
    <x v="0"/>
  </r>
  <r>
    <s v="INV-3050"/>
    <x v="1"/>
    <d v="2025-06-17T00:00:00"/>
    <d v="2025-06-17T00:00:00"/>
    <d v="2025-08-01T00:00:00"/>
    <n v="7351.22"/>
    <n v="0"/>
    <n v="7351.22"/>
    <x v="0"/>
    <n v="90"/>
    <x v="0"/>
  </r>
  <r>
    <s v="INV-3051"/>
    <x v="1"/>
    <d v="2025-05-26T00:00:00"/>
    <d v="2025-05-26T00:00:00"/>
    <d v="2025-07-10T00:00:00"/>
    <n v="1337.94"/>
    <n v="2238.11"/>
    <n v="-900.17000000000007"/>
    <x v="1"/>
    <n v="0"/>
    <x v="3"/>
  </r>
  <r>
    <s v="INV-3052"/>
    <x v="10"/>
    <d v="2025-06-07T00:00:00"/>
    <d v="2025-06-09T00:00:00"/>
    <d v="2025-07-09T00:00:00"/>
    <n v="4917.6000000000004"/>
    <n v="0"/>
    <n v="4917.6000000000004"/>
    <x v="0"/>
    <n v="113"/>
    <x v="2"/>
  </r>
  <r>
    <s v="INV-3053"/>
    <x v="7"/>
    <d v="2025-06-09T00:00:00"/>
    <d v="2025-06-11T00:00:00"/>
    <d v="2025-07-11T00:00:00"/>
    <n v="3842.98"/>
    <n v="3484.96"/>
    <n v="358.02"/>
    <x v="0"/>
    <n v="111"/>
    <x v="2"/>
  </r>
  <r>
    <s v="INV-3054"/>
    <x v="8"/>
    <d v="2025-07-08T00:00:00"/>
    <d v="2025-07-08T00:00:00"/>
    <d v="2025-07-22T00:00:00"/>
    <n v="7503.97"/>
    <n v="0"/>
    <n v="7503.97"/>
    <x v="0"/>
    <n v="100"/>
    <x v="2"/>
  </r>
  <r>
    <s v="INV-3055"/>
    <x v="3"/>
    <d v="2025-07-07T00:00:00"/>
    <d v="2025-07-07T00:00:00"/>
    <d v="2025-07-21T00:00:00"/>
    <n v="13904.96"/>
    <n v="19095.72"/>
    <n v="-5190.760000000002"/>
    <x v="1"/>
    <n v="0"/>
    <x v="3"/>
  </r>
  <r>
    <s v="INV-3056"/>
    <x v="10"/>
    <d v="2025-07-12T00:00:00"/>
    <d v="2025-07-12T00:00:00"/>
    <d v="2025-08-11T00:00:00"/>
    <n v="1474.5"/>
    <n v="0"/>
    <n v="1474.5"/>
    <x v="0"/>
    <n v="80"/>
    <x v="0"/>
  </r>
  <r>
    <s v="INV-3057"/>
    <x v="0"/>
    <d v="2025-06-16T00:00:00"/>
    <d v="2025-06-17T00:00:00"/>
    <d v="2025-08-16T00:00:00"/>
    <n v="8159.12"/>
    <n v="7629.37"/>
    <n v="529.75"/>
    <x v="0"/>
    <n v="75"/>
    <x v="0"/>
  </r>
  <r>
    <s v="INV-3058"/>
    <x v="3"/>
    <d v="2025-06-03T00:00:00"/>
    <d v="2025-06-04T00:00:00"/>
    <d v="2025-06-18T00:00:00"/>
    <n v="5070.17"/>
    <n v="0"/>
    <n v="5070.17"/>
    <x v="0"/>
    <n v="134"/>
    <x v="2"/>
  </r>
  <r>
    <s v="INV-3059"/>
    <x v="3"/>
    <d v="2025-06-01T00:00:00"/>
    <d v="2025-06-02T00:00:00"/>
    <d v="2025-06-16T00:00:00"/>
    <n v="8921.43"/>
    <n v="0"/>
    <n v="8921.43"/>
    <x v="0"/>
    <n v="136"/>
    <x v="2"/>
  </r>
  <r>
    <s v="INV-3060"/>
    <x v="11"/>
    <d v="2025-07-03T00:00:00"/>
    <d v="2025-07-04T00:00:00"/>
    <d v="2025-08-18T00:00:00"/>
    <n v="7389.2"/>
    <n v="11607.29"/>
    <n v="-4218.0900000000011"/>
    <x v="1"/>
    <n v="0"/>
    <x v="3"/>
  </r>
  <r>
    <s v="INV-3061"/>
    <x v="9"/>
    <d v="2025-06-29T00:00:00"/>
    <d v="2025-06-29T00:00:00"/>
    <d v="2025-07-13T00:00:00"/>
    <n v="5549.47"/>
    <n v="0"/>
    <n v="5549.47"/>
    <x v="0"/>
    <n v="109"/>
    <x v="2"/>
  </r>
  <r>
    <s v="INV-3062"/>
    <x v="1"/>
    <d v="2025-07-07T00:00:00"/>
    <d v="2025-07-08T00:00:00"/>
    <d v="2025-08-22T00:00:00"/>
    <n v="7812.43"/>
    <n v="7812.43"/>
    <n v="0"/>
    <x v="1"/>
    <n v="0"/>
    <x v="3"/>
  </r>
  <r>
    <s v="INV-3063"/>
    <x v="7"/>
    <d v="2025-06-20T00:00:00"/>
    <d v="2025-06-20T00:00:00"/>
    <d v="2025-07-20T00:00:00"/>
    <n v="7370.31"/>
    <n v="0"/>
    <n v="7370.31"/>
    <x v="0"/>
    <n v="102"/>
    <x v="2"/>
  </r>
  <r>
    <s v="INV-3064"/>
    <x v="9"/>
    <d v="2025-06-16T00:00:00"/>
    <d v="2025-06-16T00:00:00"/>
    <d v="2025-06-30T00:00:00"/>
    <n v="2450.65"/>
    <n v="4513.7299999999996"/>
    <n v="-2063.0799999999995"/>
    <x v="1"/>
    <n v="0"/>
    <x v="3"/>
  </r>
  <r>
    <s v="INV-3065"/>
    <x v="3"/>
    <d v="2025-07-01T00:00:00"/>
    <d v="2025-07-01T00:00:00"/>
    <d v="2025-07-15T00:00:00"/>
    <n v="2887.68"/>
    <n v="7361.41"/>
    <n v="-4473.7299999999996"/>
    <x v="1"/>
    <n v="0"/>
    <x v="3"/>
  </r>
  <r>
    <s v="INV-3066"/>
    <x v="7"/>
    <d v="2025-07-10T00:00:00"/>
    <d v="2025-07-11T00:00:00"/>
    <d v="2025-08-10T00:00:00"/>
    <n v="10723.14"/>
    <n v="0"/>
    <n v="10723.14"/>
    <x v="0"/>
    <n v="81"/>
    <x v="0"/>
  </r>
  <r>
    <s v="INV-3067"/>
    <x v="2"/>
    <d v="2025-07-28T00:00:00"/>
    <d v="2025-07-30T00:00:00"/>
    <d v="2025-09-28T00:00:00"/>
    <n v="8308.1299999999992"/>
    <n v="0"/>
    <n v="8308.1299999999992"/>
    <x v="0"/>
    <n v="32"/>
    <x v="1"/>
  </r>
  <r>
    <s v="INV-3068"/>
    <x v="0"/>
    <d v="2025-07-18T00:00:00"/>
    <d v="2025-07-20T00:00:00"/>
    <d v="2025-09-18T00:00:00"/>
    <n v="1796.29"/>
    <n v="0"/>
    <n v="1796.29"/>
    <x v="0"/>
    <n v="42"/>
    <x v="1"/>
  </r>
  <r>
    <s v="INV-3069"/>
    <x v="1"/>
    <d v="2025-07-19T00:00:00"/>
    <d v="2025-07-19T00:00:00"/>
    <d v="2025-09-02T00:00:00"/>
    <n v="9050.91"/>
    <n v="0"/>
    <n v="9050.91"/>
    <x v="0"/>
    <n v="58"/>
    <x v="1"/>
  </r>
  <r>
    <s v="INV-3070"/>
    <x v="1"/>
    <d v="2025-07-05T00:00:00"/>
    <d v="2025-07-06T00:00:00"/>
    <d v="2025-08-20T00:00:00"/>
    <n v="8567.85"/>
    <n v="8618.7999999999993"/>
    <n v="-50.949999999998909"/>
    <x v="1"/>
    <n v="0"/>
    <x v="3"/>
  </r>
  <r>
    <s v="INV-3071"/>
    <x v="8"/>
    <d v="2025-06-10T00:00:00"/>
    <d v="2025-06-11T00:00:00"/>
    <d v="2025-06-25T00:00:00"/>
    <n v="9205.34"/>
    <n v="5718.82"/>
    <n v="3486.5200000000004"/>
    <x v="0"/>
    <n v="127"/>
    <x v="2"/>
  </r>
  <r>
    <s v="INV-3072"/>
    <x v="0"/>
    <d v="2025-06-21T00:00:00"/>
    <d v="2025-06-22T00:00:00"/>
    <d v="2025-08-21T00:00:00"/>
    <n v="5415.48"/>
    <n v="0"/>
    <n v="5415.48"/>
    <x v="0"/>
    <n v="70"/>
    <x v="0"/>
  </r>
  <r>
    <s v="INV-3073"/>
    <x v="7"/>
    <d v="2025-06-20T00:00:00"/>
    <d v="2025-06-22T00:00:00"/>
    <d v="2025-07-22T00:00:00"/>
    <n v="9410.89"/>
    <n v="3165.76"/>
    <n v="6245.1299999999992"/>
    <x v="0"/>
    <n v="100"/>
    <x v="2"/>
  </r>
  <r>
    <s v="INV-3074"/>
    <x v="2"/>
    <d v="2025-07-20T00:00:00"/>
    <d v="2025-07-22T00:00:00"/>
    <d v="2025-09-20T00:00:00"/>
    <n v="4283.57"/>
    <n v="2780.59"/>
    <n v="1502.9799999999996"/>
    <x v="0"/>
    <n v="40"/>
    <x v="1"/>
  </r>
  <r>
    <s v="INV-3075"/>
    <x v="6"/>
    <d v="2025-06-20T00:00:00"/>
    <d v="2025-06-20T00:00:00"/>
    <d v="2025-08-04T00:00:00"/>
    <n v="5478.35"/>
    <n v="3797.01"/>
    <n v="1681.3400000000001"/>
    <x v="0"/>
    <n v="87"/>
    <x v="0"/>
  </r>
  <r>
    <s v="INV-3076"/>
    <x v="6"/>
    <d v="2025-06-12T00:00:00"/>
    <d v="2025-06-14T00:00:00"/>
    <d v="2025-07-29T00:00:00"/>
    <n v="14211.03"/>
    <n v="7158.87"/>
    <n v="7052.1600000000008"/>
    <x v="0"/>
    <n v="93"/>
    <x v="2"/>
  </r>
  <r>
    <s v="INV-3077"/>
    <x v="6"/>
    <d v="2025-06-08T00:00:00"/>
    <d v="2025-06-10T00:00:00"/>
    <d v="2025-07-25T00:00:00"/>
    <n v="8186.26"/>
    <n v="8050.43"/>
    <n v="135.82999999999993"/>
    <x v="0"/>
    <n v="97"/>
    <x v="2"/>
  </r>
  <r>
    <s v="INV-3078"/>
    <x v="4"/>
    <d v="2025-06-30T00:00:00"/>
    <d v="2025-07-02T00:00:00"/>
    <d v="2025-08-16T00:00:00"/>
    <n v="5621.2"/>
    <n v="0"/>
    <n v="5621.2"/>
    <x v="0"/>
    <n v="75"/>
    <x v="0"/>
  </r>
  <r>
    <s v="INV-3079"/>
    <x v="9"/>
    <d v="2025-06-19T00:00:00"/>
    <d v="2025-06-19T00:00:00"/>
    <d v="2025-07-03T00:00:00"/>
    <n v="1874.64"/>
    <n v="0"/>
    <n v="1874.64"/>
    <x v="0"/>
    <n v="119"/>
    <x v="2"/>
  </r>
  <r>
    <s v="INV-3080"/>
    <x v="5"/>
    <d v="2025-07-13T00:00:00"/>
    <d v="2025-07-15T00:00:00"/>
    <d v="2025-09-13T00:00:00"/>
    <n v="9665.76"/>
    <n v="20202.5"/>
    <n v="-10536.74"/>
    <x v="1"/>
    <n v="0"/>
    <x v="3"/>
  </r>
  <r>
    <s v="INV-3081"/>
    <x v="8"/>
    <d v="2025-06-27T00:00:00"/>
    <d v="2025-06-29T00:00:00"/>
    <d v="2025-07-13T00:00:00"/>
    <n v="6272.9"/>
    <n v="6272.9"/>
    <n v="0"/>
    <x v="1"/>
    <n v="0"/>
    <x v="3"/>
  </r>
  <r>
    <s v="INV-3082"/>
    <x v="10"/>
    <d v="2025-07-22T00:00:00"/>
    <d v="2025-07-24T00:00:00"/>
    <d v="2025-08-23T00:00:00"/>
    <n v="5629.31"/>
    <n v="0"/>
    <n v="5629.31"/>
    <x v="0"/>
    <n v="68"/>
    <x v="0"/>
  </r>
  <r>
    <s v="INV-3083"/>
    <x v="3"/>
    <d v="2025-07-18T00:00:00"/>
    <d v="2025-07-18T00:00:00"/>
    <d v="2025-08-01T00:00:00"/>
    <n v="2638.74"/>
    <n v="1656.78"/>
    <n v="981.95999999999981"/>
    <x v="0"/>
    <n v="90"/>
    <x v="0"/>
  </r>
  <r>
    <s v="INV-3084"/>
    <x v="7"/>
    <d v="2025-07-03T00:00:00"/>
    <d v="2025-07-05T00:00:00"/>
    <d v="2025-08-04T00:00:00"/>
    <n v="14068.83"/>
    <n v="0"/>
    <n v="14068.83"/>
    <x v="0"/>
    <n v="87"/>
    <x v="0"/>
  </r>
  <r>
    <s v="INV-3085"/>
    <x v="0"/>
    <d v="2025-06-25T00:00:00"/>
    <d v="2025-06-25T00:00:00"/>
    <d v="2025-08-24T00:00:00"/>
    <n v="7635.91"/>
    <n v="0"/>
    <n v="7635.91"/>
    <x v="0"/>
    <n v="67"/>
    <x v="0"/>
  </r>
  <r>
    <s v="INV-3086"/>
    <x v="1"/>
    <d v="2025-07-02T00:00:00"/>
    <d v="2025-07-02T00:00:00"/>
    <d v="2025-08-16T00:00:00"/>
    <n v="8768.36"/>
    <n v="13369.35"/>
    <n v="-4600.99"/>
    <x v="1"/>
    <n v="0"/>
    <x v="3"/>
  </r>
  <r>
    <s v="INV-3087"/>
    <x v="2"/>
    <d v="2025-06-28T00:00:00"/>
    <d v="2025-06-29T00:00:00"/>
    <d v="2025-08-28T00:00:00"/>
    <n v="11230.3"/>
    <n v="0"/>
    <n v="11230.3"/>
    <x v="0"/>
    <n v="63"/>
    <x v="0"/>
  </r>
  <r>
    <s v="INV-3088"/>
    <x v="7"/>
    <d v="2025-06-25T00:00:00"/>
    <d v="2025-06-25T00:00:00"/>
    <d v="2025-07-25T00:00:00"/>
    <n v="14942.46"/>
    <n v="12875.61"/>
    <n v="2066.8499999999985"/>
    <x v="0"/>
    <n v="97"/>
    <x v="2"/>
  </r>
  <r>
    <s v="INV-3089"/>
    <x v="2"/>
    <d v="2025-07-31T00:00:00"/>
    <d v="2025-07-31T00:00:00"/>
    <d v="2025-09-29T00:00:00"/>
    <n v="7901.78"/>
    <n v="14901.349999999999"/>
    <n v="-6999.5699999999988"/>
    <x v="1"/>
    <n v="0"/>
    <x v="3"/>
  </r>
  <r>
    <s v="INV-3090"/>
    <x v="2"/>
    <d v="2025-06-29T00:00:00"/>
    <d v="2025-06-29T00:00:00"/>
    <d v="2025-08-28T00:00:00"/>
    <n v="10775.73"/>
    <n v="10402.01"/>
    <n v="373.71999999999935"/>
    <x v="0"/>
    <n v="63"/>
    <x v="0"/>
  </r>
  <r>
    <s v="INV-3091"/>
    <x v="0"/>
    <d v="2025-07-02T00:00:00"/>
    <d v="2025-07-02T00:00:00"/>
    <d v="2025-08-31T00:00:00"/>
    <n v="1519.8"/>
    <n v="0"/>
    <n v="1519.8"/>
    <x v="0"/>
    <n v="60"/>
    <x v="1"/>
  </r>
  <r>
    <s v="INV-3092"/>
    <x v="8"/>
    <d v="2025-06-27T00:00:00"/>
    <d v="2025-06-28T00:00:00"/>
    <d v="2025-07-12T00:00:00"/>
    <n v="6763.01"/>
    <n v="9559.43"/>
    <n v="-2796.42"/>
    <x v="1"/>
    <n v="0"/>
    <x v="3"/>
  </r>
  <r>
    <s v="INV-3093"/>
    <x v="11"/>
    <d v="2025-06-13T00:00:00"/>
    <d v="2025-06-15T00:00:00"/>
    <d v="2025-07-30T00:00:00"/>
    <n v="5683.69"/>
    <n v="5683.69"/>
    <n v="0"/>
    <x v="1"/>
    <n v="0"/>
    <x v="3"/>
  </r>
  <r>
    <s v="INV-3094"/>
    <x v="4"/>
    <d v="2025-06-07T00:00:00"/>
    <d v="2025-06-08T00:00:00"/>
    <d v="2025-07-23T00:00:00"/>
    <n v="9012.3700000000008"/>
    <n v="0"/>
    <n v="9012.3700000000008"/>
    <x v="0"/>
    <n v="99"/>
    <x v="2"/>
  </r>
  <r>
    <s v="INV-3095"/>
    <x v="1"/>
    <d v="2025-08-05T00:00:00"/>
    <d v="2025-08-05T00:00:00"/>
    <d v="2025-09-19T00:00:00"/>
    <n v="11181.26"/>
    <n v="4074.23"/>
    <n v="7107.0300000000007"/>
    <x v="0"/>
    <n v="41"/>
    <x v="1"/>
  </r>
  <r>
    <s v="INV-3096"/>
    <x v="7"/>
    <d v="2025-07-11T00:00:00"/>
    <d v="2025-07-11T00:00:00"/>
    <d v="2025-08-10T00:00:00"/>
    <n v="1150.8499999999999"/>
    <n v="0"/>
    <n v="1150.8499999999999"/>
    <x v="0"/>
    <n v="81"/>
    <x v="0"/>
  </r>
  <r>
    <s v="INV-3097"/>
    <x v="7"/>
    <d v="2025-06-27T00:00:00"/>
    <d v="2025-06-29T00:00:00"/>
    <d v="2025-07-29T00:00:00"/>
    <n v="9910.8700000000008"/>
    <n v="0"/>
    <n v="9910.8700000000008"/>
    <x v="0"/>
    <n v="93"/>
    <x v="2"/>
  </r>
  <r>
    <s v="INV-3098"/>
    <x v="1"/>
    <d v="2025-06-22T00:00:00"/>
    <d v="2025-06-22T00:00:00"/>
    <d v="2025-08-06T00:00:00"/>
    <n v="5629.66"/>
    <n v="0"/>
    <n v="5629.66"/>
    <x v="0"/>
    <n v="85"/>
    <x v="0"/>
  </r>
  <r>
    <s v="INV-3099"/>
    <x v="3"/>
    <d v="2025-07-05T00:00:00"/>
    <d v="2025-07-05T00:00:00"/>
    <d v="2025-07-19T00:00:00"/>
    <n v="5114.99"/>
    <n v="5114.99"/>
    <n v="0"/>
    <x v="1"/>
    <n v="0"/>
    <x v="3"/>
  </r>
  <r>
    <s v="INV-3100"/>
    <x v="5"/>
    <d v="2025-06-24T00:00:00"/>
    <d v="2025-06-25T00:00:00"/>
    <d v="2025-08-24T00:00:00"/>
    <n v="599.28"/>
    <n v="531.29999999999995"/>
    <n v="67.980000000000018"/>
    <x v="0"/>
    <n v="67"/>
    <x v="0"/>
  </r>
  <r>
    <s v="INV-3101"/>
    <x v="2"/>
    <d v="2025-07-29T00:00:00"/>
    <d v="2025-07-31T00:00:00"/>
    <d v="2025-09-29T00:00:00"/>
    <n v="7797.69"/>
    <n v="0"/>
    <n v="7797.69"/>
    <x v="0"/>
    <n v="31"/>
    <x v="1"/>
  </r>
  <r>
    <s v="INV-3102"/>
    <x v="4"/>
    <d v="2025-06-10T00:00:00"/>
    <d v="2025-06-12T00:00:00"/>
    <d v="2025-07-27T00:00:00"/>
    <n v="5313.57"/>
    <n v="8712.2900000000009"/>
    <n v="-3398.7200000000012"/>
    <x v="1"/>
    <n v="0"/>
    <x v="3"/>
  </r>
  <r>
    <s v="INV-3103"/>
    <x v="3"/>
    <d v="2025-07-02T00:00:00"/>
    <d v="2025-07-02T00:00:00"/>
    <d v="2025-07-16T00:00:00"/>
    <n v="7171.24"/>
    <n v="0"/>
    <n v="7171.24"/>
    <x v="0"/>
    <n v="106"/>
    <x v="2"/>
  </r>
  <r>
    <s v="INV-3104"/>
    <x v="5"/>
    <d v="2025-06-25T00:00:00"/>
    <d v="2025-06-26T00:00:00"/>
    <d v="2025-08-25T00:00:00"/>
    <n v="562.75"/>
    <n v="562.75"/>
    <n v="0"/>
    <x v="1"/>
    <n v="0"/>
    <x v="3"/>
  </r>
  <r>
    <s v="INV-3105"/>
    <x v="9"/>
    <d v="2025-06-15T00:00:00"/>
    <d v="2025-06-17T00:00:00"/>
    <d v="2025-07-01T00:00:00"/>
    <n v="6688.88"/>
    <n v="3085.96"/>
    <n v="3602.92"/>
    <x v="0"/>
    <n v="121"/>
    <x v="2"/>
  </r>
  <r>
    <s v="INV-3106"/>
    <x v="1"/>
    <d v="2025-05-25T00:00:00"/>
    <d v="2025-05-26T00:00:00"/>
    <d v="2025-07-10T00:00:00"/>
    <n v="11599.49"/>
    <n v="0"/>
    <n v="11599.49"/>
    <x v="0"/>
    <n v="112"/>
    <x v="2"/>
  </r>
  <r>
    <s v="INV-3107"/>
    <x v="2"/>
    <d v="2025-07-17T00:00:00"/>
    <d v="2025-07-19T00:00:00"/>
    <d v="2025-09-17T00:00:00"/>
    <n v="1468.24"/>
    <n v="1052.8599999999999"/>
    <n v="415.38000000000011"/>
    <x v="0"/>
    <n v="43"/>
    <x v="1"/>
  </r>
  <r>
    <s v="INV-3108"/>
    <x v="8"/>
    <d v="2025-06-12T00:00:00"/>
    <d v="2025-06-13T00:00:00"/>
    <d v="2025-06-27T00:00:00"/>
    <n v="1442.54"/>
    <n v="0"/>
    <n v="1442.54"/>
    <x v="0"/>
    <n v="125"/>
    <x v="2"/>
  </r>
  <r>
    <s v="INV-3109"/>
    <x v="7"/>
    <d v="2025-06-20T00:00:00"/>
    <d v="2025-06-20T00:00:00"/>
    <d v="2025-07-20T00:00:00"/>
    <n v="10846.15"/>
    <n v="13925.57"/>
    <n v="-3079.42"/>
    <x v="1"/>
    <n v="0"/>
    <x v="3"/>
  </r>
  <r>
    <s v="INV-3110"/>
    <x v="9"/>
    <d v="2025-06-22T00:00:00"/>
    <d v="2025-06-24T00:00:00"/>
    <d v="2025-07-08T00:00:00"/>
    <n v="11842.74"/>
    <n v="19993.45"/>
    <n v="-8150.7100000000009"/>
    <x v="1"/>
    <n v="0"/>
    <x v="3"/>
  </r>
  <r>
    <s v="INV-3111"/>
    <x v="1"/>
    <d v="2025-07-01T00:00:00"/>
    <d v="2025-07-03T00:00:00"/>
    <d v="2025-08-17T00:00:00"/>
    <n v="7828.18"/>
    <n v="9298.369999999999"/>
    <n v="-1470.1899999999987"/>
    <x v="1"/>
    <n v="0"/>
    <x v="3"/>
  </r>
  <r>
    <s v="INV-3112"/>
    <x v="5"/>
    <d v="2025-07-13T00:00:00"/>
    <d v="2025-07-13T00:00:00"/>
    <d v="2025-09-11T00:00:00"/>
    <n v="3337.64"/>
    <n v="2946.87"/>
    <n v="390.77"/>
    <x v="0"/>
    <n v="49"/>
    <x v="1"/>
  </r>
  <r>
    <s v="INV-3113"/>
    <x v="8"/>
    <d v="2025-06-12T00:00:00"/>
    <d v="2025-06-14T00:00:00"/>
    <d v="2025-06-28T00:00:00"/>
    <n v="1335.41"/>
    <n v="0"/>
    <n v="1335.41"/>
    <x v="0"/>
    <n v="124"/>
    <x v="2"/>
  </r>
  <r>
    <s v="INV-3114"/>
    <x v="1"/>
    <d v="2025-06-06T00:00:00"/>
    <d v="2025-06-07T00:00:00"/>
    <d v="2025-07-22T00:00:00"/>
    <n v="1317.21"/>
    <n v="0"/>
    <n v="1317.21"/>
    <x v="0"/>
    <n v="100"/>
    <x v="2"/>
  </r>
  <r>
    <s v="INV-3115"/>
    <x v="11"/>
    <d v="2025-07-27T00:00:00"/>
    <d v="2025-07-27T00:00:00"/>
    <d v="2025-09-10T00:00:00"/>
    <n v="7694.35"/>
    <n v="0"/>
    <n v="7694.35"/>
    <x v="0"/>
    <n v="50"/>
    <x v="1"/>
  </r>
  <r>
    <s v="INV-3116"/>
    <x v="3"/>
    <d v="2025-07-07T00:00:00"/>
    <d v="2025-07-08T00:00:00"/>
    <d v="2025-07-22T00:00:00"/>
    <n v="14206.05"/>
    <n v="10968.89"/>
    <n v="3237.16"/>
    <x v="0"/>
    <n v="100"/>
    <x v="2"/>
  </r>
  <r>
    <s v="INV-3117"/>
    <x v="3"/>
    <d v="2025-06-15T00:00:00"/>
    <d v="2025-06-16T00:00:00"/>
    <d v="2025-06-30T00:00:00"/>
    <n v="2041.89"/>
    <n v="4083.78"/>
    <n v="-2041.89"/>
    <x v="1"/>
    <n v="0"/>
    <x v="3"/>
  </r>
  <r>
    <s v="INV-3118"/>
    <x v="1"/>
    <d v="2025-06-28T00:00:00"/>
    <d v="2025-06-30T00:00:00"/>
    <d v="2025-08-14T00:00:00"/>
    <n v="3239.15"/>
    <n v="2594.29"/>
    <n v="644.86000000000013"/>
    <x v="0"/>
    <n v="77"/>
    <x v="0"/>
  </r>
  <r>
    <s v="INV-3119"/>
    <x v="1"/>
    <d v="2025-05-31T00:00:00"/>
    <d v="2025-06-01T00:00:00"/>
    <d v="2025-07-16T00:00:00"/>
    <n v="10741.12"/>
    <n v="10741.12"/>
    <n v="0"/>
    <x v="1"/>
    <n v="0"/>
    <x v="3"/>
  </r>
  <r>
    <s v="INV-3120"/>
    <x v="10"/>
    <d v="2025-07-16T00:00:00"/>
    <d v="2025-07-18T00:00:00"/>
    <d v="2025-08-17T00:00:00"/>
    <n v="1364.64"/>
    <n v="0"/>
    <n v="1364.64"/>
    <x v="0"/>
    <n v="74"/>
    <x v="0"/>
  </r>
  <r>
    <s v="INV-3121"/>
    <x v="4"/>
    <d v="2025-06-17T00:00:00"/>
    <d v="2025-06-18T00:00:00"/>
    <d v="2025-08-02T00:00:00"/>
    <n v="11937.89"/>
    <n v="0"/>
    <n v="11937.89"/>
    <x v="0"/>
    <n v="89"/>
    <x v="0"/>
  </r>
  <r>
    <s v="INV-3122"/>
    <x v="7"/>
    <d v="2025-06-18T00:00:00"/>
    <d v="2025-06-19T00:00:00"/>
    <d v="2025-07-19T00:00:00"/>
    <n v="8336.89"/>
    <n v="0"/>
    <n v="8336.89"/>
    <x v="0"/>
    <n v="103"/>
    <x v="2"/>
  </r>
  <r>
    <s v="INV-3123"/>
    <x v="1"/>
    <d v="2025-07-13T00:00:00"/>
    <d v="2025-07-15T00:00:00"/>
    <d v="2025-08-29T00:00:00"/>
    <n v="4567.0200000000004"/>
    <n v="0"/>
    <n v="4567.0200000000004"/>
    <x v="0"/>
    <n v="62"/>
    <x v="0"/>
  </r>
  <r>
    <s v="INV-3124"/>
    <x v="0"/>
    <d v="2025-06-29T00:00:00"/>
    <d v="2025-06-30T00:00:00"/>
    <d v="2025-08-29T00:00:00"/>
    <n v="4552.24"/>
    <n v="4552.24"/>
    <n v="0"/>
    <x v="1"/>
    <n v="0"/>
    <x v="3"/>
  </r>
  <r>
    <s v="INV-3125"/>
    <x v="3"/>
    <d v="2025-06-17T00:00:00"/>
    <d v="2025-06-18T00:00:00"/>
    <d v="2025-07-02T00:00:00"/>
    <n v="7237.44"/>
    <n v="3076.43"/>
    <n v="4161.01"/>
    <x v="0"/>
    <n v="120"/>
    <x v="2"/>
  </r>
  <r>
    <s v="INV-3126"/>
    <x v="0"/>
    <d v="2025-06-04T00:00:00"/>
    <d v="2025-06-06T00:00:00"/>
    <d v="2025-08-05T00:00:00"/>
    <n v="8170.33"/>
    <n v="0"/>
    <n v="8170.33"/>
    <x v="0"/>
    <n v="86"/>
    <x v="0"/>
  </r>
  <r>
    <s v="INV-3127"/>
    <x v="8"/>
    <d v="2025-07-06T00:00:00"/>
    <d v="2025-07-06T00:00:00"/>
    <d v="2025-07-20T00:00:00"/>
    <n v="8028.05"/>
    <n v="5850.61"/>
    <n v="2177.4400000000005"/>
    <x v="0"/>
    <n v="102"/>
    <x v="2"/>
  </r>
  <r>
    <s v="INV-3128"/>
    <x v="10"/>
    <d v="2025-05-24T00:00:00"/>
    <d v="2025-05-26T00:00:00"/>
    <d v="2025-06-25T00:00:00"/>
    <n v="8077.64"/>
    <n v="0"/>
    <n v="8077.64"/>
    <x v="0"/>
    <n v="127"/>
    <x v="2"/>
  </r>
  <r>
    <s v="INV-3129"/>
    <x v="4"/>
    <d v="2025-06-29T00:00:00"/>
    <d v="2025-06-29T00:00:00"/>
    <d v="2025-08-13T00:00:00"/>
    <n v="5102.71"/>
    <n v="0"/>
    <n v="5102.71"/>
    <x v="0"/>
    <n v="78"/>
    <x v="0"/>
  </r>
  <r>
    <s v="INV-3130"/>
    <x v="3"/>
    <d v="2025-07-03T00:00:00"/>
    <d v="2025-07-03T00:00:00"/>
    <d v="2025-07-17T00:00:00"/>
    <n v="3319.68"/>
    <n v="0"/>
    <n v="3319.68"/>
    <x v="0"/>
    <n v="105"/>
    <x v="2"/>
  </r>
  <r>
    <s v="INV-3131"/>
    <x v="8"/>
    <d v="2025-07-06T00:00:00"/>
    <d v="2025-07-07T00:00:00"/>
    <d v="2025-07-21T00:00:00"/>
    <n v="7304.88"/>
    <n v="5646.4"/>
    <n v="1658.4800000000005"/>
    <x v="0"/>
    <n v="101"/>
    <x v="2"/>
  </r>
  <r>
    <s v="INV-3132"/>
    <x v="3"/>
    <d v="2025-06-30T00:00:00"/>
    <d v="2025-07-02T00:00:00"/>
    <d v="2025-07-16T00:00:00"/>
    <n v="2589.9899999999998"/>
    <n v="0"/>
    <n v="2589.9899999999998"/>
    <x v="0"/>
    <n v="106"/>
    <x v="2"/>
  </r>
  <r>
    <s v="INV-3133"/>
    <x v="10"/>
    <d v="2025-05-25T00:00:00"/>
    <d v="2025-05-25T00:00:00"/>
    <d v="2025-06-24T00:00:00"/>
    <n v="6296.46"/>
    <n v="0"/>
    <n v="6296.46"/>
    <x v="0"/>
    <n v="128"/>
    <x v="2"/>
  </r>
  <r>
    <s v="INV-3134"/>
    <x v="3"/>
    <d v="2025-07-02T00:00:00"/>
    <d v="2025-07-04T00:00:00"/>
    <d v="2025-07-18T00:00:00"/>
    <n v="4199.6000000000004"/>
    <n v="3913.87"/>
    <n v="285.73000000000047"/>
    <x v="0"/>
    <n v="104"/>
    <x v="2"/>
  </r>
  <r>
    <s v="INV-3135"/>
    <x v="8"/>
    <d v="2025-06-10T00:00:00"/>
    <d v="2025-06-11T00:00:00"/>
    <d v="2025-06-25T00:00:00"/>
    <n v="9468.81"/>
    <n v="3283.27"/>
    <n v="6185.5399999999991"/>
    <x v="0"/>
    <n v="127"/>
    <x v="2"/>
  </r>
  <r>
    <s v="INV-3136"/>
    <x v="7"/>
    <d v="2025-06-23T00:00:00"/>
    <d v="2025-06-24T00:00:00"/>
    <d v="2025-07-24T00:00:00"/>
    <n v="1240.0899999999999"/>
    <n v="0"/>
    <n v="1240.0899999999999"/>
    <x v="0"/>
    <n v="98"/>
    <x v="2"/>
  </r>
  <r>
    <s v="INV-3137"/>
    <x v="1"/>
    <d v="2025-07-03T00:00:00"/>
    <d v="2025-07-04T00:00:00"/>
    <d v="2025-08-18T00:00:00"/>
    <n v="6390.57"/>
    <n v="0"/>
    <n v="6390.57"/>
    <x v="0"/>
    <n v="73"/>
    <x v="0"/>
  </r>
  <r>
    <s v="INV-3138"/>
    <x v="6"/>
    <d v="2025-07-03T00:00:00"/>
    <d v="2025-07-05T00:00:00"/>
    <d v="2025-08-19T00:00:00"/>
    <n v="4472.97"/>
    <n v="0"/>
    <n v="4472.97"/>
    <x v="0"/>
    <n v="72"/>
    <x v="0"/>
  </r>
  <r>
    <s v="INV-3139"/>
    <x v="9"/>
    <d v="2025-06-04T00:00:00"/>
    <d v="2025-06-04T00:00:00"/>
    <d v="2025-06-18T00:00:00"/>
    <n v="5310.62"/>
    <n v="0"/>
    <n v="5310.62"/>
    <x v="0"/>
    <n v="134"/>
    <x v="2"/>
  </r>
  <r>
    <s v="INV-3140"/>
    <x v="4"/>
    <d v="2025-06-16T00:00:00"/>
    <d v="2025-06-18T00:00:00"/>
    <d v="2025-08-02T00:00:00"/>
    <n v="10461.27"/>
    <n v="3360.35"/>
    <n v="7100.92"/>
    <x v="0"/>
    <n v="89"/>
    <x v="0"/>
  </r>
  <r>
    <s v="INV-3141"/>
    <x v="8"/>
    <d v="2025-06-23T00:00:00"/>
    <d v="2025-06-23T00:00:00"/>
    <d v="2025-07-07T00:00:00"/>
    <n v="7195.73"/>
    <n v="3282.17"/>
    <n v="3913.5599999999995"/>
    <x v="0"/>
    <n v="115"/>
    <x v="2"/>
  </r>
  <r>
    <s v="INV-3142"/>
    <x v="8"/>
    <d v="2025-07-24T00:00:00"/>
    <d v="2025-07-25T00:00:00"/>
    <d v="2025-08-08T00:00:00"/>
    <n v="583.92999999999995"/>
    <n v="0"/>
    <n v="583.92999999999995"/>
    <x v="0"/>
    <n v="83"/>
    <x v="0"/>
  </r>
  <r>
    <s v="INV-3143"/>
    <x v="8"/>
    <d v="2025-05-30T00:00:00"/>
    <d v="2025-06-01T00:00:00"/>
    <d v="2025-06-15T00:00:00"/>
    <n v="9560.41"/>
    <n v="0"/>
    <n v="9560.41"/>
    <x v="0"/>
    <n v="137"/>
    <x v="2"/>
  </r>
  <r>
    <s v="INV-3144"/>
    <x v="5"/>
    <d v="2025-07-08T00:00:00"/>
    <d v="2025-07-10T00:00:00"/>
    <d v="2025-09-08T00:00:00"/>
    <n v="4855.1000000000004"/>
    <n v="1839.13"/>
    <n v="3015.9700000000003"/>
    <x v="0"/>
    <n v="52"/>
    <x v="1"/>
  </r>
  <r>
    <s v="INV-3145"/>
    <x v="0"/>
    <d v="2025-06-25T00:00:00"/>
    <d v="2025-06-27T00:00:00"/>
    <d v="2025-08-26T00:00:00"/>
    <n v="8487.6299999999992"/>
    <n v="0"/>
    <n v="8487.6299999999992"/>
    <x v="0"/>
    <n v="65"/>
    <x v="0"/>
  </r>
  <r>
    <s v="INV-3146"/>
    <x v="1"/>
    <d v="2025-07-18T00:00:00"/>
    <d v="2025-07-19T00:00:00"/>
    <d v="2025-09-02T00:00:00"/>
    <n v="7599.24"/>
    <n v="7599.24"/>
    <n v="0"/>
    <x v="1"/>
    <n v="0"/>
    <x v="3"/>
  </r>
  <r>
    <s v="INV-3147"/>
    <x v="6"/>
    <d v="2025-07-14T00:00:00"/>
    <d v="2025-07-14T00:00:00"/>
    <d v="2025-08-28T00:00:00"/>
    <n v="1644.32"/>
    <n v="972.81"/>
    <n v="671.51"/>
    <x v="0"/>
    <n v="63"/>
    <x v="0"/>
  </r>
  <r>
    <s v="INV-3148"/>
    <x v="2"/>
    <d v="2025-07-15T00:00:00"/>
    <d v="2025-07-15T00:00:00"/>
    <d v="2025-09-13T00:00:00"/>
    <n v="1630.19"/>
    <n v="0"/>
    <n v="1630.19"/>
    <x v="0"/>
    <n v="47"/>
    <x v="1"/>
  </r>
  <r>
    <s v="INV-3149"/>
    <x v="6"/>
    <d v="2025-06-17T00:00:00"/>
    <d v="2025-06-18T00:00:00"/>
    <d v="2025-08-02T00:00:00"/>
    <n v="4140.21"/>
    <n v="0"/>
    <n v="4140.21"/>
    <x v="0"/>
    <n v="89"/>
    <x v="0"/>
  </r>
  <r>
    <s v="INV-3150"/>
    <x v="0"/>
    <d v="2025-06-25T00:00:00"/>
    <d v="2025-06-27T00:00:00"/>
    <d v="2025-08-26T00:00:00"/>
    <n v="7897.68"/>
    <n v="7228.84"/>
    <n v="668.84000000000015"/>
    <x v="0"/>
    <n v="65"/>
    <x v="0"/>
  </r>
  <r>
    <s v="INV-3151"/>
    <x v="2"/>
    <d v="2025-08-02T00:00:00"/>
    <d v="2025-08-04T00:00:00"/>
    <d v="2025-10-03T00:00:00"/>
    <n v="7501.3"/>
    <n v="8502.26"/>
    <n v="-1000.96"/>
    <x v="1"/>
    <n v="0"/>
    <x v="3"/>
  </r>
  <r>
    <s v="INV-3152"/>
    <x v="0"/>
    <d v="2025-06-27T00:00:00"/>
    <d v="2025-06-28T00:00:00"/>
    <d v="2025-08-27T00:00:00"/>
    <n v="4008.23"/>
    <n v="0"/>
    <n v="4008.23"/>
    <x v="0"/>
    <n v="64"/>
    <x v="0"/>
  </r>
  <r>
    <s v="INV-3153"/>
    <x v="8"/>
    <d v="2025-06-18T00:00:00"/>
    <d v="2025-06-18T00:00:00"/>
    <d v="2025-07-02T00:00:00"/>
    <n v="11347.46"/>
    <n v="2269.4899999999998"/>
    <n v="9077.9699999999993"/>
    <x v="0"/>
    <n v="120"/>
    <x v="2"/>
  </r>
  <r>
    <s v="INV-3154"/>
    <x v="2"/>
    <d v="2025-07-08T00:00:00"/>
    <d v="2025-07-08T00:00:00"/>
    <d v="2025-09-06T00:00:00"/>
    <n v="5204.75"/>
    <n v="0"/>
    <n v="5204.75"/>
    <x v="0"/>
    <n v="54"/>
    <x v="1"/>
  </r>
  <r>
    <s v="INV-3155"/>
    <x v="6"/>
    <d v="2025-07-17T00:00:00"/>
    <d v="2025-07-17T00:00:00"/>
    <d v="2025-08-31T00:00:00"/>
    <n v="1818.89"/>
    <n v="0"/>
    <n v="1818.89"/>
    <x v="0"/>
    <n v="60"/>
    <x v="1"/>
  </r>
  <r>
    <s v="INV-3156"/>
    <x v="9"/>
    <d v="2025-06-07T00:00:00"/>
    <d v="2025-06-09T00:00:00"/>
    <d v="2025-06-23T00:00:00"/>
    <n v="4928.09"/>
    <n v="3321.75"/>
    <n v="1606.3400000000001"/>
    <x v="0"/>
    <n v="129"/>
    <x v="2"/>
  </r>
  <r>
    <s v="INV-3157"/>
    <x v="9"/>
    <d v="2025-06-26T00:00:00"/>
    <d v="2025-06-26T00:00:00"/>
    <d v="2025-07-10T00:00:00"/>
    <n v="1835.75"/>
    <n v="0"/>
    <n v="1835.75"/>
    <x v="0"/>
    <n v="112"/>
    <x v="2"/>
  </r>
  <r>
    <s v="INV-3158"/>
    <x v="10"/>
    <d v="2025-07-02T00:00:00"/>
    <d v="2025-07-04T00:00:00"/>
    <d v="2025-08-03T00:00:00"/>
    <n v="8745.33"/>
    <n v="4001.58"/>
    <n v="4743.75"/>
    <x v="0"/>
    <n v="88"/>
    <x v="0"/>
  </r>
  <r>
    <s v="INV-3159"/>
    <x v="0"/>
    <d v="2025-06-23T00:00:00"/>
    <d v="2025-06-23T00:00:00"/>
    <d v="2025-08-22T00:00:00"/>
    <n v="7711.06"/>
    <n v="12636.35"/>
    <n v="-4925.29"/>
    <x v="1"/>
    <n v="0"/>
    <x v="3"/>
  </r>
  <r>
    <s v="INV-3160"/>
    <x v="1"/>
    <d v="2025-06-26T00:00:00"/>
    <d v="2025-06-28T00:00:00"/>
    <d v="2025-08-12T00:00:00"/>
    <n v="7701.66"/>
    <n v="4575.82"/>
    <n v="3125.84"/>
    <x v="0"/>
    <n v="79"/>
    <x v="0"/>
  </r>
  <r>
    <s v="INV-3161"/>
    <x v="0"/>
    <d v="2025-06-29T00:00:00"/>
    <d v="2025-06-29T00:00:00"/>
    <d v="2025-08-28T00:00:00"/>
    <n v="4773.83"/>
    <n v="11483.14"/>
    <n v="-6709.3099999999995"/>
    <x v="1"/>
    <n v="0"/>
    <x v="3"/>
  </r>
  <r>
    <s v="INV-3162"/>
    <x v="0"/>
    <d v="2025-06-24T00:00:00"/>
    <d v="2025-06-24T00:00:00"/>
    <d v="2025-08-23T00:00:00"/>
    <n v="6613.29"/>
    <n v="6009.76"/>
    <n v="603.52999999999975"/>
    <x v="0"/>
    <n v="68"/>
    <x v="0"/>
  </r>
  <r>
    <s v="INV-3163"/>
    <x v="1"/>
    <d v="2025-05-20T00:00:00"/>
    <d v="2025-05-20T00:00:00"/>
    <d v="2025-07-04T00:00:00"/>
    <n v="1081.94"/>
    <n v="0"/>
    <n v="1081.94"/>
    <x v="0"/>
    <n v="118"/>
    <x v="2"/>
  </r>
  <r>
    <s v="INV-3164"/>
    <x v="5"/>
    <d v="2025-07-26T00:00:00"/>
    <d v="2025-07-28T00:00:00"/>
    <d v="2025-09-26T00:00:00"/>
    <n v="5516.76"/>
    <n v="9554.880000000001"/>
    <n v="-4038.1200000000008"/>
    <x v="1"/>
    <n v="0"/>
    <x v="3"/>
  </r>
  <r>
    <s v="INV-3165"/>
    <x v="6"/>
    <d v="2025-07-02T00:00:00"/>
    <d v="2025-07-03T00:00:00"/>
    <d v="2025-08-17T00:00:00"/>
    <n v="7207.68"/>
    <n v="15851.07"/>
    <n v="-8643.39"/>
    <x v="1"/>
    <n v="0"/>
    <x v="3"/>
  </r>
  <r>
    <s v="INV-3166"/>
    <x v="10"/>
    <d v="2025-07-14T00:00:00"/>
    <d v="2025-07-16T00:00:00"/>
    <d v="2025-08-15T00:00:00"/>
    <n v="1353.54"/>
    <n v="0"/>
    <n v="1353.54"/>
    <x v="0"/>
    <n v="76"/>
    <x v="0"/>
  </r>
  <r>
    <s v="INV-3167"/>
    <x v="9"/>
    <d v="2025-07-19T00:00:00"/>
    <d v="2025-07-21T00:00:00"/>
    <d v="2025-08-04T00:00:00"/>
    <n v="9615.27"/>
    <n v="3739.1"/>
    <n v="5876.17"/>
    <x v="0"/>
    <n v="87"/>
    <x v="0"/>
  </r>
  <r>
    <s v="INV-3168"/>
    <x v="0"/>
    <d v="2025-06-26T00:00:00"/>
    <d v="2025-06-27T00:00:00"/>
    <d v="2025-08-26T00:00:00"/>
    <n v="8608.08"/>
    <n v="0"/>
    <n v="8608.08"/>
    <x v="0"/>
    <n v="65"/>
    <x v="0"/>
  </r>
  <r>
    <s v="INV-3169"/>
    <x v="0"/>
    <d v="2025-07-17T00:00:00"/>
    <d v="2025-07-17T00:00:00"/>
    <d v="2025-09-15T00:00:00"/>
    <n v="2307.19"/>
    <n v="723.87"/>
    <n v="1583.3200000000002"/>
    <x v="0"/>
    <n v="45"/>
    <x v="1"/>
  </r>
  <r>
    <s v="INV-3170"/>
    <x v="1"/>
    <d v="2025-08-03T00:00:00"/>
    <d v="2025-08-05T00:00:00"/>
    <d v="2025-09-19T00:00:00"/>
    <n v="10668.7"/>
    <n v="0"/>
    <n v="10668.7"/>
    <x v="0"/>
    <n v="41"/>
    <x v="1"/>
  </r>
  <r>
    <s v="INV-3171"/>
    <x v="1"/>
    <d v="2025-06-26T00:00:00"/>
    <d v="2025-06-27T00:00:00"/>
    <d v="2025-08-11T00:00:00"/>
    <n v="14936.29"/>
    <n v="25297.14"/>
    <n v="-10360.849999999999"/>
    <x v="1"/>
    <n v="0"/>
    <x v="3"/>
  </r>
  <r>
    <s v="INV-3172"/>
    <x v="5"/>
    <d v="2025-07-11T00:00:00"/>
    <d v="2025-07-11T00:00:00"/>
    <d v="2025-09-09T00:00:00"/>
    <n v="9134.59"/>
    <n v="5259.72"/>
    <n v="3874.87"/>
    <x v="0"/>
    <n v="51"/>
    <x v="1"/>
  </r>
  <r>
    <s v="INV-3173"/>
    <x v="4"/>
    <d v="2025-07-05T00:00:00"/>
    <d v="2025-07-06T00:00:00"/>
    <d v="2025-08-20T00:00:00"/>
    <n v="12211.19"/>
    <n v="0"/>
    <n v="12211.19"/>
    <x v="0"/>
    <n v="71"/>
    <x v="0"/>
  </r>
  <r>
    <s v="INV-3174"/>
    <x v="3"/>
    <d v="2025-07-16T00:00:00"/>
    <d v="2025-07-17T00:00:00"/>
    <d v="2025-07-31T00:00:00"/>
    <n v="2789.67"/>
    <n v="0"/>
    <n v="2789.67"/>
    <x v="0"/>
    <n v="91"/>
    <x v="2"/>
  </r>
  <r>
    <s v="INV-3175"/>
    <x v="6"/>
    <d v="2025-06-23T00:00:00"/>
    <d v="2025-06-23T00:00:00"/>
    <d v="2025-08-07T00:00:00"/>
    <n v="4851.3999999999996"/>
    <n v="4851.3999999999996"/>
    <n v="0"/>
    <x v="1"/>
    <n v="0"/>
    <x v="3"/>
  </r>
  <r>
    <s v="INV-3176"/>
    <x v="5"/>
    <d v="2025-07-16T00:00:00"/>
    <d v="2025-07-16T00:00:00"/>
    <d v="2025-09-14T00:00:00"/>
    <n v="8685.02"/>
    <n v="13411.23"/>
    <n v="-4726.2099999999991"/>
    <x v="1"/>
    <n v="0"/>
    <x v="3"/>
  </r>
  <r>
    <s v="INV-3177"/>
    <x v="9"/>
    <d v="2025-07-01T00:00:00"/>
    <d v="2025-07-03T00:00:00"/>
    <d v="2025-07-17T00:00:00"/>
    <n v="5396.41"/>
    <n v="8460.48"/>
    <n v="-3064.0699999999997"/>
    <x v="1"/>
    <n v="0"/>
    <x v="3"/>
  </r>
  <r>
    <s v="INV-3178"/>
    <x v="3"/>
    <d v="2025-06-15T00:00:00"/>
    <d v="2025-06-17T00:00:00"/>
    <d v="2025-07-01T00:00:00"/>
    <n v="2102.31"/>
    <n v="927.14"/>
    <n v="1175.17"/>
    <x v="0"/>
    <n v="121"/>
    <x v="2"/>
  </r>
  <r>
    <s v="INV-3179"/>
    <x v="0"/>
    <d v="2025-08-04T00:00:00"/>
    <d v="2025-08-06T00:00:00"/>
    <d v="2025-10-05T00:00:00"/>
    <n v="2600.63"/>
    <n v="979.89"/>
    <n v="1620.7400000000002"/>
    <x v="0"/>
    <n v="25"/>
    <x v="4"/>
  </r>
  <r>
    <s v="INV-3180"/>
    <x v="3"/>
    <d v="2025-06-18T00:00:00"/>
    <d v="2025-06-19T00:00:00"/>
    <d v="2025-07-03T00:00:00"/>
    <n v="1527.88"/>
    <n v="0"/>
    <n v="1527.88"/>
    <x v="0"/>
    <n v="119"/>
    <x v="2"/>
  </r>
  <r>
    <s v="INV-3181"/>
    <x v="0"/>
    <d v="2025-06-22T00:00:00"/>
    <d v="2025-06-22T00:00:00"/>
    <d v="2025-08-21T00:00:00"/>
    <n v="5513.96"/>
    <n v="2543.37"/>
    <n v="2970.59"/>
    <x v="0"/>
    <n v="70"/>
    <x v="0"/>
  </r>
  <r>
    <s v="INV-3182"/>
    <x v="3"/>
    <d v="2025-06-29T00:00:00"/>
    <d v="2025-06-30T00:00:00"/>
    <d v="2025-07-14T00:00:00"/>
    <n v="2561.86"/>
    <n v="2561.86"/>
    <n v="0"/>
    <x v="1"/>
    <n v="0"/>
    <x v="3"/>
  </r>
  <r>
    <s v="INV-3183"/>
    <x v="4"/>
    <d v="2025-06-03T00:00:00"/>
    <d v="2025-06-05T00:00:00"/>
    <d v="2025-07-20T00:00:00"/>
    <n v="8730.67"/>
    <n v="2779.52"/>
    <n v="5951.15"/>
    <x v="0"/>
    <n v="102"/>
    <x v="2"/>
  </r>
  <r>
    <s v="INV-3184"/>
    <x v="2"/>
    <d v="2025-06-21T00:00:00"/>
    <d v="2025-06-22T00:00:00"/>
    <d v="2025-08-21T00:00:00"/>
    <n v="1663.22"/>
    <n v="444.01"/>
    <n v="1219.21"/>
    <x v="0"/>
    <n v="70"/>
    <x v="0"/>
  </r>
  <r>
    <s v="INV-3185"/>
    <x v="8"/>
    <d v="2025-07-06T00:00:00"/>
    <d v="2025-07-08T00:00:00"/>
    <d v="2025-07-22T00:00:00"/>
    <n v="711.65"/>
    <n v="0"/>
    <n v="711.65"/>
    <x v="0"/>
    <n v="100"/>
    <x v="2"/>
  </r>
  <r>
    <s v="INV-3186"/>
    <x v="4"/>
    <d v="2025-07-07T00:00:00"/>
    <d v="2025-07-07T00:00:00"/>
    <d v="2025-08-21T00:00:00"/>
    <n v="8624.75"/>
    <n v="8174.6"/>
    <n v="450.14999999999964"/>
    <x v="0"/>
    <n v="70"/>
    <x v="0"/>
  </r>
  <r>
    <s v="INV-3187"/>
    <x v="9"/>
    <d v="2025-06-28T00:00:00"/>
    <d v="2025-06-29T00:00:00"/>
    <d v="2025-07-13T00:00:00"/>
    <n v="1583.21"/>
    <n v="0"/>
    <n v="1583.21"/>
    <x v="0"/>
    <n v="109"/>
    <x v="2"/>
  </r>
  <r>
    <s v="INV-3188"/>
    <x v="3"/>
    <d v="2025-07-04T00:00:00"/>
    <d v="2025-07-05T00:00:00"/>
    <d v="2025-07-19T00:00:00"/>
    <n v="3112.89"/>
    <n v="0"/>
    <n v="3112.89"/>
    <x v="0"/>
    <n v="103"/>
    <x v="2"/>
  </r>
  <r>
    <s v="INV-3189"/>
    <x v="4"/>
    <d v="2025-06-03T00:00:00"/>
    <d v="2025-06-04T00:00:00"/>
    <d v="2025-07-19T00:00:00"/>
    <n v="7173.44"/>
    <n v="0"/>
    <n v="7173.44"/>
    <x v="0"/>
    <n v="103"/>
    <x v="2"/>
  </r>
  <r>
    <s v="INV-3190"/>
    <x v="5"/>
    <d v="2025-07-10T00:00:00"/>
    <d v="2025-07-11T00:00:00"/>
    <d v="2025-09-09T00:00:00"/>
    <n v="6218.03"/>
    <n v="0"/>
    <n v="6218.03"/>
    <x v="0"/>
    <n v="51"/>
    <x v="1"/>
  </r>
  <r>
    <s v="INV-3191"/>
    <x v="2"/>
    <d v="2025-07-02T00:00:00"/>
    <d v="2025-07-02T00:00:00"/>
    <d v="2025-08-31T00:00:00"/>
    <n v="3804.24"/>
    <n v="3513.65"/>
    <n v="290.58999999999969"/>
    <x v="0"/>
    <n v="60"/>
    <x v="1"/>
  </r>
  <r>
    <s v="INV-3192"/>
    <x v="10"/>
    <d v="2025-06-07T00:00:00"/>
    <d v="2025-06-08T00:00:00"/>
    <d v="2025-07-08T00:00:00"/>
    <n v="4728.5600000000004"/>
    <n v="0"/>
    <n v="4728.5600000000004"/>
    <x v="0"/>
    <n v="114"/>
    <x v="2"/>
  </r>
  <r>
    <s v="INV-3193"/>
    <x v="1"/>
    <d v="2025-07-04T00:00:00"/>
    <d v="2025-07-04T00:00:00"/>
    <d v="2025-08-18T00:00:00"/>
    <n v="3649.42"/>
    <n v="0"/>
    <n v="3649.42"/>
    <x v="0"/>
    <n v="73"/>
    <x v="0"/>
  </r>
  <r>
    <s v="INV-3194"/>
    <x v="7"/>
    <d v="2025-06-28T00:00:00"/>
    <d v="2025-06-28T00:00:00"/>
    <d v="2025-07-28T00:00:00"/>
    <n v="11166.67"/>
    <n v="0"/>
    <n v="11166.67"/>
    <x v="0"/>
    <n v="94"/>
    <x v="2"/>
  </r>
  <r>
    <s v="INV-3195"/>
    <x v="7"/>
    <d v="2025-07-30T00:00:00"/>
    <d v="2025-08-01T00:00:00"/>
    <d v="2025-08-31T00:00:00"/>
    <n v="4075.58"/>
    <n v="3808.58"/>
    <n v="267"/>
    <x v="0"/>
    <n v="60"/>
    <x v="1"/>
  </r>
  <r>
    <s v="INV-3196"/>
    <x v="8"/>
    <d v="2025-06-14T00:00:00"/>
    <d v="2025-06-15T00:00:00"/>
    <d v="2025-06-29T00:00:00"/>
    <n v="14166.88"/>
    <n v="2833.38"/>
    <n v="11333.5"/>
    <x v="0"/>
    <n v="123"/>
    <x v="2"/>
  </r>
  <r>
    <s v="INV-3197"/>
    <x v="8"/>
    <d v="2025-07-24T00:00:00"/>
    <d v="2025-07-25T00:00:00"/>
    <d v="2025-08-08T00:00:00"/>
    <n v="572.53"/>
    <n v="0"/>
    <n v="572.53"/>
    <x v="0"/>
    <n v="83"/>
    <x v="0"/>
  </r>
  <r>
    <s v="INV-3198"/>
    <x v="9"/>
    <d v="2025-07-24T00:00:00"/>
    <d v="2025-07-25T00:00:00"/>
    <d v="2025-08-08T00:00:00"/>
    <n v="3057.88"/>
    <n v="2665.7"/>
    <n v="392.18000000000029"/>
    <x v="0"/>
    <n v="83"/>
    <x v="0"/>
  </r>
  <r>
    <s v="INV-3199"/>
    <x v="1"/>
    <d v="2025-08-03T00:00:00"/>
    <d v="2025-08-05T00:00:00"/>
    <d v="2025-09-19T00:00:00"/>
    <n v="8850.66"/>
    <n v="8850.66"/>
    <n v="0"/>
    <x v="1"/>
    <n v="0"/>
    <x v="3"/>
  </r>
  <r>
    <s v="INV-3200"/>
    <x v="3"/>
    <d v="2025-06-17T00:00:00"/>
    <d v="2025-06-17T00:00:00"/>
    <d v="2025-07-01T00:00:00"/>
    <n v="2001.36"/>
    <n v="2001.36"/>
    <n v="0"/>
    <x v="1"/>
    <n v="0"/>
    <x v="3"/>
  </r>
  <r>
    <s v="INV-3201"/>
    <x v="0"/>
    <d v="2025-06-26T00:00:00"/>
    <d v="2025-06-28T00:00:00"/>
    <d v="2025-08-27T00:00:00"/>
    <n v="1726.74"/>
    <n v="0"/>
    <n v="1726.74"/>
    <x v="0"/>
    <n v="64"/>
    <x v="0"/>
  </r>
  <r>
    <s v="INV-3202"/>
    <x v="2"/>
    <d v="2025-06-09T00:00:00"/>
    <d v="2025-06-09T00:00:00"/>
    <d v="2025-08-08T00:00:00"/>
    <n v="7840.39"/>
    <n v="0"/>
    <n v="7840.39"/>
    <x v="0"/>
    <n v="83"/>
    <x v="0"/>
  </r>
  <r>
    <s v="INV-3203"/>
    <x v="1"/>
    <d v="2025-06-17T00:00:00"/>
    <d v="2025-06-19T00:00:00"/>
    <d v="2025-08-03T00:00:00"/>
    <n v="1658.28"/>
    <n v="1122.02"/>
    <n v="536.26"/>
    <x v="0"/>
    <n v="88"/>
    <x v="0"/>
  </r>
  <r>
    <s v="INV-3204"/>
    <x v="9"/>
    <d v="2025-08-11T00:00:00"/>
    <d v="2025-08-12T00:00:00"/>
    <d v="2025-08-26T00:00:00"/>
    <n v="13642.28"/>
    <n v="2728.46"/>
    <n v="10913.82"/>
    <x v="0"/>
    <n v="65"/>
    <x v="0"/>
  </r>
  <r>
    <s v="INV-3205"/>
    <x v="5"/>
    <d v="2025-06-29T00:00:00"/>
    <d v="2025-06-29T00:00:00"/>
    <d v="2025-08-28T00:00:00"/>
    <n v="6819.81"/>
    <n v="6819.81"/>
    <n v="0"/>
    <x v="1"/>
    <n v="0"/>
    <x v="3"/>
  </r>
  <r>
    <s v="INV-3206"/>
    <x v="4"/>
    <d v="2025-06-16T00:00:00"/>
    <d v="2025-06-17T00:00:00"/>
    <d v="2025-08-01T00:00:00"/>
    <n v="12258.03"/>
    <n v="5349.86"/>
    <n v="6908.170000000001"/>
    <x v="0"/>
    <n v="90"/>
    <x v="0"/>
  </r>
  <r>
    <s v="INV-3207"/>
    <x v="1"/>
    <d v="2025-07-03T00:00:00"/>
    <d v="2025-07-05T00:00:00"/>
    <d v="2025-08-19T00:00:00"/>
    <n v="6315.57"/>
    <n v="5366.71"/>
    <n v="948.85999999999967"/>
    <x v="0"/>
    <n v="72"/>
    <x v="0"/>
  </r>
  <r>
    <s v="INV-3208"/>
    <x v="1"/>
    <d v="2025-06-07T00:00:00"/>
    <d v="2025-06-09T00:00:00"/>
    <d v="2025-07-24T00:00:00"/>
    <n v="10007.42"/>
    <n v="8492.5300000000007"/>
    <n v="1514.8899999999994"/>
    <x v="0"/>
    <n v="98"/>
    <x v="2"/>
  </r>
  <r>
    <s v="INV-3209"/>
    <x v="4"/>
    <d v="2025-06-26T00:00:00"/>
    <d v="2025-06-28T00:00:00"/>
    <d v="2025-08-12T00:00:00"/>
    <n v="6389"/>
    <n v="1433.22"/>
    <n v="4955.78"/>
    <x v="0"/>
    <n v="79"/>
    <x v="0"/>
  </r>
  <r>
    <s v="INV-3210"/>
    <x v="3"/>
    <d v="2025-07-07T00:00:00"/>
    <d v="2025-07-08T00:00:00"/>
    <d v="2025-07-22T00:00:00"/>
    <n v="7708.24"/>
    <n v="0"/>
    <n v="7708.24"/>
    <x v="0"/>
    <n v="100"/>
    <x v="2"/>
  </r>
  <r>
    <s v="INV-3211"/>
    <x v="4"/>
    <d v="2025-07-14T00:00:00"/>
    <d v="2025-07-15T00:00:00"/>
    <d v="2025-08-29T00:00:00"/>
    <n v="11277.29"/>
    <n v="0"/>
    <n v="11277.29"/>
    <x v="0"/>
    <n v="62"/>
    <x v="0"/>
  </r>
  <r>
    <s v="INV-3212"/>
    <x v="1"/>
    <d v="2025-06-29T00:00:00"/>
    <d v="2025-06-30T00:00:00"/>
    <d v="2025-08-14T00:00:00"/>
    <n v="3997.24"/>
    <n v="0"/>
    <n v="3997.24"/>
    <x v="0"/>
    <n v="77"/>
    <x v="0"/>
  </r>
  <r>
    <s v="INV-3213"/>
    <x v="0"/>
    <d v="2025-06-27T00:00:00"/>
    <d v="2025-06-29T00:00:00"/>
    <d v="2025-08-28T00:00:00"/>
    <n v="4473.3900000000003"/>
    <n v="0"/>
    <n v="4473.3900000000003"/>
    <x v="0"/>
    <n v="63"/>
    <x v="0"/>
  </r>
  <r>
    <s v="INV-3214"/>
    <x v="5"/>
    <d v="2025-07-12T00:00:00"/>
    <d v="2025-07-14T00:00:00"/>
    <d v="2025-09-12T00:00:00"/>
    <n v="5447.47"/>
    <n v="3973.64"/>
    <n v="1473.8300000000004"/>
    <x v="0"/>
    <n v="48"/>
    <x v="1"/>
  </r>
  <r>
    <s v="INV-3215"/>
    <x v="1"/>
    <d v="2025-07-05T00:00:00"/>
    <d v="2025-07-05T00:00:00"/>
    <d v="2025-08-19T00:00:00"/>
    <n v="3218.74"/>
    <n v="0"/>
    <n v="3218.74"/>
    <x v="0"/>
    <n v="72"/>
    <x v="0"/>
  </r>
  <r>
    <s v="INV-3216"/>
    <x v="6"/>
    <d v="2025-06-15T00:00:00"/>
    <d v="2025-06-16T00:00:00"/>
    <d v="2025-07-31T00:00:00"/>
    <n v="9374.1200000000008"/>
    <n v="0"/>
    <n v="9374.1200000000008"/>
    <x v="0"/>
    <n v="91"/>
    <x v="2"/>
  </r>
  <r>
    <s v="INV-3217"/>
    <x v="7"/>
    <d v="2025-07-14T00:00:00"/>
    <d v="2025-07-16T00:00:00"/>
    <d v="2025-08-15T00:00:00"/>
    <n v="1063.68"/>
    <n v="646.29"/>
    <n v="417.3900000000001"/>
    <x v="0"/>
    <n v="76"/>
    <x v="0"/>
  </r>
  <r>
    <s v="INV-3218"/>
    <x v="2"/>
    <d v="2025-07-30T00:00:00"/>
    <d v="2025-08-01T00:00:00"/>
    <d v="2025-09-30T00:00:00"/>
    <n v="7517.65"/>
    <n v="0"/>
    <n v="7517.65"/>
    <x v="0"/>
    <n v="30"/>
    <x v="4"/>
  </r>
  <r>
    <s v="INV-3219"/>
    <x v="11"/>
    <d v="2025-07-22T00:00:00"/>
    <d v="2025-07-22T00:00:00"/>
    <d v="2025-09-05T00:00:00"/>
    <n v="7492.74"/>
    <n v="0"/>
    <n v="7492.74"/>
    <x v="0"/>
    <n v="55"/>
    <x v="1"/>
  </r>
  <r>
    <s v="INV-3220"/>
    <x v="6"/>
    <d v="2025-06-05T00:00:00"/>
    <d v="2025-06-07T00:00:00"/>
    <d v="2025-07-22T00:00:00"/>
    <n v="7560.12"/>
    <n v="5763.07"/>
    <n v="1797.0500000000002"/>
    <x v="0"/>
    <n v="10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6" firstHeaderRow="1" firstDataRow="1" firstDataCol="1"/>
  <pivotFields count="11">
    <pivotField showAll="0"/>
    <pivotField axis="axisRow" showAll="0">
      <items count="13">
        <item x="6"/>
        <item x="8"/>
        <item x="10"/>
        <item x="2"/>
        <item x="0"/>
        <item x="9"/>
        <item x="4"/>
        <item x="5"/>
        <item x="7"/>
        <item x="3"/>
        <item x="1"/>
        <item x="11"/>
        <item t="default"/>
      </items>
    </pivotField>
    <pivotField numFmtId="164" showAll="0"/>
    <pivotField numFmtId="164" showAll="0"/>
    <pivotField numFmtId="164" showAll="0"/>
    <pivotField showAll="0"/>
    <pivotField showAll="0"/>
    <pivotField dataField="1" showAll="0"/>
    <pivotField showAll="0">
      <items count="3">
        <item x="0"/>
        <item x="1"/>
        <item t="default"/>
      </items>
    </pivotField>
    <pivotField showAll="0"/>
    <pivotField axis="axisRow" showAll="0" sortType="descending">
      <items count="6">
        <item x="3"/>
        <item x="0"/>
        <item x="1"/>
        <item x="4"/>
        <item x="2"/>
        <item t="default"/>
      </items>
    </pivotField>
  </pivotFields>
  <rowFields count="2">
    <field x="1"/>
    <field x="10"/>
  </rowFields>
  <rowItems count="53">
    <i>
      <x/>
    </i>
    <i r="1">
      <x/>
    </i>
    <i r="1">
      <x v="1"/>
    </i>
    <i r="1">
      <x v="2"/>
    </i>
    <i r="1">
      <x v="4"/>
    </i>
    <i>
      <x v="1"/>
    </i>
    <i r="1">
      <x/>
    </i>
    <i r="1">
      <x v="1"/>
    </i>
    <i r="1">
      <x v="4"/>
    </i>
    <i>
      <x v="2"/>
    </i>
    <i r="1">
      <x/>
    </i>
    <i r="1">
      <x v="1"/>
    </i>
    <i r="1">
      <x v="4"/>
    </i>
    <i>
      <x v="3"/>
    </i>
    <i r="1">
      <x/>
    </i>
    <i r="1">
      <x v="1"/>
    </i>
    <i r="1">
      <x v="2"/>
    </i>
    <i r="1">
      <x v="3"/>
    </i>
    <i>
      <x v="4"/>
    </i>
    <i r="1">
      <x/>
    </i>
    <i r="1">
      <x v="1"/>
    </i>
    <i r="1">
      <x v="2"/>
    </i>
    <i r="1">
      <x v="3"/>
    </i>
    <i>
      <x v="5"/>
    </i>
    <i r="1">
      <x/>
    </i>
    <i r="1">
      <x v="1"/>
    </i>
    <i r="1">
      <x v="4"/>
    </i>
    <i>
      <x v="6"/>
    </i>
    <i r="1">
      <x/>
    </i>
    <i r="1">
      <x v="1"/>
    </i>
    <i r="1">
      <x v="4"/>
    </i>
    <i>
      <x v="7"/>
    </i>
    <i r="1">
      <x/>
    </i>
    <i r="1">
      <x v="1"/>
    </i>
    <i r="1">
      <x v="2"/>
    </i>
    <i>
      <x v="8"/>
    </i>
    <i r="1">
      <x/>
    </i>
    <i r="1">
      <x v="1"/>
    </i>
    <i r="1">
      <x v="2"/>
    </i>
    <i r="1">
      <x v="4"/>
    </i>
    <i>
      <x v="9"/>
    </i>
    <i r="1">
      <x/>
    </i>
    <i r="1">
      <x v="1"/>
    </i>
    <i r="1">
      <x v="4"/>
    </i>
    <i>
      <x v="10"/>
    </i>
    <i r="1">
      <x/>
    </i>
    <i r="1">
      <x v="1"/>
    </i>
    <i r="1">
      <x v="2"/>
    </i>
    <i r="1">
      <x v="4"/>
    </i>
    <i>
      <x v="11"/>
    </i>
    <i r="1">
      <x/>
    </i>
    <i r="1">
      <x v="2"/>
    </i>
    <i t="grand">
      <x/>
    </i>
  </rowItems>
  <colItems count="1">
    <i/>
  </colItems>
  <dataFields count="1">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endor_ID" sourceName="Vendor_ID">
  <pivotTables>
    <pivotTable tabId="8" name="PivotTable1"/>
  </pivotTables>
  <data>
    <tabular pivotCacheId="1">
      <items count="12">
        <i x="6" s="1"/>
        <i x="8" s="1"/>
        <i x="10" s="1"/>
        <i x="2" s="1"/>
        <i x="0" s="1"/>
        <i x="9" s="1"/>
        <i x="4" s="1"/>
        <i x="5" s="1"/>
        <i x="7" s="1"/>
        <i x="3" s="1"/>
        <i x="1"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8" name="PivotTable1"/>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ndor_ID" cache="Slicer_Vendor_ID" caption="Vendor_ID" rowHeight="241300"/>
  <slicer name="Status" cache="Slicer_Status" caption="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cols>
    <col min="1" max="1" width="10.42578125" bestFit="1" customWidth="1"/>
    <col min="2" max="2" width="14.7109375" bestFit="1" customWidth="1"/>
    <col min="4" max="4" width="16.5703125" bestFit="1" customWidth="1"/>
    <col min="5" max="5" width="28.5703125" bestFit="1" customWidth="1"/>
    <col min="6" max="6" width="16.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v>45</v>
      </c>
      <c r="F2">
        <v>0</v>
      </c>
    </row>
    <row r="3" spans="1:6" x14ac:dyDescent="0.25">
      <c r="A3" t="s">
        <v>10</v>
      </c>
      <c r="B3" t="s">
        <v>11</v>
      </c>
      <c r="C3" t="s">
        <v>8</v>
      </c>
      <c r="D3" t="s">
        <v>9</v>
      </c>
      <c r="E3">
        <v>14</v>
      </c>
      <c r="F3">
        <v>0.23</v>
      </c>
    </row>
    <row r="4" spans="1:6" x14ac:dyDescent="0.25">
      <c r="A4" t="s">
        <v>12</v>
      </c>
      <c r="B4" t="s">
        <v>13</v>
      </c>
      <c r="C4" t="s">
        <v>8</v>
      </c>
      <c r="D4" t="s">
        <v>14</v>
      </c>
      <c r="E4">
        <v>30</v>
      </c>
      <c r="F4">
        <v>0</v>
      </c>
    </row>
    <row r="5" spans="1:6" x14ac:dyDescent="0.25">
      <c r="A5" t="s">
        <v>15</v>
      </c>
      <c r="B5" t="s">
        <v>16</v>
      </c>
      <c r="C5" t="s">
        <v>17</v>
      </c>
      <c r="D5" t="s">
        <v>14</v>
      </c>
      <c r="E5">
        <v>60</v>
      </c>
      <c r="F5">
        <v>0</v>
      </c>
    </row>
    <row r="6" spans="1:6" x14ac:dyDescent="0.25">
      <c r="A6" t="s">
        <v>18</v>
      </c>
      <c r="B6" t="s">
        <v>19</v>
      </c>
      <c r="C6" t="s">
        <v>8</v>
      </c>
      <c r="D6" t="s">
        <v>14</v>
      </c>
      <c r="E6">
        <v>60</v>
      </c>
      <c r="F6">
        <v>0.08</v>
      </c>
    </row>
    <row r="7" spans="1:6" x14ac:dyDescent="0.25">
      <c r="A7" t="s">
        <v>20</v>
      </c>
      <c r="B7" t="s">
        <v>21</v>
      </c>
      <c r="C7" t="s">
        <v>22</v>
      </c>
      <c r="D7" t="s">
        <v>23</v>
      </c>
      <c r="E7">
        <v>14</v>
      </c>
      <c r="F7">
        <v>0</v>
      </c>
    </row>
    <row r="8" spans="1:6" x14ac:dyDescent="0.25">
      <c r="A8" t="s">
        <v>24</v>
      </c>
      <c r="B8" t="s">
        <v>13</v>
      </c>
      <c r="C8" t="s">
        <v>25</v>
      </c>
      <c r="D8" t="s">
        <v>23</v>
      </c>
      <c r="E8">
        <v>45</v>
      </c>
      <c r="F8">
        <v>0</v>
      </c>
    </row>
    <row r="9" spans="1:6" x14ac:dyDescent="0.25">
      <c r="A9" t="s">
        <v>26</v>
      </c>
      <c r="B9" t="s">
        <v>27</v>
      </c>
      <c r="C9" t="s">
        <v>17</v>
      </c>
      <c r="D9" t="s">
        <v>14</v>
      </c>
      <c r="E9">
        <v>60</v>
      </c>
      <c r="F9">
        <v>0</v>
      </c>
    </row>
    <row r="10" spans="1:6" x14ac:dyDescent="0.25">
      <c r="A10" t="s">
        <v>28</v>
      </c>
      <c r="B10" t="s">
        <v>29</v>
      </c>
      <c r="C10" t="s">
        <v>17</v>
      </c>
      <c r="D10" t="s">
        <v>23</v>
      </c>
      <c r="E10">
        <v>30</v>
      </c>
      <c r="F10">
        <v>0.23</v>
      </c>
    </row>
    <row r="11" spans="1:6" x14ac:dyDescent="0.25">
      <c r="A11" t="s">
        <v>30</v>
      </c>
      <c r="B11" t="s">
        <v>31</v>
      </c>
      <c r="C11" t="s">
        <v>22</v>
      </c>
      <c r="D11" t="s">
        <v>23</v>
      </c>
      <c r="E11">
        <v>14</v>
      </c>
      <c r="F11">
        <v>0</v>
      </c>
    </row>
    <row r="12" spans="1:6" x14ac:dyDescent="0.25">
      <c r="A12" t="s">
        <v>32</v>
      </c>
      <c r="B12" t="s">
        <v>33</v>
      </c>
      <c r="C12" t="s">
        <v>25</v>
      </c>
      <c r="D12" t="s">
        <v>23</v>
      </c>
      <c r="E12">
        <v>45</v>
      </c>
      <c r="F12">
        <v>0</v>
      </c>
    </row>
    <row r="13" spans="1:6" x14ac:dyDescent="0.25">
      <c r="A13" t="s">
        <v>34</v>
      </c>
      <c r="B13" t="s">
        <v>35</v>
      </c>
      <c r="C13" t="s">
        <v>22</v>
      </c>
      <c r="D13" t="s">
        <v>9</v>
      </c>
      <c r="E13">
        <v>45</v>
      </c>
      <c r="F13">
        <v>0.23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sheetViews>
  <sheetFormatPr defaultRowHeight="15" x14ac:dyDescent="0.25"/>
  <cols>
    <col min="1" max="1" width="11.85546875" bestFit="1" customWidth="1"/>
    <col min="2" max="2" width="10.42578125" bestFit="1" customWidth="1"/>
    <col min="3" max="3" width="11.28515625" bestFit="1" customWidth="1"/>
    <col min="5" max="5" width="12.42578125" bestFit="1" customWidth="1"/>
    <col min="6" max="6" width="9" bestFit="1" customWidth="1"/>
    <col min="7" max="7" width="12.140625" bestFit="1" customWidth="1"/>
    <col min="8" max="8" width="14.28515625" bestFit="1" customWidth="1"/>
  </cols>
  <sheetData>
    <row r="1" spans="1:8" x14ac:dyDescent="0.25">
      <c r="A1" s="1" t="s">
        <v>36</v>
      </c>
      <c r="B1" s="1" t="s">
        <v>0</v>
      </c>
      <c r="C1" s="1" t="s">
        <v>37</v>
      </c>
      <c r="D1" s="1" t="s">
        <v>38</v>
      </c>
      <c r="E1" s="1" t="s">
        <v>39</v>
      </c>
      <c r="F1" s="1" t="s">
        <v>40</v>
      </c>
      <c r="G1" s="1" t="s">
        <v>41</v>
      </c>
      <c r="H1" s="1" t="s">
        <v>42</v>
      </c>
    </row>
    <row r="2" spans="1:8" x14ac:dyDescent="0.25">
      <c r="A2" t="s">
        <v>43</v>
      </c>
      <c r="B2" t="s">
        <v>32</v>
      </c>
      <c r="C2" s="2">
        <v>45823</v>
      </c>
      <c r="D2" t="s">
        <v>23</v>
      </c>
      <c r="E2">
        <v>10968.98</v>
      </c>
      <c r="F2">
        <v>0</v>
      </c>
      <c r="G2">
        <v>0</v>
      </c>
      <c r="H2">
        <v>10968.98</v>
      </c>
    </row>
    <row r="3" spans="1:8" x14ac:dyDescent="0.25">
      <c r="A3" t="s">
        <v>44</v>
      </c>
      <c r="B3" t="s">
        <v>24</v>
      </c>
      <c r="C3" s="2">
        <v>45805</v>
      </c>
      <c r="D3" t="s">
        <v>23</v>
      </c>
      <c r="E3">
        <v>6297.98</v>
      </c>
      <c r="F3">
        <v>0</v>
      </c>
      <c r="G3">
        <v>0</v>
      </c>
      <c r="H3">
        <v>6297.98</v>
      </c>
    </row>
    <row r="4" spans="1:8" x14ac:dyDescent="0.25">
      <c r="A4" t="s">
        <v>45</v>
      </c>
      <c r="B4" t="s">
        <v>10</v>
      </c>
      <c r="C4" s="2">
        <v>45813</v>
      </c>
      <c r="D4" t="s">
        <v>9</v>
      </c>
      <c r="E4">
        <v>8667.68</v>
      </c>
      <c r="F4">
        <v>0.23</v>
      </c>
      <c r="G4">
        <v>1993.57</v>
      </c>
      <c r="H4">
        <v>10661.25</v>
      </c>
    </row>
    <row r="5" spans="1:8" x14ac:dyDescent="0.25">
      <c r="A5" t="s">
        <v>46</v>
      </c>
      <c r="B5" t="s">
        <v>32</v>
      </c>
      <c r="C5" s="2">
        <v>45816</v>
      </c>
      <c r="D5" t="s">
        <v>23</v>
      </c>
      <c r="E5">
        <v>13685.15</v>
      </c>
      <c r="F5">
        <v>0</v>
      </c>
      <c r="G5">
        <v>0</v>
      </c>
      <c r="H5">
        <v>13685.15</v>
      </c>
    </row>
    <row r="6" spans="1:8" x14ac:dyDescent="0.25">
      <c r="A6" t="s">
        <v>47</v>
      </c>
      <c r="B6" t="s">
        <v>12</v>
      </c>
      <c r="C6" s="2">
        <v>45828</v>
      </c>
      <c r="D6" t="s">
        <v>14</v>
      </c>
      <c r="E6">
        <v>3341.75</v>
      </c>
      <c r="F6">
        <v>0</v>
      </c>
      <c r="G6">
        <v>0</v>
      </c>
      <c r="H6">
        <v>3341.75</v>
      </c>
    </row>
    <row r="7" spans="1:8" x14ac:dyDescent="0.25">
      <c r="A7" t="s">
        <v>48</v>
      </c>
      <c r="B7" t="s">
        <v>20</v>
      </c>
      <c r="C7" s="2">
        <v>45819</v>
      </c>
      <c r="D7" t="s">
        <v>23</v>
      </c>
      <c r="E7">
        <v>2896.37</v>
      </c>
      <c r="F7">
        <v>0</v>
      </c>
      <c r="G7">
        <v>0</v>
      </c>
      <c r="H7">
        <v>2896.37</v>
      </c>
    </row>
    <row r="8" spans="1:8" x14ac:dyDescent="0.25">
      <c r="A8" t="s">
        <v>49</v>
      </c>
      <c r="B8" t="s">
        <v>10</v>
      </c>
      <c r="C8" s="2">
        <v>45806</v>
      </c>
      <c r="D8" t="s">
        <v>9</v>
      </c>
      <c r="E8">
        <v>9537.82</v>
      </c>
      <c r="F8">
        <v>0.23</v>
      </c>
      <c r="G8">
        <v>2193.6999999999998</v>
      </c>
      <c r="H8">
        <v>11731.52</v>
      </c>
    </row>
    <row r="9" spans="1:8" x14ac:dyDescent="0.25">
      <c r="A9" t="s">
        <v>50</v>
      </c>
      <c r="B9" t="s">
        <v>26</v>
      </c>
      <c r="C9" s="2">
        <v>45813</v>
      </c>
      <c r="D9" t="s">
        <v>14</v>
      </c>
      <c r="E9">
        <v>6052.44</v>
      </c>
      <c r="F9">
        <v>0</v>
      </c>
      <c r="G9">
        <v>0</v>
      </c>
      <c r="H9">
        <v>6052.44</v>
      </c>
    </row>
    <row r="10" spans="1:8" x14ac:dyDescent="0.25">
      <c r="A10" t="s">
        <v>51</v>
      </c>
      <c r="B10" t="s">
        <v>30</v>
      </c>
      <c r="C10" s="2">
        <v>45818</v>
      </c>
      <c r="D10" t="s">
        <v>23</v>
      </c>
      <c r="E10">
        <v>7874.28</v>
      </c>
      <c r="F10">
        <v>0</v>
      </c>
      <c r="G10">
        <v>0</v>
      </c>
      <c r="H10">
        <v>7874.28</v>
      </c>
    </row>
    <row r="11" spans="1:8" x14ac:dyDescent="0.25">
      <c r="A11" t="s">
        <v>52</v>
      </c>
      <c r="B11" t="s">
        <v>6</v>
      </c>
      <c r="C11" s="2">
        <v>45813</v>
      </c>
      <c r="D11" t="s">
        <v>9</v>
      </c>
      <c r="E11">
        <v>9684.35</v>
      </c>
      <c r="F11">
        <v>0</v>
      </c>
      <c r="G11">
        <v>0</v>
      </c>
      <c r="H11">
        <v>9684.35</v>
      </c>
    </row>
    <row r="12" spans="1:8" x14ac:dyDescent="0.25">
      <c r="A12" t="s">
        <v>53</v>
      </c>
      <c r="B12" t="s">
        <v>10</v>
      </c>
      <c r="C12" s="2">
        <v>45837</v>
      </c>
      <c r="D12" t="s">
        <v>9</v>
      </c>
      <c r="E12">
        <v>600.80999999999995</v>
      </c>
      <c r="F12">
        <v>0.23</v>
      </c>
      <c r="G12">
        <v>138.19</v>
      </c>
      <c r="H12">
        <v>739</v>
      </c>
    </row>
    <row r="13" spans="1:8" x14ac:dyDescent="0.25">
      <c r="A13" t="s">
        <v>54</v>
      </c>
      <c r="B13" t="s">
        <v>20</v>
      </c>
      <c r="C13" s="2">
        <v>45813</v>
      </c>
      <c r="D13" t="s">
        <v>23</v>
      </c>
      <c r="E13">
        <v>8022.46</v>
      </c>
      <c r="F13">
        <v>0</v>
      </c>
      <c r="G13">
        <v>0</v>
      </c>
      <c r="H13">
        <v>8022.46</v>
      </c>
    </row>
    <row r="14" spans="1:8" x14ac:dyDescent="0.25">
      <c r="A14" t="s">
        <v>55</v>
      </c>
      <c r="B14" t="s">
        <v>18</v>
      </c>
      <c r="C14" s="2">
        <v>45818</v>
      </c>
      <c r="D14" t="s">
        <v>14</v>
      </c>
      <c r="E14">
        <v>4540.37</v>
      </c>
      <c r="F14">
        <v>0.08</v>
      </c>
      <c r="G14">
        <v>363.23</v>
      </c>
      <c r="H14">
        <v>4903.6000000000004</v>
      </c>
    </row>
    <row r="15" spans="1:8" x14ac:dyDescent="0.25">
      <c r="A15" t="s">
        <v>56</v>
      </c>
      <c r="B15" t="s">
        <v>32</v>
      </c>
      <c r="C15" s="2">
        <v>45862</v>
      </c>
      <c r="D15" t="s">
        <v>23</v>
      </c>
      <c r="E15">
        <v>11059.14</v>
      </c>
      <c r="F15">
        <v>0</v>
      </c>
      <c r="G15">
        <v>0</v>
      </c>
      <c r="H15">
        <v>11059.14</v>
      </c>
    </row>
    <row r="16" spans="1:8" x14ac:dyDescent="0.25">
      <c r="A16" t="s">
        <v>57</v>
      </c>
      <c r="B16" t="s">
        <v>30</v>
      </c>
      <c r="C16" s="2">
        <v>45829</v>
      </c>
      <c r="D16" t="s">
        <v>23</v>
      </c>
      <c r="E16">
        <v>3693.5</v>
      </c>
      <c r="F16">
        <v>0</v>
      </c>
      <c r="G16">
        <v>0</v>
      </c>
      <c r="H16">
        <v>3693.5</v>
      </c>
    </row>
    <row r="17" spans="1:8" x14ac:dyDescent="0.25">
      <c r="A17" t="s">
        <v>58</v>
      </c>
      <c r="B17" t="s">
        <v>20</v>
      </c>
      <c r="C17" s="2">
        <v>45823</v>
      </c>
      <c r="D17" t="s">
        <v>23</v>
      </c>
      <c r="E17">
        <v>10297.51</v>
      </c>
      <c r="F17">
        <v>0</v>
      </c>
      <c r="G17">
        <v>0</v>
      </c>
      <c r="H17">
        <v>10297.51</v>
      </c>
    </row>
    <row r="18" spans="1:8" x14ac:dyDescent="0.25">
      <c r="A18" t="s">
        <v>59</v>
      </c>
      <c r="B18" t="s">
        <v>6</v>
      </c>
      <c r="C18" s="2">
        <v>45839</v>
      </c>
      <c r="D18" t="s">
        <v>9</v>
      </c>
      <c r="E18">
        <v>1849.99</v>
      </c>
      <c r="F18">
        <v>0</v>
      </c>
      <c r="G18">
        <v>0</v>
      </c>
      <c r="H18">
        <v>1849.99</v>
      </c>
    </row>
    <row r="19" spans="1:8" x14ac:dyDescent="0.25">
      <c r="A19" t="s">
        <v>60</v>
      </c>
      <c r="B19" t="s">
        <v>28</v>
      </c>
      <c r="C19" s="2">
        <v>45864</v>
      </c>
      <c r="D19" t="s">
        <v>23</v>
      </c>
      <c r="E19">
        <v>11808.2</v>
      </c>
      <c r="F19">
        <v>0.23</v>
      </c>
      <c r="G19">
        <v>2715.89</v>
      </c>
      <c r="H19">
        <v>14524.09</v>
      </c>
    </row>
    <row r="20" spans="1:8" x14ac:dyDescent="0.25">
      <c r="A20" t="s">
        <v>61</v>
      </c>
      <c r="B20" t="s">
        <v>18</v>
      </c>
      <c r="C20" s="2">
        <v>45819</v>
      </c>
      <c r="D20" t="s">
        <v>14</v>
      </c>
      <c r="E20">
        <v>9953.44</v>
      </c>
      <c r="F20">
        <v>0.08</v>
      </c>
      <c r="G20">
        <v>796.28</v>
      </c>
      <c r="H20">
        <v>10749.72</v>
      </c>
    </row>
    <row r="21" spans="1:8" x14ac:dyDescent="0.25">
      <c r="A21" t="s">
        <v>62</v>
      </c>
      <c r="B21" t="s">
        <v>10</v>
      </c>
      <c r="C21" s="2">
        <v>45802</v>
      </c>
      <c r="D21" t="s">
        <v>9</v>
      </c>
      <c r="E21">
        <v>8740.4699999999993</v>
      </c>
      <c r="F21">
        <v>0.23</v>
      </c>
      <c r="G21">
        <v>2010.31</v>
      </c>
      <c r="H21">
        <v>10750.78</v>
      </c>
    </row>
    <row r="22" spans="1:8" x14ac:dyDescent="0.25">
      <c r="A22" t="s">
        <v>63</v>
      </c>
      <c r="B22" t="s">
        <v>6</v>
      </c>
      <c r="C22" s="2">
        <v>45836</v>
      </c>
      <c r="D22" t="s">
        <v>9</v>
      </c>
      <c r="E22">
        <v>8865.11</v>
      </c>
      <c r="F22">
        <v>0</v>
      </c>
      <c r="G22">
        <v>0</v>
      </c>
      <c r="H22">
        <v>8865.11</v>
      </c>
    </row>
    <row r="23" spans="1:8" x14ac:dyDescent="0.25">
      <c r="A23" t="s">
        <v>64</v>
      </c>
      <c r="B23" t="s">
        <v>26</v>
      </c>
      <c r="C23" s="2">
        <v>45825</v>
      </c>
      <c r="D23" t="s">
        <v>14</v>
      </c>
      <c r="E23">
        <v>13310.66</v>
      </c>
      <c r="F23">
        <v>0</v>
      </c>
      <c r="G23">
        <v>0</v>
      </c>
      <c r="H23">
        <v>13310.66</v>
      </c>
    </row>
    <row r="24" spans="1:8" x14ac:dyDescent="0.25">
      <c r="A24" t="s">
        <v>65</v>
      </c>
      <c r="B24" t="s">
        <v>24</v>
      </c>
      <c r="C24" s="2">
        <v>45811</v>
      </c>
      <c r="D24" t="s">
        <v>23</v>
      </c>
      <c r="E24">
        <v>12841.48</v>
      </c>
      <c r="F24">
        <v>0</v>
      </c>
      <c r="G24">
        <v>0</v>
      </c>
      <c r="H24">
        <v>12841.48</v>
      </c>
    </row>
    <row r="25" spans="1:8" x14ac:dyDescent="0.25">
      <c r="A25" t="s">
        <v>66</v>
      </c>
      <c r="B25" t="s">
        <v>6</v>
      </c>
      <c r="C25" s="2">
        <v>45829</v>
      </c>
      <c r="D25" t="s">
        <v>9</v>
      </c>
      <c r="E25">
        <v>4185.37</v>
      </c>
      <c r="F25">
        <v>0</v>
      </c>
      <c r="G25">
        <v>0</v>
      </c>
      <c r="H25">
        <v>4185.37</v>
      </c>
    </row>
    <row r="26" spans="1:8" x14ac:dyDescent="0.25">
      <c r="A26" t="s">
        <v>67</v>
      </c>
      <c r="B26" t="s">
        <v>15</v>
      </c>
      <c r="C26" s="2">
        <v>45808</v>
      </c>
      <c r="D26" t="s">
        <v>14</v>
      </c>
      <c r="E26">
        <v>9366.9500000000007</v>
      </c>
      <c r="F26">
        <v>0</v>
      </c>
      <c r="G26">
        <v>0</v>
      </c>
      <c r="H26">
        <v>9366.9500000000007</v>
      </c>
    </row>
    <row r="27" spans="1:8" x14ac:dyDescent="0.25">
      <c r="A27" t="s">
        <v>68</v>
      </c>
      <c r="B27" t="s">
        <v>32</v>
      </c>
      <c r="C27" s="2">
        <v>45798</v>
      </c>
      <c r="D27" t="s">
        <v>23</v>
      </c>
      <c r="E27">
        <v>13355.95</v>
      </c>
      <c r="F27">
        <v>0</v>
      </c>
      <c r="G27">
        <v>0</v>
      </c>
      <c r="H27">
        <v>13355.95</v>
      </c>
    </row>
    <row r="28" spans="1:8" x14ac:dyDescent="0.25">
      <c r="A28" t="s">
        <v>69</v>
      </c>
      <c r="B28" t="s">
        <v>18</v>
      </c>
      <c r="C28" s="2">
        <v>45827</v>
      </c>
      <c r="D28" t="s">
        <v>14</v>
      </c>
      <c r="E28">
        <v>1041.55</v>
      </c>
      <c r="F28">
        <v>0.08</v>
      </c>
      <c r="G28">
        <v>83.32</v>
      </c>
      <c r="H28">
        <v>1124.8699999999999</v>
      </c>
    </row>
    <row r="29" spans="1:8" x14ac:dyDescent="0.25">
      <c r="A29" t="s">
        <v>70</v>
      </c>
      <c r="B29" t="s">
        <v>10</v>
      </c>
      <c r="C29" s="2">
        <v>45799</v>
      </c>
      <c r="D29" t="s">
        <v>9</v>
      </c>
      <c r="E29">
        <v>1249.3800000000001</v>
      </c>
      <c r="F29">
        <v>0.23</v>
      </c>
      <c r="G29">
        <v>287.36</v>
      </c>
      <c r="H29">
        <v>1536.74</v>
      </c>
    </row>
    <row r="30" spans="1:8" x14ac:dyDescent="0.25">
      <c r="A30" t="s">
        <v>71</v>
      </c>
      <c r="B30" t="s">
        <v>32</v>
      </c>
      <c r="C30" s="2">
        <v>45808</v>
      </c>
      <c r="D30" t="s">
        <v>23</v>
      </c>
      <c r="E30">
        <v>1637.62</v>
      </c>
      <c r="F30">
        <v>0</v>
      </c>
      <c r="G30">
        <v>0</v>
      </c>
      <c r="H30">
        <v>1637.62</v>
      </c>
    </row>
    <row r="31" spans="1:8" x14ac:dyDescent="0.25">
      <c r="A31" t="s">
        <v>72</v>
      </c>
      <c r="B31" t="s">
        <v>20</v>
      </c>
      <c r="C31" s="2">
        <v>45830</v>
      </c>
      <c r="D31" t="s">
        <v>23</v>
      </c>
      <c r="E31">
        <v>4128.5200000000004</v>
      </c>
      <c r="F31">
        <v>0</v>
      </c>
      <c r="G31">
        <v>0</v>
      </c>
      <c r="H31">
        <v>4128.5200000000004</v>
      </c>
    </row>
    <row r="32" spans="1:8" x14ac:dyDescent="0.25">
      <c r="A32" t="s">
        <v>73</v>
      </c>
      <c r="B32" t="s">
        <v>30</v>
      </c>
      <c r="C32" s="2">
        <v>45803</v>
      </c>
      <c r="D32" t="s">
        <v>23</v>
      </c>
      <c r="E32">
        <v>5457.26</v>
      </c>
      <c r="F32">
        <v>0</v>
      </c>
      <c r="G32">
        <v>0</v>
      </c>
      <c r="H32">
        <v>5457.26</v>
      </c>
    </row>
    <row r="33" spans="1:8" x14ac:dyDescent="0.25">
      <c r="A33" t="s">
        <v>74</v>
      </c>
      <c r="B33" t="s">
        <v>26</v>
      </c>
      <c r="C33" s="2">
        <v>45820</v>
      </c>
      <c r="D33" t="s">
        <v>14</v>
      </c>
      <c r="E33">
        <v>7237.77</v>
      </c>
      <c r="F33">
        <v>0</v>
      </c>
      <c r="G33">
        <v>0</v>
      </c>
      <c r="H33">
        <v>7237.77</v>
      </c>
    </row>
    <row r="34" spans="1:8" x14ac:dyDescent="0.25">
      <c r="A34" t="s">
        <v>75</v>
      </c>
      <c r="B34" t="s">
        <v>6</v>
      </c>
      <c r="C34" s="2">
        <v>45817</v>
      </c>
      <c r="D34" t="s">
        <v>9</v>
      </c>
      <c r="E34">
        <v>10417.469999999999</v>
      </c>
      <c r="F34">
        <v>0</v>
      </c>
      <c r="G34">
        <v>0</v>
      </c>
      <c r="H34">
        <v>10417.469999999999</v>
      </c>
    </row>
    <row r="35" spans="1:8" x14ac:dyDescent="0.25">
      <c r="A35" t="s">
        <v>76</v>
      </c>
      <c r="B35" t="s">
        <v>28</v>
      </c>
      <c r="C35" s="2">
        <v>45828</v>
      </c>
      <c r="D35" t="s">
        <v>23</v>
      </c>
      <c r="E35">
        <v>12262.46</v>
      </c>
      <c r="F35">
        <v>0.23</v>
      </c>
      <c r="G35">
        <v>2820.37</v>
      </c>
      <c r="H35">
        <v>15082.83</v>
      </c>
    </row>
    <row r="36" spans="1:8" x14ac:dyDescent="0.25">
      <c r="A36" t="s">
        <v>77</v>
      </c>
      <c r="B36" t="s">
        <v>20</v>
      </c>
      <c r="C36" s="2">
        <v>45821</v>
      </c>
      <c r="D36" t="s">
        <v>23</v>
      </c>
      <c r="E36">
        <v>5125.1499999999996</v>
      </c>
      <c r="F36">
        <v>0</v>
      </c>
      <c r="G36">
        <v>0</v>
      </c>
      <c r="H36">
        <v>5125.1499999999996</v>
      </c>
    </row>
    <row r="37" spans="1:8" x14ac:dyDescent="0.25">
      <c r="A37" t="s">
        <v>78</v>
      </c>
      <c r="B37" t="s">
        <v>26</v>
      </c>
      <c r="C37" s="2">
        <v>45809</v>
      </c>
      <c r="D37" t="s">
        <v>14</v>
      </c>
      <c r="E37">
        <v>1068.2</v>
      </c>
      <c r="F37">
        <v>0</v>
      </c>
      <c r="G37">
        <v>0</v>
      </c>
      <c r="H37">
        <v>1068.2</v>
      </c>
    </row>
    <row r="38" spans="1:8" x14ac:dyDescent="0.25">
      <c r="A38" t="s">
        <v>79</v>
      </c>
      <c r="B38" t="s">
        <v>30</v>
      </c>
      <c r="C38" s="2">
        <v>45812</v>
      </c>
      <c r="D38" t="s">
        <v>23</v>
      </c>
      <c r="E38">
        <v>13073.19</v>
      </c>
      <c r="F38">
        <v>0</v>
      </c>
      <c r="G38">
        <v>0</v>
      </c>
      <c r="H38">
        <v>13073.19</v>
      </c>
    </row>
    <row r="39" spans="1:8" x14ac:dyDescent="0.25">
      <c r="A39" t="s">
        <v>80</v>
      </c>
      <c r="B39" t="s">
        <v>15</v>
      </c>
      <c r="C39" s="2">
        <v>45810</v>
      </c>
      <c r="D39" t="s">
        <v>14</v>
      </c>
      <c r="E39">
        <v>5140.72</v>
      </c>
      <c r="F39">
        <v>0</v>
      </c>
      <c r="G39">
        <v>0</v>
      </c>
      <c r="H39">
        <v>5140.72</v>
      </c>
    </row>
    <row r="40" spans="1:8" x14ac:dyDescent="0.25">
      <c r="A40" t="s">
        <v>81</v>
      </c>
      <c r="B40" t="s">
        <v>10</v>
      </c>
      <c r="C40" s="2">
        <v>45818</v>
      </c>
      <c r="D40" t="s">
        <v>9</v>
      </c>
      <c r="E40">
        <v>7648.87</v>
      </c>
      <c r="F40">
        <v>0.23</v>
      </c>
      <c r="G40">
        <v>1759.24</v>
      </c>
      <c r="H40">
        <v>9408.11</v>
      </c>
    </row>
    <row r="41" spans="1:8" x14ac:dyDescent="0.25">
      <c r="A41" t="s">
        <v>82</v>
      </c>
      <c r="B41" t="s">
        <v>20</v>
      </c>
      <c r="C41" s="2">
        <v>45821</v>
      </c>
      <c r="D41" t="s">
        <v>23</v>
      </c>
      <c r="E41">
        <v>1822.49</v>
      </c>
      <c r="F41">
        <v>0</v>
      </c>
      <c r="G41">
        <v>0</v>
      </c>
      <c r="H41">
        <v>1822.49</v>
      </c>
    </row>
    <row r="42" spans="1:8" x14ac:dyDescent="0.25">
      <c r="A42" t="s">
        <v>83</v>
      </c>
      <c r="B42" t="s">
        <v>15</v>
      </c>
      <c r="C42" s="2">
        <v>45823</v>
      </c>
      <c r="D42" t="s">
        <v>14</v>
      </c>
      <c r="E42">
        <v>1966.28</v>
      </c>
      <c r="F42">
        <v>0</v>
      </c>
      <c r="G42">
        <v>0</v>
      </c>
      <c r="H42">
        <v>1966.28</v>
      </c>
    </row>
    <row r="43" spans="1:8" x14ac:dyDescent="0.25">
      <c r="A43" t="s">
        <v>84</v>
      </c>
      <c r="B43" t="s">
        <v>18</v>
      </c>
      <c r="C43" s="2">
        <v>45810</v>
      </c>
      <c r="D43" t="s">
        <v>14</v>
      </c>
      <c r="E43">
        <v>8928.93</v>
      </c>
      <c r="F43">
        <v>0.08</v>
      </c>
      <c r="G43">
        <v>714.31</v>
      </c>
      <c r="H43">
        <v>9643.24</v>
      </c>
    </row>
    <row r="44" spans="1:8" x14ac:dyDescent="0.25">
      <c r="A44" t="s">
        <v>85</v>
      </c>
      <c r="B44" t="s">
        <v>32</v>
      </c>
      <c r="C44" s="2">
        <v>45795</v>
      </c>
      <c r="D44" t="s">
        <v>23</v>
      </c>
      <c r="E44">
        <v>2112.36</v>
      </c>
      <c r="F44">
        <v>0</v>
      </c>
      <c r="G44">
        <v>0</v>
      </c>
      <c r="H44">
        <v>2112.36</v>
      </c>
    </row>
    <row r="45" spans="1:8" x14ac:dyDescent="0.25">
      <c r="A45" t="s">
        <v>86</v>
      </c>
      <c r="B45" t="s">
        <v>26</v>
      </c>
      <c r="C45" s="2">
        <v>45843</v>
      </c>
      <c r="D45" t="s">
        <v>14</v>
      </c>
      <c r="E45">
        <v>5935.62</v>
      </c>
      <c r="F45">
        <v>0</v>
      </c>
      <c r="G45">
        <v>0</v>
      </c>
      <c r="H45">
        <v>5935.62</v>
      </c>
    </row>
    <row r="46" spans="1:8" x14ac:dyDescent="0.25">
      <c r="A46" t="s">
        <v>87</v>
      </c>
      <c r="B46" t="s">
        <v>12</v>
      </c>
      <c r="C46" s="2">
        <v>45796</v>
      </c>
      <c r="D46" t="s">
        <v>14</v>
      </c>
      <c r="E46">
        <v>13907.33</v>
      </c>
      <c r="F46">
        <v>0</v>
      </c>
      <c r="G46">
        <v>0</v>
      </c>
      <c r="H46">
        <v>13907.33</v>
      </c>
    </row>
    <row r="47" spans="1:8" x14ac:dyDescent="0.25">
      <c r="A47" t="s">
        <v>88</v>
      </c>
      <c r="B47" t="s">
        <v>32</v>
      </c>
      <c r="C47" s="2">
        <v>45826</v>
      </c>
      <c r="D47" t="s">
        <v>23</v>
      </c>
      <c r="E47">
        <v>7090.85</v>
      </c>
      <c r="F47">
        <v>0</v>
      </c>
      <c r="G47">
        <v>0</v>
      </c>
      <c r="H47">
        <v>7090.85</v>
      </c>
    </row>
    <row r="48" spans="1:8" x14ac:dyDescent="0.25">
      <c r="A48" t="s">
        <v>89</v>
      </c>
      <c r="B48" t="s">
        <v>30</v>
      </c>
      <c r="C48" s="2">
        <v>45815</v>
      </c>
      <c r="D48" t="s">
        <v>23</v>
      </c>
      <c r="E48">
        <v>5367.07</v>
      </c>
      <c r="F48">
        <v>0</v>
      </c>
      <c r="G48">
        <v>0</v>
      </c>
      <c r="H48">
        <v>5367.07</v>
      </c>
    </row>
    <row r="49" spans="1:8" x14ac:dyDescent="0.25">
      <c r="A49" t="s">
        <v>90</v>
      </c>
      <c r="B49" t="s">
        <v>20</v>
      </c>
      <c r="C49" s="2">
        <v>45809</v>
      </c>
      <c r="D49" t="s">
        <v>23</v>
      </c>
      <c r="E49">
        <v>7071.99</v>
      </c>
      <c r="F49">
        <v>0</v>
      </c>
      <c r="G49">
        <v>0</v>
      </c>
      <c r="H49">
        <v>7071.99</v>
      </c>
    </row>
    <row r="50" spans="1:8" x14ac:dyDescent="0.25">
      <c r="A50" t="s">
        <v>91</v>
      </c>
      <c r="B50" t="s">
        <v>12</v>
      </c>
      <c r="C50" s="2">
        <v>45828</v>
      </c>
      <c r="D50" t="s">
        <v>14</v>
      </c>
      <c r="E50">
        <v>14024.56</v>
      </c>
      <c r="F50">
        <v>0</v>
      </c>
      <c r="G50">
        <v>0</v>
      </c>
      <c r="H50">
        <v>14024.56</v>
      </c>
    </row>
    <row r="51" spans="1:8" x14ac:dyDescent="0.25">
      <c r="A51" t="s">
        <v>92</v>
      </c>
      <c r="B51" t="s">
        <v>15</v>
      </c>
      <c r="C51" s="2">
        <v>45841</v>
      </c>
      <c r="D51" t="s">
        <v>14</v>
      </c>
      <c r="E51">
        <v>11368.89</v>
      </c>
      <c r="F51">
        <v>0</v>
      </c>
      <c r="G51">
        <v>0</v>
      </c>
      <c r="H51">
        <v>11368.89</v>
      </c>
    </row>
    <row r="52" spans="1:8" x14ac:dyDescent="0.25">
      <c r="A52" t="s">
        <v>93</v>
      </c>
      <c r="B52" t="s">
        <v>15</v>
      </c>
      <c r="C52" s="2">
        <v>45822</v>
      </c>
      <c r="D52" t="s">
        <v>14</v>
      </c>
      <c r="E52">
        <v>13740.9</v>
      </c>
      <c r="F52">
        <v>0</v>
      </c>
      <c r="G52">
        <v>0</v>
      </c>
      <c r="H52">
        <v>13740.9</v>
      </c>
    </row>
    <row r="53" spans="1:8" x14ac:dyDescent="0.25">
      <c r="A53" t="s">
        <v>94</v>
      </c>
      <c r="B53" t="s">
        <v>20</v>
      </c>
      <c r="C53" s="2">
        <v>45850</v>
      </c>
      <c r="D53" t="s">
        <v>23</v>
      </c>
      <c r="E53">
        <v>14333.74</v>
      </c>
      <c r="F53">
        <v>0</v>
      </c>
      <c r="G53">
        <v>0</v>
      </c>
      <c r="H53">
        <v>14333.74</v>
      </c>
    </row>
    <row r="54" spans="1:8" x14ac:dyDescent="0.25">
      <c r="A54" t="s">
        <v>95</v>
      </c>
      <c r="B54" t="s">
        <v>30</v>
      </c>
      <c r="C54" s="2">
        <v>45818</v>
      </c>
      <c r="D54" t="s">
        <v>23</v>
      </c>
      <c r="E54">
        <v>8502.65</v>
      </c>
      <c r="F54">
        <v>0</v>
      </c>
      <c r="G54">
        <v>0</v>
      </c>
      <c r="H54">
        <v>8502.65</v>
      </c>
    </row>
    <row r="55" spans="1:8" x14ac:dyDescent="0.25">
      <c r="A55" t="s">
        <v>96</v>
      </c>
      <c r="B55" t="s">
        <v>12</v>
      </c>
      <c r="C55" s="2">
        <v>45843</v>
      </c>
      <c r="D55" t="s">
        <v>14</v>
      </c>
      <c r="E55">
        <v>2477.39</v>
      </c>
      <c r="F55">
        <v>0</v>
      </c>
      <c r="G55">
        <v>0</v>
      </c>
      <c r="H55">
        <v>2477.39</v>
      </c>
    </row>
    <row r="56" spans="1:8" x14ac:dyDescent="0.25">
      <c r="A56" t="s">
        <v>97</v>
      </c>
      <c r="B56" t="s">
        <v>6</v>
      </c>
      <c r="C56" s="2">
        <v>45820</v>
      </c>
      <c r="D56" t="s">
        <v>9</v>
      </c>
      <c r="E56">
        <v>6249.87</v>
      </c>
      <c r="F56">
        <v>0</v>
      </c>
      <c r="G56">
        <v>0</v>
      </c>
      <c r="H56">
        <v>6249.87</v>
      </c>
    </row>
    <row r="57" spans="1:8" x14ac:dyDescent="0.25">
      <c r="A57" t="s">
        <v>98</v>
      </c>
      <c r="B57" t="s">
        <v>32</v>
      </c>
      <c r="C57" s="2">
        <v>45794</v>
      </c>
      <c r="D57" t="s">
        <v>23</v>
      </c>
      <c r="E57">
        <v>1460.42</v>
      </c>
      <c r="F57">
        <v>0</v>
      </c>
      <c r="G57">
        <v>0</v>
      </c>
      <c r="H57">
        <v>1460.42</v>
      </c>
    </row>
    <row r="58" spans="1:8" x14ac:dyDescent="0.25">
      <c r="A58" t="s">
        <v>99</v>
      </c>
      <c r="B58" t="s">
        <v>26</v>
      </c>
      <c r="C58" s="2">
        <v>45794</v>
      </c>
      <c r="D58" t="s">
        <v>14</v>
      </c>
      <c r="E58">
        <v>6304.36</v>
      </c>
      <c r="F58">
        <v>0</v>
      </c>
      <c r="G58">
        <v>0</v>
      </c>
      <c r="H58">
        <v>6304.36</v>
      </c>
    </row>
    <row r="59" spans="1:8" x14ac:dyDescent="0.25">
      <c r="A59" t="s">
        <v>100</v>
      </c>
      <c r="B59" t="s">
        <v>28</v>
      </c>
      <c r="C59" s="2">
        <v>45852</v>
      </c>
      <c r="D59" t="s">
        <v>23</v>
      </c>
      <c r="E59">
        <v>3288.19</v>
      </c>
      <c r="F59">
        <v>0.23</v>
      </c>
      <c r="G59">
        <v>756.28</v>
      </c>
      <c r="H59">
        <v>4044.47</v>
      </c>
    </row>
    <row r="60" spans="1:8" x14ac:dyDescent="0.25">
      <c r="A60" t="s">
        <v>101</v>
      </c>
      <c r="B60" t="s">
        <v>26</v>
      </c>
      <c r="C60" s="2">
        <v>45800</v>
      </c>
      <c r="D60" t="s">
        <v>14</v>
      </c>
      <c r="E60">
        <v>7799.55</v>
      </c>
      <c r="F60">
        <v>0</v>
      </c>
      <c r="G60">
        <v>0</v>
      </c>
      <c r="H60">
        <v>7799.55</v>
      </c>
    </row>
    <row r="61" spans="1:8" x14ac:dyDescent="0.25">
      <c r="A61" t="s">
        <v>102</v>
      </c>
      <c r="B61" t="s">
        <v>10</v>
      </c>
      <c r="C61" s="2">
        <v>45814</v>
      </c>
      <c r="D61" t="s">
        <v>9</v>
      </c>
      <c r="E61">
        <v>12189.92</v>
      </c>
      <c r="F61">
        <v>0.23</v>
      </c>
      <c r="G61">
        <v>2803.68</v>
      </c>
      <c r="H61">
        <v>14993.6</v>
      </c>
    </row>
    <row r="62" spans="1:8" x14ac:dyDescent="0.25">
      <c r="A62" t="s">
        <v>103</v>
      </c>
      <c r="B62" t="s">
        <v>34</v>
      </c>
      <c r="C62" s="2">
        <v>45813</v>
      </c>
      <c r="D62" t="s">
        <v>9</v>
      </c>
      <c r="E62">
        <v>2430.1999999999998</v>
      </c>
      <c r="F62">
        <v>0.23</v>
      </c>
      <c r="G62">
        <v>558.95000000000005</v>
      </c>
      <c r="H62">
        <v>2989.15</v>
      </c>
    </row>
    <row r="63" spans="1:8" x14ac:dyDescent="0.25">
      <c r="A63" t="s">
        <v>104</v>
      </c>
      <c r="B63" t="s">
        <v>32</v>
      </c>
      <c r="C63" s="2">
        <v>45819</v>
      </c>
      <c r="D63" t="s">
        <v>23</v>
      </c>
      <c r="E63">
        <v>3566</v>
      </c>
      <c r="F63">
        <v>0</v>
      </c>
      <c r="G63">
        <v>0</v>
      </c>
      <c r="H63">
        <v>3566</v>
      </c>
    </row>
    <row r="64" spans="1:8" x14ac:dyDescent="0.25">
      <c r="A64" t="s">
        <v>105</v>
      </c>
      <c r="B64" t="s">
        <v>18</v>
      </c>
      <c r="C64" s="2">
        <v>45818</v>
      </c>
      <c r="D64" t="s">
        <v>14</v>
      </c>
      <c r="E64">
        <v>11308.87</v>
      </c>
      <c r="F64">
        <v>0.08</v>
      </c>
      <c r="G64">
        <v>904.71</v>
      </c>
      <c r="H64">
        <v>12213.58</v>
      </c>
    </row>
    <row r="65" spans="1:8" x14ac:dyDescent="0.25">
      <c r="A65" t="s">
        <v>106</v>
      </c>
      <c r="B65" t="s">
        <v>32</v>
      </c>
      <c r="C65" s="2">
        <v>45806</v>
      </c>
      <c r="D65" t="s">
        <v>23</v>
      </c>
      <c r="E65">
        <v>14804.47</v>
      </c>
      <c r="F65">
        <v>0</v>
      </c>
      <c r="G65">
        <v>0</v>
      </c>
      <c r="H65">
        <v>14804.47</v>
      </c>
    </row>
    <row r="66" spans="1:8" x14ac:dyDescent="0.25">
      <c r="A66" t="s">
        <v>107</v>
      </c>
      <c r="B66" t="s">
        <v>30</v>
      </c>
      <c r="C66" s="2">
        <v>45806</v>
      </c>
      <c r="D66" t="s">
        <v>23</v>
      </c>
      <c r="E66">
        <v>1663.39</v>
      </c>
      <c r="F66">
        <v>0</v>
      </c>
      <c r="G66">
        <v>0</v>
      </c>
      <c r="H66">
        <v>1663.39</v>
      </c>
    </row>
    <row r="67" spans="1:8" x14ac:dyDescent="0.25">
      <c r="A67" t="s">
        <v>108</v>
      </c>
      <c r="B67" t="s">
        <v>6</v>
      </c>
      <c r="C67" s="2">
        <v>45810</v>
      </c>
      <c r="D67" t="s">
        <v>9</v>
      </c>
      <c r="E67">
        <v>14638.47</v>
      </c>
      <c r="F67">
        <v>0</v>
      </c>
      <c r="G67">
        <v>0</v>
      </c>
      <c r="H67">
        <v>14638.47</v>
      </c>
    </row>
    <row r="68" spans="1:8" x14ac:dyDescent="0.25">
      <c r="A68" t="s">
        <v>109</v>
      </c>
      <c r="B68" t="s">
        <v>15</v>
      </c>
      <c r="C68" s="2">
        <v>45806</v>
      </c>
      <c r="D68" t="s">
        <v>14</v>
      </c>
      <c r="E68">
        <v>8182.68</v>
      </c>
      <c r="F68">
        <v>0</v>
      </c>
      <c r="G68">
        <v>0</v>
      </c>
      <c r="H68">
        <v>8182.68</v>
      </c>
    </row>
    <row r="69" spans="1:8" x14ac:dyDescent="0.25">
      <c r="A69" t="s">
        <v>110</v>
      </c>
      <c r="B69" t="s">
        <v>10</v>
      </c>
      <c r="C69" s="2">
        <v>45826</v>
      </c>
      <c r="D69" t="s">
        <v>9</v>
      </c>
      <c r="E69">
        <v>7086.89</v>
      </c>
      <c r="F69">
        <v>0.23</v>
      </c>
      <c r="G69">
        <v>1629.98</v>
      </c>
      <c r="H69">
        <v>8716.8700000000008</v>
      </c>
    </row>
    <row r="70" spans="1:8" x14ac:dyDescent="0.25">
      <c r="A70" t="s">
        <v>111</v>
      </c>
      <c r="B70" t="s">
        <v>32</v>
      </c>
      <c r="C70" s="2">
        <v>45825</v>
      </c>
      <c r="D70" t="s">
        <v>23</v>
      </c>
      <c r="E70">
        <v>6471.69</v>
      </c>
      <c r="F70">
        <v>0</v>
      </c>
      <c r="G70">
        <v>0</v>
      </c>
      <c r="H70">
        <v>6471.69</v>
      </c>
    </row>
    <row r="71" spans="1:8" x14ac:dyDescent="0.25">
      <c r="A71" t="s">
        <v>112</v>
      </c>
      <c r="B71" t="s">
        <v>28</v>
      </c>
      <c r="C71" s="2">
        <v>45840</v>
      </c>
      <c r="D71" t="s">
        <v>23</v>
      </c>
      <c r="E71">
        <v>10963.15</v>
      </c>
      <c r="F71">
        <v>0.23</v>
      </c>
      <c r="G71">
        <v>2521.52</v>
      </c>
      <c r="H71">
        <v>13484.67</v>
      </c>
    </row>
    <row r="72" spans="1:8" x14ac:dyDescent="0.25">
      <c r="A72" t="s">
        <v>113</v>
      </c>
      <c r="B72" t="s">
        <v>10</v>
      </c>
      <c r="C72" s="2">
        <v>45827</v>
      </c>
      <c r="D72" t="s">
        <v>9</v>
      </c>
      <c r="E72">
        <v>5084.8500000000004</v>
      </c>
      <c r="F72">
        <v>0.23</v>
      </c>
      <c r="G72">
        <v>1169.52</v>
      </c>
      <c r="H72">
        <v>6254.37</v>
      </c>
    </row>
    <row r="73" spans="1:8" x14ac:dyDescent="0.25">
      <c r="A73" t="s">
        <v>114</v>
      </c>
      <c r="B73" t="s">
        <v>18</v>
      </c>
      <c r="C73" s="2">
        <v>45802</v>
      </c>
      <c r="D73" t="s">
        <v>14</v>
      </c>
      <c r="E73">
        <v>7789.45</v>
      </c>
      <c r="F73">
        <v>0.08</v>
      </c>
      <c r="G73">
        <v>623.16</v>
      </c>
      <c r="H73">
        <v>8412.61</v>
      </c>
    </row>
    <row r="74" spans="1:8" x14ac:dyDescent="0.25">
      <c r="A74" t="s">
        <v>115</v>
      </c>
      <c r="B74" t="s">
        <v>30</v>
      </c>
      <c r="C74" s="2">
        <v>45819</v>
      </c>
      <c r="D74" t="s">
        <v>23</v>
      </c>
      <c r="E74">
        <v>2519.4499999999998</v>
      </c>
      <c r="F74">
        <v>0</v>
      </c>
      <c r="G74">
        <v>0</v>
      </c>
      <c r="H74">
        <v>2519.4499999999998</v>
      </c>
    </row>
    <row r="75" spans="1:8" x14ac:dyDescent="0.25">
      <c r="A75" t="s">
        <v>116</v>
      </c>
      <c r="B75" t="s">
        <v>10</v>
      </c>
      <c r="C75" s="2">
        <v>45825</v>
      </c>
      <c r="D75" t="s">
        <v>9</v>
      </c>
      <c r="E75">
        <v>986.22</v>
      </c>
      <c r="F75">
        <v>0.23</v>
      </c>
      <c r="G75">
        <v>226.83</v>
      </c>
      <c r="H75">
        <v>1213.05</v>
      </c>
    </row>
    <row r="76" spans="1:8" x14ac:dyDescent="0.25">
      <c r="A76" t="s">
        <v>117</v>
      </c>
      <c r="B76" t="s">
        <v>34</v>
      </c>
      <c r="C76" s="2">
        <v>45857</v>
      </c>
      <c r="D76" t="s">
        <v>9</v>
      </c>
      <c r="E76">
        <v>8327.98</v>
      </c>
      <c r="F76">
        <v>0.23</v>
      </c>
      <c r="G76">
        <v>1915.44</v>
      </c>
      <c r="H76">
        <v>10243.42</v>
      </c>
    </row>
    <row r="77" spans="1:8" x14ac:dyDescent="0.25">
      <c r="A77" t="s">
        <v>118</v>
      </c>
      <c r="B77" t="s">
        <v>24</v>
      </c>
      <c r="C77" s="2">
        <v>45805</v>
      </c>
      <c r="D77" t="s">
        <v>23</v>
      </c>
      <c r="E77">
        <v>13672.53</v>
      </c>
      <c r="F77">
        <v>0</v>
      </c>
      <c r="G77">
        <v>0</v>
      </c>
      <c r="H77">
        <v>13672.53</v>
      </c>
    </row>
    <row r="78" spans="1:8" x14ac:dyDescent="0.25">
      <c r="A78" t="s">
        <v>119</v>
      </c>
      <c r="B78" t="s">
        <v>18</v>
      </c>
      <c r="C78" s="2">
        <v>45830</v>
      </c>
      <c r="D78" t="s">
        <v>14</v>
      </c>
      <c r="E78">
        <v>1982.08</v>
      </c>
      <c r="F78">
        <v>0.08</v>
      </c>
      <c r="G78">
        <v>158.57</v>
      </c>
      <c r="H78">
        <v>2140.65</v>
      </c>
    </row>
    <row r="79" spans="1:8" x14ac:dyDescent="0.25">
      <c r="A79" t="s">
        <v>120</v>
      </c>
      <c r="B79" t="s">
        <v>28</v>
      </c>
      <c r="C79" s="2">
        <v>45805</v>
      </c>
      <c r="D79" t="s">
        <v>23</v>
      </c>
      <c r="E79">
        <v>1621.16</v>
      </c>
      <c r="F79">
        <v>0.23</v>
      </c>
      <c r="G79">
        <v>372.87</v>
      </c>
      <c r="H79">
        <v>1994.03</v>
      </c>
    </row>
    <row r="80" spans="1:8" x14ac:dyDescent="0.25">
      <c r="A80" t="s">
        <v>121</v>
      </c>
      <c r="B80" t="s">
        <v>34</v>
      </c>
      <c r="C80" s="2">
        <v>45818</v>
      </c>
      <c r="D80" t="s">
        <v>9</v>
      </c>
      <c r="E80">
        <v>6285.54</v>
      </c>
      <c r="F80">
        <v>0.23</v>
      </c>
      <c r="G80">
        <v>1445.67</v>
      </c>
      <c r="H80">
        <v>7731.21</v>
      </c>
    </row>
    <row r="81" spans="1:8" x14ac:dyDescent="0.25">
      <c r="A81" t="s">
        <v>122</v>
      </c>
      <c r="B81" t="s">
        <v>24</v>
      </c>
      <c r="C81" s="2">
        <v>45834</v>
      </c>
      <c r="D81" t="s">
        <v>23</v>
      </c>
      <c r="E81">
        <v>13837.91</v>
      </c>
      <c r="F81">
        <v>0</v>
      </c>
      <c r="G81">
        <v>0</v>
      </c>
      <c r="H81">
        <v>13837.91</v>
      </c>
    </row>
    <row r="82" spans="1:8" x14ac:dyDescent="0.25">
      <c r="A82" t="s">
        <v>123</v>
      </c>
      <c r="B82" t="s">
        <v>28</v>
      </c>
      <c r="C82" s="2">
        <v>45824</v>
      </c>
      <c r="D82" t="s">
        <v>23</v>
      </c>
      <c r="E82">
        <v>991.25</v>
      </c>
      <c r="F82">
        <v>0.23</v>
      </c>
      <c r="G82">
        <v>227.99</v>
      </c>
      <c r="H82">
        <v>1219.24</v>
      </c>
    </row>
    <row r="83" spans="1:8" x14ac:dyDescent="0.25">
      <c r="A83" t="s">
        <v>124</v>
      </c>
      <c r="B83" t="s">
        <v>12</v>
      </c>
      <c r="C83" s="2">
        <v>45799</v>
      </c>
      <c r="D83" t="s">
        <v>14</v>
      </c>
      <c r="E83">
        <v>1737.57</v>
      </c>
      <c r="F83">
        <v>0</v>
      </c>
      <c r="G83">
        <v>0</v>
      </c>
      <c r="H83">
        <v>1737.57</v>
      </c>
    </row>
    <row r="84" spans="1:8" x14ac:dyDescent="0.25">
      <c r="A84" t="s">
        <v>125</v>
      </c>
      <c r="B84" t="s">
        <v>28</v>
      </c>
      <c r="C84" s="2">
        <v>45809</v>
      </c>
      <c r="D84" t="s">
        <v>23</v>
      </c>
      <c r="E84">
        <v>7344.97</v>
      </c>
      <c r="F84">
        <v>0.23</v>
      </c>
      <c r="G84">
        <v>1689.34</v>
      </c>
      <c r="H84">
        <v>9034.31</v>
      </c>
    </row>
    <row r="85" spans="1:8" x14ac:dyDescent="0.25">
      <c r="A85" t="s">
        <v>126</v>
      </c>
      <c r="B85" t="s">
        <v>24</v>
      </c>
      <c r="C85" s="2">
        <v>45810</v>
      </c>
      <c r="D85" t="s">
        <v>23</v>
      </c>
      <c r="E85">
        <v>11597.67</v>
      </c>
      <c r="F85">
        <v>0</v>
      </c>
      <c r="G85">
        <v>0</v>
      </c>
      <c r="H85">
        <v>11597.67</v>
      </c>
    </row>
    <row r="86" spans="1:8" x14ac:dyDescent="0.25">
      <c r="A86" t="s">
        <v>127</v>
      </c>
      <c r="B86" t="s">
        <v>32</v>
      </c>
      <c r="C86" s="2">
        <v>45812</v>
      </c>
      <c r="D86" t="s">
        <v>23</v>
      </c>
      <c r="E86">
        <v>10881.6</v>
      </c>
      <c r="F86">
        <v>0</v>
      </c>
      <c r="G86">
        <v>0</v>
      </c>
      <c r="H86">
        <v>10881.6</v>
      </c>
    </row>
    <row r="87" spans="1:8" x14ac:dyDescent="0.25">
      <c r="A87" t="s">
        <v>128</v>
      </c>
      <c r="B87" t="s">
        <v>20</v>
      </c>
      <c r="C87" s="2">
        <v>45816</v>
      </c>
      <c r="D87" t="s">
        <v>23</v>
      </c>
      <c r="E87">
        <v>3088.9</v>
      </c>
      <c r="F87">
        <v>0</v>
      </c>
      <c r="G87">
        <v>0</v>
      </c>
      <c r="H87">
        <v>3088.9</v>
      </c>
    </row>
    <row r="88" spans="1:8" x14ac:dyDescent="0.25">
      <c r="A88" t="s">
        <v>129</v>
      </c>
      <c r="B88" t="s">
        <v>18</v>
      </c>
      <c r="C88" s="2">
        <v>45808</v>
      </c>
      <c r="D88" t="s">
        <v>14</v>
      </c>
      <c r="E88">
        <v>688.53</v>
      </c>
      <c r="F88">
        <v>0.08</v>
      </c>
      <c r="G88">
        <v>55.08</v>
      </c>
      <c r="H88">
        <v>743.61</v>
      </c>
    </row>
    <row r="89" spans="1:8" x14ac:dyDescent="0.25">
      <c r="A89" t="s">
        <v>130</v>
      </c>
      <c r="B89" t="s">
        <v>30</v>
      </c>
      <c r="C89" s="2">
        <v>45805</v>
      </c>
      <c r="D89" t="s">
        <v>23</v>
      </c>
      <c r="E89">
        <v>9559.0400000000009</v>
      </c>
      <c r="F89">
        <v>0</v>
      </c>
      <c r="G89">
        <v>0</v>
      </c>
      <c r="H89">
        <v>9559.0400000000009</v>
      </c>
    </row>
    <row r="90" spans="1:8" x14ac:dyDescent="0.25">
      <c r="A90" t="s">
        <v>131</v>
      </c>
      <c r="B90" t="s">
        <v>28</v>
      </c>
      <c r="C90" s="2">
        <v>45809</v>
      </c>
      <c r="D90" t="s">
        <v>23</v>
      </c>
      <c r="E90">
        <v>3682.9</v>
      </c>
      <c r="F90">
        <v>0.23</v>
      </c>
      <c r="G90">
        <v>847.07</v>
      </c>
      <c r="H90">
        <v>4529.97</v>
      </c>
    </row>
    <row r="91" spans="1:8" x14ac:dyDescent="0.25">
      <c r="A91" t="s">
        <v>132</v>
      </c>
      <c r="B91" t="s">
        <v>15</v>
      </c>
      <c r="C91" s="2">
        <v>45837</v>
      </c>
      <c r="D91" t="s">
        <v>14</v>
      </c>
      <c r="E91">
        <v>8353.7000000000007</v>
      </c>
      <c r="F91">
        <v>0</v>
      </c>
      <c r="G91">
        <v>0</v>
      </c>
      <c r="H91">
        <v>8353.7000000000007</v>
      </c>
    </row>
    <row r="92" spans="1:8" x14ac:dyDescent="0.25">
      <c r="A92" t="s">
        <v>133</v>
      </c>
      <c r="B92" t="s">
        <v>32</v>
      </c>
      <c r="C92" s="2">
        <v>45810</v>
      </c>
      <c r="D92" t="s">
        <v>23</v>
      </c>
      <c r="E92">
        <v>13757.33</v>
      </c>
      <c r="F92">
        <v>0</v>
      </c>
      <c r="G92">
        <v>0</v>
      </c>
      <c r="H92">
        <v>13757.33</v>
      </c>
    </row>
    <row r="93" spans="1:8" x14ac:dyDescent="0.25">
      <c r="A93" t="s">
        <v>134</v>
      </c>
      <c r="B93" t="s">
        <v>32</v>
      </c>
      <c r="C93" s="2">
        <v>45807</v>
      </c>
      <c r="D93" t="s">
        <v>23</v>
      </c>
      <c r="E93">
        <v>2045.39</v>
      </c>
      <c r="F93">
        <v>0</v>
      </c>
      <c r="G93">
        <v>0</v>
      </c>
      <c r="H93">
        <v>2045.39</v>
      </c>
    </row>
    <row r="94" spans="1:8" x14ac:dyDescent="0.25">
      <c r="A94" t="s">
        <v>135</v>
      </c>
      <c r="B94" t="s">
        <v>24</v>
      </c>
      <c r="C94" s="2">
        <v>45836</v>
      </c>
      <c r="D94" t="s">
        <v>23</v>
      </c>
      <c r="E94">
        <v>11678.21</v>
      </c>
      <c r="F94">
        <v>0</v>
      </c>
      <c r="G94">
        <v>0</v>
      </c>
      <c r="H94">
        <v>11678.21</v>
      </c>
    </row>
    <row r="95" spans="1:8" x14ac:dyDescent="0.25">
      <c r="A95" t="s">
        <v>136</v>
      </c>
      <c r="B95" t="s">
        <v>26</v>
      </c>
      <c r="C95" s="2">
        <v>45821</v>
      </c>
      <c r="D95" t="s">
        <v>14</v>
      </c>
      <c r="E95">
        <v>5657.25</v>
      </c>
      <c r="F95">
        <v>0</v>
      </c>
      <c r="G95">
        <v>0</v>
      </c>
      <c r="H95">
        <v>5657.25</v>
      </c>
    </row>
    <row r="96" spans="1:8" x14ac:dyDescent="0.25">
      <c r="A96" t="s">
        <v>137</v>
      </c>
      <c r="B96" t="s">
        <v>28</v>
      </c>
      <c r="C96" s="2">
        <v>45809</v>
      </c>
      <c r="D96" t="s">
        <v>23</v>
      </c>
      <c r="E96">
        <v>9154.2199999999993</v>
      </c>
      <c r="F96">
        <v>0.23</v>
      </c>
      <c r="G96">
        <v>2105.4699999999998</v>
      </c>
      <c r="H96">
        <v>11259.69</v>
      </c>
    </row>
    <row r="97" spans="1:8" x14ac:dyDescent="0.25">
      <c r="A97" t="s">
        <v>138</v>
      </c>
      <c r="B97" t="s">
        <v>32</v>
      </c>
      <c r="C97" s="2">
        <v>45819</v>
      </c>
      <c r="D97" t="s">
        <v>23</v>
      </c>
      <c r="E97">
        <v>6805</v>
      </c>
      <c r="F97">
        <v>0</v>
      </c>
      <c r="G97">
        <v>0</v>
      </c>
      <c r="H97">
        <v>6805</v>
      </c>
    </row>
    <row r="98" spans="1:8" x14ac:dyDescent="0.25">
      <c r="A98" t="s">
        <v>139</v>
      </c>
      <c r="B98" t="s">
        <v>6</v>
      </c>
      <c r="C98" s="2">
        <v>45813</v>
      </c>
      <c r="D98" t="s">
        <v>9</v>
      </c>
      <c r="E98">
        <v>14450.43</v>
      </c>
      <c r="F98">
        <v>0</v>
      </c>
      <c r="G98">
        <v>0</v>
      </c>
      <c r="H98">
        <v>14450.43</v>
      </c>
    </row>
    <row r="99" spans="1:8" x14ac:dyDescent="0.25">
      <c r="A99" t="s">
        <v>140</v>
      </c>
      <c r="B99" t="s">
        <v>10</v>
      </c>
      <c r="C99" s="2">
        <v>45808</v>
      </c>
      <c r="D99" t="s">
        <v>9</v>
      </c>
      <c r="E99">
        <v>10999.5</v>
      </c>
      <c r="F99">
        <v>0.23</v>
      </c>
      <c r="G99">
        <v>2529.89</v>
      </c>
      <c r="H99">
        <v>13529.39</v>
      </c>
    </row>
    <row r="100" spans="1:8" x14ac:dyDescent="0.25">
      <c r="A100" t="s">
        <v>141</v>
      </c>
      <c r="B100" t="s">
        <v>34</v>
      </c>
      <c r="C100" s="2">
        <v>45829</v>
      </c>
      <c r="D100" t="s">
        <v>9</v>
      </c>
      <c r="E100">
        <v>10612.59</v>
      </c>
      <c r="F100">
        <v>0.23</v>
      </c>
      <c r="G100">
        <v>2440.9</v>
      </c>
      <c r="H100">
        <v>13053.49</v>
      </c>
    </row>
    <row r="101" spans="1:8" x14ac:dyDescent="0.25">
      <c r="A101" t="s">
        <v>142</v>
      </c>
      <c r="B101" t="s">
        <v>6</v>
      </c>
      <c r="C101" s="2">
        <v>45819</v>
      </c>
      <c r="D101" t="s">
        <v>9</v>
      </c>
      <c r="E101">
        <v>5126.96</v>
      </c>
      <c r="F101">
        <v>0</v>
      </c>
      <c r="G101">
        <v>0</v>
      </c>
      <c r="H101">
        <v>5126.96</v>
      </c>
    </row>
    <row r="102" spans="1:8" x14ac:dyDescent="0.25">
      <c r="A102" t="s">
        <v>143</v>
      </c>
      <c r="B102" t="s">
        <v>20</v>
      </c>
      <c r="C102" s="2">
        <v>45791</v>
      </c>
      <c r="D102" t="s">
        <v>23</v>
      </c>
      <c r="E102">
        <v>8800.2000000000007</v>
      </c>
      <c r="F102">
        <v>0</v>
      </c>
      <c r="G102">
        <v>0</v>
      </c>
      <c r="H102">
        <v>8800.2000000000007</v>
      </c>
    </row>
    <row r="103" spans="1:8" x14ac:dyDescent="0.25">
      <c r="A103" t="s">
        <v>144</v>
      </c>
      <c r="B103" t="s">
        <v>12</v>
      </c>
      <c r="C103" s="2">
        <v>45838</v>
      </c>
      <c r="D103" t="s">
        <v>14</v>
      </c>
      <c r="E103">
        <v>6553.84</v>
      </c>
      <c r="F103">
        <v>0</v>
      </c>
      <c r="G103">
        <v>0</v>
      </c>
      <c r="H103">
        <v>6553.84</v>
      </c>
    </row>
    <row r="104" spans="1:8" x14ac:dyDescent="0.25">
      <c r="A104" t="s">
        <v>145</v>
      </c>
      <c r="B104" t="s">
        <v>6</v>
      </c>
      <c r="C104" s="2">
        <v>45836</v>
      </c>
      <c r="D104" t="s">
        <v>9</v>
      </c>
      <c r="E104">
        <v>7458.2</v>
      </c>
      <c r="F104">
        <v>0</v>
      </c>
      <c r="G104">
        <v>0</v>
      </c>
      <c r="H104">
        <v>7458.2</v>
      </c>
    </row>
    <row r="105" spans="1:8" x14ac:dyDescent="0.25">
      <c r="A105" t="s">
        <v>146</v>
      </c>
      <c r="B105" t="s">
        <v>12</v>
      </c>
      <c r="C105" s="2">
        <v>45808</v>
      </c>
      <c r="D105" t="s">
        <v>14</v>
      </c>
      <c r="E105">
        <v>5642.02</v>
      </c>
      <c r="F105">
        <v>0</v>
      </c>
      <c r="G105">
        <v>0</v>
      </c>
      <c r="H105">
        <v>5642.02</v>
      </c>
    </row>
    <row r="106" spans="1:8" x14ac:dyDescent="0.25">
      <c r="A106" t="s">
        <v>147</v>
      </c>
      <c r="B106" t="s">
        <v>30</v>
      </c>
      <c r="C106" s="2">
        <v>45804</v>
      </c>
      <c r="D106" t="s">
        <v>23</v>
      </c>
      <c r="E106">
        <v>11902</v>
      </c>
      <c r="F106">
        <v>0</v>
      </c>
      <c r="G106">
        <v>0</v>
      </c>
      <c r="H106">
        <v>11902</v>
      </c>
    </row>
    <row r="107" spans="1:8" x14ac:dyDescent="0.25">
      <c r="A107" t="s">
        <v>148</v>
      </c>
      <c r="B107" t="s">
        <v>15</v>
      </c>
      <c r="C107" s="2">
        <v>45827</v>
      </c>
      <c r="D107" t="s">
        <v>14</v>
      </c>
      <c r="E107">
        <v>3859.24</v>
      </c>
      <c r="F107">
        <v>0</v>
      </c>
      <c r="G107">
        <v>0</v>
      </c>
      <c r="H107">
        <v>3859.24</v>
      </c>
    </row>
    <row r="108" spans="1:8" x14ac:dyDescent="0.25">
      <c r="A108" t="s">
        <v>149</v>
      </c>
      <c r="B108" t="s">
        <v>26</v>
      </c>
      <c r="C108" s="2">
        <v>45824</v>
      </c>
      <c r="D108" t="s">
        <v>14</v>
      </c>
      <c r="E108">
        <v>3636.7</v>
      </c>
      <c r="F108">
        <v>0</v>
      </c>
      <c r="G108">
        <v>0</v>
      </c>
      <c r="H108">
        <v>3636.7</v>
      </c>
    </row>
    <row r="109" spans="1:8" x14ac:dyDescent="0.25">
      <c r="A109" t="s">
        <v>150</v>
      </c>
      <c r="B109" t="s">
        <v>34</v>
      </c>
      <c r="C109" s="2">
        <v>45824</v>
      </c>
      <c r="D109" t="s">
        <v>9</v>
      </c>
      <c r="E109">
        <v>13512.82</v>
      </c>
      <c r="F109">
        <v>0.23</v>
      </c>
      <c r="G109">
        <v>3107.95</v>
      </c>
      <c r="H109">
        <v>16620.77</v>
      </c>
    </row>
    <row r="110" spans="1:8" x14ac:dyDescent="0.25">
      <c r="A110" t="s">
        <v>151</v>
      </c>
      <c r="B110" t="s">
        <v>24</v>
      </c>
      <c r="C110" s="2">
        <v>45800</v>
      </c>
      <c r="D110" t="s">
        <v>23</v>
      </c>
      <c r="E110">
        <v>1143.46</v>
      </c>
      <c r="F110">
        <v>0</v>
      </c>
      <c r="G110">
        <v>0</v>
      </c>
      <c r="H110">
        <v>1143.46</v>
      </c>
    </row>
    <row r="111" spans="1:8" x14ac:dyDescent="0.25">
      <c r="A111" t="s">
        <v>152</v>
      </c>
      <c r="B111" t="s">
        <v>32</v>
      </c>
      <c r="C111" s="2">
        <v>45808</v>
      </c>
      <c r="D111" t="s">
        <v>23</v>
      </c>
      <c r="E111">
        <v>10989.59</v>
      </c>
      <c r="F111">
        <v>0</v>
      </c>
      <c r="G111">
        <v>0</v>
      </c>
      <c r="H111">
        <v>10989.59</v>
      </c>
    </row>
    <row r="112" spans="1:8" x14ac:dyDescent="0.25">
      <c r="A112" t="s">
        <v>153</v>
      </c>
      <c r="B112" t="s">
        <v>12</v>
      </c>
      <c r="C112" s="2">
        <v>45786</v>
      </c>
      <c r="D112" t="s">
        <v>14</v>
      </c>
      <c r="E112">
        <v>12457.87</v>
      </c>
      <c r="F112">
        <v>0</v>
      </c>
      <c r="G112">
        <v>0</v>
      </c>
      <c r="H112">
        <v>12457.87</v>
      </c>
    </row>
    <row r="113" spans="1:8" x14ac:dyDescent="0.25">
      <c r="A113" t="s">
        <v>154</v>
      </c>
      <c r="B113" t="s">
        <v>20</v>
      </c>
      <c r="C113" s="2">
        <v>45806</v>
      </c>
      <c r="D113" t="s">
        <v>23</v>
      </c>
      <c r="E113">
        <v>12833.44</v>
      </c>
      <c r="F113">
        <v>0</v>
      </c>
      <c r="G113">
        <v>0</v>
      </c>
      <c r="H113">
        <v>12833.44</v>
      </c>
    </row>
    <row r="114" spans="1:8" x14ac:dyDescent="0.25">
      <c r="A114" t="s">
        <v>155</v>
      </c>
      <c r="B114" t="s">
        <v>26</v>
      </c>
      <c r="C114" s="2">
        <v>45816</v>
      </c>
      <c r="D114" t="s">
        <v>14</v>
      </c>
      <c r="E114">
        <v>574.6</v>
      </c>
      <c r="F114">
        <v>0</v>
      </c>
      <c r="G114">
        <v>0</v>
      </c>
      <c r="H114">
        <v>574.6</v>
      </c>
    </row>
    <row r="115" spans="1:8" x14ac:dyDescent="0.25">
      <c r="A115" t="s">
        <v>156</v>
      </c>
      <c r="B115" t="s">
        <v>26</v>
      </c>
      <c r="C115" s="2">
        <v>45825</v>
      </c>
      <c r="D115" t="s">
        <v>14</v>
      </c>
      <c r="E115">
        <v>9445.44</v>
      </c>
      <c r="F115">
        <v>0</v>
      </c>
      <c r="G115">
        <v>0</v>
      </c>
      <c r="H115">
        <v>9445.44</v>
      </c>
    </row>
    <row r="116" spans="1:8" x14ac:dyDescent="0.25">
      <c r="A116" t="s">
        <v>157</v>
      </c>
      <c r="B116" t="s">
        <v>20</v>
      </c>
      <c r="C116" s="2">
        <v>45820</v>
      </c>
      <c r="D116" t="s">
        <v>23</v>
      </c>
      <c r="E116">
        <v>5457.15</v>
      </c>
      <c r="F116">
        <v>0</v>
      </c>
      <c r="G116">
        <v>0</v>
      </c>
      <c r="H116">
        <v>5457.15</v>
      </c>
    </row>
    <row r="117" spans="1:8" x14ac:dyDescent="0.25">
      <c r="A117" t="s">
        <v>158</v>
      </c>
      <c r="B117" t="s">
        <v>32</v>
      </c>
      <c r="C117" s="2">
        <v>45843</v>
      </c>
      <c r="D117" t="s">
        <v>23</v>
      </c>
      <c r="E117">
        <v>8941.4699999999993</v>
      </c>
      <c r="F117">
        <v>0</v>
      </c>
      <c r="G117">
        <v>0</v>
      </c>
      <c r="H117">
        <v>8941.4699999999993</v>
      </c>
    </row>
    <row r="118" spans="1:8" x14ac:dyDescent="0.25">
      <c r="A118" t="s">
        <v>159</v>
      </c>
      <c r="B118" t="s">
        <v>32</v>
      </c>
      <c r="C118" s="2">
        <v>45798</v>
      </c>
      <c r="D118" t="s">
        <v>23</v>
      </c>
      <c r="E118">
        <v>12411.94</v>
      </c>
      <c r="F118">
        <v>0</v>
      </c>
      <c r="G118">
        <v>0</v>
      </c>
      <c r="H118">
        <v>12411.94</v>
      </c>
    </row>
    <row r="119" spans="1:8" x14ac:dyDescent="0.25">
      <c r="A119" t="s">
        <v>160</v>
      </c>
      <c r="B119" t="s">
        <v>18</v>
      </c>
      <c r="C119" s="2">
        <v>45839</v>
      </c>
      <c r="D119" t="s">
        <v>14</v>
      </c>
      <c r="E119">
        <v>2872.55</v>
      </c>
      <c r="F119">
        <v>0.08</v>
      </c>
      <c r="G119">
        <v>229.8</v>
      </c>
      <c r="H119">
        <v>3102.35</v>
      </c>
    </row>
    <row r="120" spans="1:8" x14ac:dyDescent="0.25">
      <c r="A120" t="s">
        <v>161</v>
      </c>
      <c r="B120" t="s">
        <v>28</v>
      </c>
      <c r="C120" s="2">
        <v>45823</v>
      </c>
      <c r="D120" t="s">
        <v>23</v>
      </c>
      <c r="E120">
        <v>14485.55</v>
      </c>
      <c r="F120">
        <v>0.23</v>
      </c>
      <c r="G120">
        <v>3331.68</v>
      </c>
      <c r="H120">
        <v>17817.23</v>
      </c>
    </row>
    <row r="121" spans="1:8" x14ac:dyDescent="0.25">
      <c r="A121" t="s">
        <v>162</v>
      </c>
      <c r="B121" t="s">
        <v>24</v>
      </c>
      <c r="C121" s="2">
        <v>45820</v>
      </c>
      <c r="D121" t="s">
        <v>23</v>
      </c>
      <c r="E121">
        <v>951.44</v>
      </c>
      <c r="F121">
        <v>0</v>
      </c>
      <c r="G121">
        <v>0</v>
      </c>
      <c r="H121">
        <v>951.44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sheetViews>
  <sheetFormatPr defaultRowHeight="15" x14ac:dyDescent="0.25"/>
  <cols>
    <col min="1" max="1" width="13.42578125" bestFit="1" customWidth="1"/>
    <col min="2" max="2" width="11.85546875" bestFit="1" customWidth="1"/>
    <col min="3" max="3" width="10.42578125" bestFit="1" customWidth="1"/>
    <col min="4" max="4" width="12.85546875" bestFit="1" customWidth="1"/>
    <col min="5" max="5" width="12.42578125" bestFit="1" customWidth="1"/>
    <col min="7" max="7" width="12.140625" bestFit="1" customWidth="1"/>
  </cols>
  <sheetData>
    <row r="1" spans="1:8" x14ac:dyDescent="0.25">
      <c r="A1" s="1" t="s">
        <v>163</v>
      </c>
      <c r="B1" s="1" t="s">
        <v>36</v>
      </c>
      <c r="C1" s="1" t="s">
        <v>0</v>
      </c>
      <c r="D1" s="1" t="s">
        <v>164</v>
      </c>
      <c r="E1" s="1" t="s">
        <v>39</v>
      </c>
      <c r="F1" s="1" t="s">
        <v>40</v>
      </c>
      <c r="G1" s="1" t="s">
        <v>41</v>
      </c>
      <c r="H1" s="1" t="s">
        <v>42</v>
      </c>
    </row>
    <row r="2" spans="1:8" x14ac:dyDescent="0.25">
      <c r="A2" t="s">
        <v>165</v>
      </c>
      <c r="B2" t="s">
        <v>43</v>
      </c>
      <c r="C2" t="s">
        <v>32</v>
      </c>
      <c r="D2" s="2">
        <v>45835</v>
      </c>
      <c r="E2">
        <v>7320.21</v>
      </c>
      <c r="F2">
        <v>0</v>
      </c>
      <c r="G2">
        <v>0</v>
      </c>
      <c r="H2">
        <v>7320.21</v>
      </c>
    </row>
    <row r="3" spans="1:8" x14ac:dyDescent="0.25">
      <c r="A3" t="s">
        <v>166</v>
      </c>
      <c r="B3" t="s">
        <v>44</v>
      </c>
      <c r="C3" t="s">
        <v>24</v>
      </c>
      <c r="D3" s="2">
        <v>45833</v>
      </c>
      <c r="E3">
        <v>6297.98</v>
      </c>
      <c r="F3">
        <v>0</v>
      </c>
      <c r="G3">
        <v>0</v>
      </c>
      <c r="H3">
        <v>6297.98</v>
      </c>
    </row>
    <row r="4" spans="1:8" x14ac:dyDescent="0.25">
      <c r="A4" t="s">
        <v>167</v>
      </c>
      <c r="B4" t="s">
        <v>45</v>
      </c>
      <c r="C4" t="s">
        <v>10</v>
      </c>
      <c r="D4" s="2">
        <v>45830</v>
      </c>
      <c r="E4">
        <v>8667.68</v>
      </c>
      <c r="F4">
        <v>0.23</v>
      </c>
      <c r="G4">
        <v>1993.57</v>
      </c>
      <c r="H4">
        <v>10661.25</v>
      </c>
    </row>
    <row r="5" spans="1:8" x14ac:dyDescent="0.25">
      <c r="A5" t="s">
        <v>168</v>
      </c>
      <c r="B5" t="s">
        <v>46</v>
      </c>
      <c r="C5" t="s">
        <v>32</v>
      </c>
      <c r="D5" s="2">
        <v>45845</v>
      </c>
      <c r="E5">
        <v>5525.26</v>
      </c>
      <c r="F5">
        <v>0</v>
      </c>
      <c r="G5">
        <v>0</v>
      </c>
      <c r="H5">
        <v>5525.26</v>
      </c>
    </row>
    <row r="6" spans="1:8" x14ac:dyDescent="0.25">
      <c r="A6" t="s">
        <v>169</v>
      </c>
      <c r="B6" t="s">
        <v>47</v>
      </c>
      <c r="C6" t="s">
        <v>12</v>
      </c>
      <c r="D6" s="2">
        <v>45849</v>
      </c>
      <c r="E6">
        <v>2899.55</v>
      </c>
      <c r="F6">
        <v>0</v>
      </c>
      <c r="G6">
        <v>0</v>
      </c>
      <c r="H6">
        <v>2899.55</v>
      </c>
    </row>
    <row r="7" spans="1:8" x14ac:dyDescent="0.25">
      <c r="A7" t="s">
        <v>170</v>
      </c>
      <c r="B7" t="s">
        <v>48</v>
      </c>
      <c r="C7" t="s">
        <v>20</v>
      </c>
      <c r="D7" s="2">
        <v>45826</v>
      </c>
      <c r="E7">
        <v>1829.77</v>
      </c>
      <c r="F7">
        <v>0</v>
      </c>
      <c r="G7">
        <v>0</v>
      </c>
      <c r="H7">
        <v>1829.77</v>
      </c>
    </row>
    <row r="8" spans="1:8" x14ac:dyDescent="0.25">
      <c r="A8" t="s">
        <v>171</v>
      </c>
      <c r="B8" t="s">
        <v>49</v>
      </c>
      <c r="C8" t="s">
        <v>10</v>
      </c>
      <c r="D8" s="2">
        <v>45818</v>
      </c>
      <c r="E8">
        <v>9281.27</v>
      </c>
      <c r="F8">
        <v>0.23</v>
      </c>
      <c r="G8">
        <v>2134.69</v>
      </c>
      <c r="H8">
        <v>11415.96</v>
      </c>
    </row>
    <row r="9" spans="1:8" x14ac:dyDescent="0.25">
      <c r="A9" t="s">
        <v>172</v>
      </c>
      <c r="B9" t="s">
        <v>50</v>
      </c>
      <c r="C9" t="s">
        <v>26</v>
      </c>
      <c r="D9" s="2">
        <v>45841</v>
      </c>
      <c r="E9">
        <v>3534.96</v>
      </c>
      <c r="F9">
        <v>0</v>
      </c>
      <c r="G9">
        <v>0</v>
      </c>
      <c r="H9">
        <v>3534.96</v>
      </c>
    </row>
    <row r="10" spans="1:8" x14ac:dyDescent="0.25">
      <c r="A10" t="s">
        <v>173</v>
      </c>
      <c r="B10" t="s">
        <v>51</v>
      </c>
      <c r="C10" t="s">
        <v>30</v>
      </c>
      <c r="D10" s="2">
        <v>45840</v>
      </c>
      <c r="E10">
        <v>7874.28</v>
      </c>
      <c r="F10">
        <v>0</v>
      </c>
      <c r="G10">
        <v>0</v>
      </c>
      <c r="H10">
        <v>7874.28</v>
      </c>
    </row>
    <row r="11" spans="1:8" x14ac:dyDescent="0.25">
      <c r="A11" t="s">
        <v>174</v>
      </c>
      <c r="B11" t="s">
        <v>52</v>
      </c>
      <c r="C11" t="s">
        <v>6</v>
      </c>
      <c r="D11" s="2">
        <v>45826</v>
      </c>
      <c r="E11">
        <v>5388.77</v>
      </c>
      <c r="F11">
        <v>0</v>
      </c>
      <c r="G11">
        <v>0</v>
      </c>
      <c r="H11">
        <v>5388.77</v>
      </c>
    </row>
    <row r="12" spans="1:8" x14ac:dyDescent="0.25">
      <c r="A12" t="s">
        <v>175</v>
      </c>
      <c r="B12" t="s">
        <v>53</v>
      </c>
      <c r="C12" t="s">
        <v>10</v>
      </c>
      <c r="D12" s="2">
        <v>45858</v>
      </c>
      <c r="E12">
        <v>519.94000000000005</v>
      </c>
      <c r="F12">
        <v>0.23</v>
      </c>
      <c r="G12">
        <v>119.59</v>
      </c>
      <c r="H12">
        <v>639.53</v>
      </c>
    </row>
    <row r="13" spans="1:8" x14ac:dyDescent="0.25">
      <c r="A13" t="s">
        <v>176</v>
      </c>
      <c r="B13" t="s">
        <v>54</v>
      </c>
      <c r="C13" t="s">
        <v>20</v>
      </c>
      <c r="D13" s="2">
        <v>45819</v>
      </c>
      <c r="E13">
        <v>6116.07</v>
      </c>
      <c r="F13">
        <v>0</v>
      </c>
      <c r="G13">
        <v>0</v>
      </c>
      <c r="H13">
        <v>6116.07</v>
      </c>
    </row>
    <row r="14" spans="1:8" x14ac:dyDescent="0.25">
      <c r="A14" t="s">
        <v>177</v>
      </c>
      <c r="B14" t="s">
        <v>55</v>
      </c>
      <c r="C14" t="s">
        <v>18</v>
      </c>
      <c r="D14" s="2">
        <v>45831</v>
      </c>
      <c r="E14">
        <v>4320.6099999999997</v>
      </c>
      <c r="F14">
        <v>0.08</v>
      </c>
      <c r="G14">
        <v>345.65</v>
      </c>
      <c r="H14">
        <v>4666.26</v>
      </c>
    </row>
    <row r="15" spans="1:8" x14ac:dyDescent="0.25">
      <c r="A15" t="s">
        <v>178</v>
      </c>
      <c r="B15" t="s">
        <v>56</v>
      </c>
      <c r="C15" t="s">
        <v>32</v>
      </c>
      <c r="D15" s="2">
        <v>45871</v>
      </c>
      <c r="E15">
        <v>10990.83</v>
      </c>
      <c r="F15">
        <v>0</v>
      </c>
      <c r="G15">
        <v>0</v>
      </c>
      <c r="H15">
        <v>10990.83</v>
      </c>
    </row>
    <row r="16" spans="1:8" x14ac:dyDescent="0.25">
      <c r="A16" t="s">
        <v>179</v>
      </c>
      <c r="B16" t="s">
        <v>57</v>
      </c>
      <c r="C16" t="s">
        <v>30</v>
      </c>
      <c r="D16" s="2">
        <v>45854</v>
      </c>
      <c r="E16">
        <v>3085.29</v>
      </c>
      <c r="F16">
        <v>0</v>
      </c>
      <c r="G16">
        <v>0</v>
      </c>
      <c r="H16">
        <v>3085.29</v>
      </c>
    </row>
    <row r="17" spans="1:8" x14ac:dyDescent="0.25">
      <c r="A17" t="s">
        <v>180</v>
      </c>
      <c r="B17" t="s">
        <v>58</v>
      </c>
      <c r="C17" t="s">
        <v>20</v>
      </c>
      <c r="D17" s="2">
        <v>45851</v>
      </c>
      <c r="E17">
        <v>9365.7999999999993</v>
      </c>
      <c r="F17">
        <v>0</v>
      </c>
      <c r="G17">
        <v>0</v>
      </c>
      <c r="H17">
        <v>9365.7999999999993</v>
      </c>
    </row>
    <row r="18" spans="1:8" x14ac:dyDescent="0.25">
      <c r="A18" t="s">
        <v>181</v>
      </c>
      <c r="B18" t="s">
        <v>59</v>
      </c>
      <c r="C18" t="s">
        <v>6</v>
      </c>
      <c r="D18" s="2">
        <v>45849</v>
      </c>
      <c r="E18">
        <v>1688.12</v>
      </c>
      <c r="F18">
        <v>0</v>
      </c>
      <c r="G18">
        <v>0</v>
      </c>
      <c r="H18">
        <v>1688.12</v>
      </c>
    </row>
    <row r="19" spans="1:8" x14ac:dyDescent="0.25">
      <c r="A19" t="s">
        <v>182</v>
      </c>
      <c r="B19" t="s">
        <v>61</v>
      </c>
      <c r="C19" t="s">
        <v>18</v>
      </c>
      <c r="D19" s="2">
        <v>45832</v>
      </c>
      <c r="E19">
        <v>7404.42</v>
      </c>
      <c r="F19">
        <v>0.08</v>
      </c>
      <c r="G19">
        <v>592.35</v>
      </c>
      <c r="H19">
        <v>7996.77</v>
      </c>
    </row>
    <row r="20" spans="1:8" x14ac:dyDescent="0.25">
      <c r="A20" t="s">
        <v>183</v>
      </c>
      <c r="B20" t="s">
        <v>62</v>
      </c>
      <c r="C20" t="s">
        <v>10</v>
      </c>
      <c r="D20" s="2">
        <v>45824</v>
      </c>
      <c r="E20">
        <v>8740.4699999999993</v>
      </c>
      <c r="F20">
        <v>0.23</v>
      </c>
      <c r="G20">
        <v>2010.31</v>
      </c>
      <c r="H20">
        <v>10750.78</v>
      </c>
    </row>
    <row r="21" spans="1:8" x14ac:dyDescent="0.25">
      <c r="A21" t="s">
        <v>184</v>
      </c>
      <c r="B21" t="s">
        <v>64</v>
      </c>
      <c r="C21" t="s">
        <v>26</v>
      </c>
      <c r="D21" s="2">
        <v>45837</v>
      </c>
      <c r="E21">
        <v>9373.99</v>
      </c>
      <c r="F21">
        <v>0</v>
      </c>
      <c r="G21">
        <v>0</v>
      </c>
      <c r="H21">
        <v>9373.99</v>
      </c>
    </row>
    <row r="22" spans="1:8" x14ac:dyDescent="0.25">
      <c r="A22" t="s">
        <v>185</v>
      </c>
      <c r="B22" t="s">
        <v>65</v>
      </c>
      <c r="C22" t="s">
        <v>24</v>
      </c>
      <c r="D22" s="2">
        <v>45822</v>
      </c>
      <c r="E22">
        <v>12841.48</v>
      </c>
      <c r="F22">
        <v>0</v>
      </c>
      <c r="G22">
        <v>0</v>
      </c>
      <c r="H22">
        <v>12841.48</v>
      </c>
    </row>
    <row r="23" spans="1:8" x14ac:dyDescent="0.25">
      <c r="A23" t="s">
        <v>186</v>
      </c>
      <c r="B23" t="s">
        <v>66</v>
      </c>
      <c r="C23" t="s">
        <v>6</v>
      </c>
      <c r="D23" s="2">
        <v>45838</v>
      </c>
      <c r="E23">
        <v>4185.37</v>
      </c>
      <c r="F23">
        <v>0</v>
      </c>
      <c r="G23">
        <v>0</v>
      </c>
      <c r="H23">
        <v>4185.37</v>
      </c>
    </row>
    <row r="24" spans="1:8" x14ac:dyDescent="0.25">
      <c r="A24" t="s">
        <v>187</v>
      </c>
      <c r="B24" t="s">
        <v>67</v>
      </c>
      <c r="C24" t="s">
        <v>15</v>
      </c>
      <c r="D24" s="2">
        <v>45816</v>
      </c>
      <c r="E24">
        <v>8704.23</v>
      </c>
      <c r="F24">
        <v>0</v>
      </c>
      <c r="G24">
        <v>0</v>
      </c>
      <c r="H24">
        <v>8704.23</v>
      </c>
    </row>
    <row r="25" spans="1:8" x14ac:dyDescent="0.25">
      <c r="A25" t="s">
        <v>188</v>
      </c>
      <c r="B25" t="s">
        <v>68</v>
      </c>
      <c r="C25" t="s">
        <v>32</v>
      </c>
      <c r="D25" s="2">
        <v>45813</v>
      </c>
      <c r="E25">
        <v>13355.95</v>
      </c>
      <c r="F25">
        <v>0</v>
      </c>
      <c r="G25">
        <v>0</v>
      </c>
      <c r="H25">
        <v>13355.95</v>
      </c>
    </row>
    <row r="26" spans="1:8" x14ac:dyDescent="0.25">
      <c r="A26" t="s">
        <v>189</v>
      </c>
      <c r="B26" t="s">
        <v>70</v>
      </c>
      <c r="C26" t="s">
        <v>10</v>
      </c>
      <c r="D26" s="2">
        <v>45819</v>
      </c>
      <c r="E26">
        <v>1249.3800000000001</v>
      </c>
      <c r="F26">
        <v>0.23</v>
      </c>
      <c r="G26">
        <v>287.36</v>
      </c>
      <c r="H26">
        <v>1536.74</v>
      </c>
    </row>
    <row r="27" spans="1:8" x14ac:dyDescent="0.25">
      <c r="A27" t="s">
        <v>190</v>
      </c>
      <c r="B27" t="s">
        <v>71</v>
      </c>
      <c r="C27" t="s">
        <v>32</v>
      </c>
      <c r="D27" s="2">
        <v>45811</v>
      </c>
      <c r="E27">
        <v>1637.62</v>
      </c>
      <c r="F27">
        <v>0</v>
      </c>
      <c r="G27">
        <v>0</v>
      </c>
      <c r="H27">
        <v>1637.62</v>
      </c>
    </row>
    <row r="28" spans="1:8" x14ac:dyDescent="0.25">
      <c r="A28" t="s">
        <v>191</v>
      </c>
      <c r="B28" t="s">
        <v>72</v>
      </c>
      <c r="C28" t="s">
        <v>20</v>
      </c>
      <c r="D28" s="2">
        <v>45858</v>
      </c>
      <c r="E28">
        <v>3410.55</v>
      </c>
      <c r="F28">
        <v>0</v>
      </c>
      <c r="G28">
        <v>0</v>
      </c>
      <c r="H28">
        <v>3410.55</v>
      </c>
    </row>
    <row r="29" spans="1:8" x14ac:dyDescent="0.25">
      <c r="A29" t="s">
        <v>192</v>
      </c>
      <c r="B29" t="s">
        <v>73</v>
      </c>
      <c r="C29" t="s">
        <v>30</v>
      </c>
      <c r="D29" s="2">
        <v>45826</v>
      </c>
      <c r="E29">
        <v>5134.79</v>
      </c>
      <c r="F29">
        <v>0</v>
      </c>
      <c r="G29">
        <v>0</v>
      </c>
      <c r="H29">
        <v>5134.79</v>
      </c>
    </row>
    <row r="30" spans="1:8" x14ac:dyDescent="0.25">
      <c r="A30" t="s">
        <v>193</v>
      </c>
      <c r="B30" t="s">
        <v>74</v>
      </c>
      <c r="C30" t="s">
        <v>26</v>
      </c>
      <c r="D30" s="2">
        <v>45845</v>
      </c>
      <c r="E30">
        <v>6050.27</v>
      </c>
      <c r="F30">
        <v>0</v>
      </c>
      <c r="G30">
        <v>0</v>
      </c>
      <c r="H30">
        <v>6050.27</v>
      </c>
    </row>
    <row r="31" spans="1:8" x14ac:dyDescent="0.25">
      <c r="A31" t="s">
        <v>194</v>
      </c>
      <c r="B31" t="s">
        <v>76</v>
      </c>
      <c r="C31" t="s">
        <v>28</v>
      </c>
      <c r="D31" s="2">
        <v>45836</v>
      </c>
      <c r="E31">
        <v>12076.48</v>
      </c>
      <c r="F31">
        <v>0.23</v>
      </c>
      <c r="G31">
        <v>2777.59</v>
      </c>
      <c r="H31">
        <v>14854.07</v>
      </c>
    </row>
    <row r="32" spans="1:8" x14ac:dyDescent="0.25">
      <c r="A32" t="s">
        <v>195</v>
      </c>
      <c r="B32" t="s">
        <v>78</v>
      </c>
      <c r="C32" t="s">
        <v>26</v>
      </c>
      <c r="D32" s="2">
        <v>45828</v>
      </c>
      <c r="E32">
        <v>681.25</v>
      </c>
      <c r="F32">
        <v>0</v>
      </c>
      <c r="G32">
        <v>0</v>
      </c>
      <c r="H32">
        <v>681.25</v>
      </c>
    </row>
    <row r="33" spans="1:8" x14ac:dyDescent="0.25">
      <c r="A33" t="s">
        <v>196</v>
      </c>
      <c r="B33" t="s">
        <v>79</v>
      </c>
      <c r="C33" t="s">
        <v>30</v>
      </c>
      <c r="D33" s="2">
        <v>45839</v>
      </c>
      <c r="E33">
        <v>13073.19</v>
      </c>
      <c r="F33">
        <v>0</v>
      </c>
      <c r="G33">
        <v>0</v>
      </c>
      <c r="H33">
        <v>13073.19</v>
      </c>
    </row>
    <row r="34" spans="1:8" x14ac:dyDescent="0.25">
      <c r="A34" t="s">
        <v>197</v>
      </c>
      <c r="B34" t="s">
        <v>80</v>
      </c>
      <c r="C34" t="s">
        <v>15</v>
      </c>
      <c r="D34" s="2">
        <v>45820</v>
      </c>
      <c r="E34">
        <v>3218.4</v>
      </c>
      <c r="F34">
        <v>0</v>
      </c>
      <c r="G34">
        <v>0</v>
      </c>
      <c r="H34">
        <v>3218.4</v>
      </c>
    </row>
    <row r="35" spans="1:8" x14ac:dyDescent="0.25">
      <c r="A35" t="s">
        <v>198</v>
      </c>
      <c r="B35" t="s">
        <v>81</v>
      </c>
      <c r="C35" t="s">
        <v>10</v>
      </c>
      <c r="D35" s="2">
        <v>45833</v>
      </c>
      <c r="E35">
        <v>6158.6</v>
      </c>
      <c r="F35">
        <v>0.23</v>
      </c>
      <c r="G35">
        <v>1416.48</v>
      </c>
      <c r="H35">
        <v>7575.08</v>
      </c>
    </row>
    <row r="36" spans="1:8" x14ac:dyDescent="0.25">
      <c r="A36" t="s">
        <v>199</v>
      </c>
      <c r="B36" t="s">
        <v>82</v>
      </c>
      <c r="C36" t="s">
        <v>20</v>
      </c>
      <c r="D36" s="2">
        <v>45833</v>
      </c>
      <c r="E36">
        <v>1822.49</v>
      </c>
      <c r="F36">
        <v>0</v>
      </c>
      <c r="G36">
        <v>0</v>
      </c>
      <c r="H36">
        <v>1822.49</v>
      </c>
    </row>
    <row r="37" spans="1:8" x14ac:dyDescent="0.25">
      <c r="A37" t="s">
        <v>200</v>
      </c>
      <c r="B37" t="s">
        <v>83</v>
      </c>
      <c r="C37" t="s">
        <v>15</v>
      </c>
      <c r="D37" s="2">
        <v>45851</v>
      </c>
      <c r="E37">
        <v>1661.61</v>
      </c>
      <c r="F37">
        <v>0</v>
      </c>
      <c r="G37">
        <v>0</v>
      </c>
      <c r="H37">
        <v>1661.61</v>
      </c>
    </row>
    <row r="38" spans="1:8" x14ac:dyDescent="0.25">
      <c r="A38" t="s">
        <v>201</v>
      </c>
      <c r="B38" t="s">
        <v>84</v>
      </c>
      <c r="C38" t="s">
        <v>18</v>
      </c>
      <c r="D38" s="2">
        <v>45830</v>
      </c>
      <c r="E38">
        <v>8928.93</v>
      </c>
      <c r="F38">
        <v>0.08</v>
      </c>
      <c r="G38">
        <v>714.31</v>
      </c>
      <c r="H38">
        <v>9643.24</v>
      </c>
    </row>
    <row r="39" spans="1:8" x14ac:dyDescent="0.25">
      <c r="A39" t="s">
        <v>202</v>
      </c>
      <c r="B39" t="s">
        <v>85</v>
      </c>
      <c r="C39" t="s">
        <v>32</v>
      </c>
      <c r="D39" s="2">
        <v>45804</v>
      </c>
      <c r="E39">
        <v>2047.89</v>
      </c>
      <c r="F39">
        <v>0</v>
      </c>
      <c r="G39">
        <v>0</v>
      </c>
      <c r="H39">
        <v>2047.89</v>
      </c>
    </row>
    <row r="40" spans="1:8" x14ac:dyDescent="0.25">
      <c r="A40" t="s">
        <v>203</v>
      </c>
      <c r="B40" t="s">
        <v>86</v>
      </c>
      <c r="C40" t="s">
        <v>26</v>
      </c>
      <c r="D40" s="2">
        <v>45864</v>
      </c>
      <c r="E40">
        <v>5935.62</v>
      </c>
      <c r="F40">
        <v>0</v>
      </c>
      <c r="G40">
        <v>0</v>
      </c>
      <c r="H40">
        <v>5935.62</v>
      </c>
    </row>
    <row r="41" spans="1:8" x14ac:dyDescent="0.25">
      <c r="A41" t="s">
        <v>204</v>
      </c>
      <c r="B41" t="s">
        <v>87</v>
      </c>
      <c r="C41" t="s">
        <v>12</v>
      </c>
      <c r="D41" s="2">
        <v>45800</v>
      </c>
      <c r="E41">
        <v>8223.2999999999993</v>
      </c>
      <c r="F41">
        <v>0</v>
      </c>
      <c r="G41">
        <v>0</v>
      </c>
      <c r="H41">
        <v>8223.2999999999993</v>
      </c>
    </row>
    <row r="42" spans="1:8" x14ac:dyDescent="0.25">
      <c r="A42" t="s">
        <v>205</v>
      </c>
      <c r="B42" t="s">
        <v>88</v>
      </c>
      <c r="C42" t="s">
        <v>32</v>
      </c>
      <c r="D42" s="2">
        <v>45836</v>
      </c>
      <c r="E42">
        <v>4570.45</v>
      </c>
      <c r="F42">
        <v>0</v>
      </c>
      <c r="G42">
        <v>0</v>
      </c>
      <c r="H42">
        <v>4570.45</v>
      </c>
    </row>
    <row r="43" spans="1:8" x14ac:dyDescent="0.25">
      <c r="A43" t="s">
        <v>206</v>
      </c>
      <c r="B43" t="s">
        <v>89</v>
      </c>
      <c r="C43" t="s">
        <v>30</v>
      </c>
      <c r="D43" s="2">
        <v>45836</v>
      </c>
      <c r="E43">
        <v>3167.88</v>
      </c>
      <c r="F43">
        <v>0</v>
      </c>
      <c r="G43">
        <v>0</v>
      </c>
      <c r="H43">
        <v>3167.88</v>
      </c>
    </row>
    <row r="44" spans="1:8" x14ac:dyDescent="0.25">
      <c r="A44" t="s">
        <v>207</v>
      </c>
      <c r="B44" t="s">
        <v>90</v>
      </c>
      <c r="C44" t="s">
        <v>20</v>
      </c>
      <c r="D44" s="2">
        <v>45812</v>
      </c>
      <c r="E44">
        <v>5691.11</v>
      </c>
      <c r="F44">
        <v>0</v>
      </c>
      <c r="G44">
        <v>0</v>
      </c>
      <c r="H44">
        <v>5691.11</v>
      </c>
    </row>
    <row r="45" spans="1:8" x14ac:dyDescent="0.25">
      <c r="A45" t="s">
        <v>208</v>
      </c>
      <c r="B45" t="s">
        <v>91</v>
      </c>
      <c r="C45" t="s">
        <v>12</v>
      </c>
      <c r="D45" s="2">
        <v>45838</v>
      </c>
      <c r="E45">
        <v>14024.56</v>
      </c>
      <c r="F45">
        <v>0</v>
      </c>
      <c r="G45">
        <v>0</v>
      </c>
      <c r="H45">
        <v>14024.56</v>
      </c>
    </row>
    <row r="46" spans="1:8" x14ac:dyDescent="0.25">
      <c r="A46" t="s">
        <v>209</v>
      </c>
      <c r="B46" t="s">
        <v>92</v>
      </c>
      <c r="C46" t="s">
        <v>15</v>
      </c>
      <c r="D46" s="2">
        <v>45855</v>
      </c>
      <c r="E46">
        <v>4297.8</v>
      </c>
      <c r="F46">
        <v>0</v>
      </c>
      <c r="G46">
        <v>0</v>
      </c>
      <c r="H46">
        <v>4297.8</v>
      </c>
    </row>
    <row r="47" spans="1:8" x14ac:dyDescent="0.25">
      <c r="A47" t="s">
        <v>210</v>
      </c>
      <c r="B47" t="s">
        <v>93</v>
      </c>
      <c r="C47" t="s">
        <v>15</v>
      </c>
      <c r="D47" s="2">
        <v>45831</v>
      </c>
      <c r="E47">
        <v>13407.19</v>
      </c>
      <c r="F47">
        <v>0</v>
      </c>
      <c r="G47">
        <v>0</v>
      </c>
      <c r="H47">
        <v>13407.19</v>
      </c>
    </row>
    <row r="48" spans="1:8" x14ac:dyDescent="0.25">
      <c r="A48" t="s">
        <v>211</v>
      </c>
      <c r="B48" t="s">
        <v>94</v>
      </c>
      <c r="C48" t="s">
        <v>20</v>
      </c>
      <c r="D48" s="2">
        <v>45878</v>
      </c>
      <c r="E48">
        <v>14333.74</v>
      </c>
      <c r="F48">
        <v>0</v>
      </c>
      <c r="G48">
        <v>0</v>
      </c>
      <c r="H48">
        <v>14333.74</v>
      </c>
    </row>
    <row r="49" spans="1:8" x14ac:dyDescent="0.25">
      <c r="A49" t="s">
        <v>212</v>
      </c>
      <c r="B49" t="s">
        <v>95</v>
      </c>
      <c r="C49" t="s">
        <v>30</v>
      </c>
      <c r="D49" s="2">
        <v>45838</v>
      </c>
      <c r="E49">
        <v>4853.6899999999996</v>
      </c>
      <c r="F49">
        <v>0</v>
      </c>
      <c r="G49">
        <v>0</v>
      </c>
      <c r="H49">
        <v>4853.6899999999996</v>
      </c>
    </row>
    <row r="50" spans="1:8" x14ac:dyDescent="0.25">
      <c r="A50" t="s">
        <v>213</v>
      </c>
      <c r="B50" t="s">
        <v>96</v>
      </c>
      <c r="C50" t="s">
        <v>12</v>
      </c>
      <c r="D50" s="2">
        <v>45849</v>
      </c>
      <c r="E50">
        <v>1573.1</v>
      </c>
      <c r="F50">
        <v>0</v>
      </c>
      <c r="G50">
        <v>0</v>
      </c>
      <c r="H50">
        <v>1573.1</v>
      </c>
    </row>
    <row r="51" spans="1:8" x14ac:dyDescent="0.25">
      <c r="A51" t="s">
        <v>214</v>
      </c>
      <c r="B51" t="s">
        <v>97</v>
      </c>
      <c r="C51" t="s">
        <v>6</v>
      </c>
      <c r="D51" s="2">
        <v>45823</v>
      </c>
      <c r="E51">
        <v>6249.87</v>
      </c>
      <c r="F51">
        <v>0</v>
      </c>
      <c r="G51">
        <v>0</v>
      </c>
      <c r="H51">
        <v>6249.87</v>
      </c>
    </row>
    <row r="52" spans="1:8" x14ac:dyDescent="0.25">
      <c r="A52" t="s">
        <v>215</v>
      </c>
      <c r="B52" t="s">
        <v>98</v>
      </c>
      <c r="C52" t="s">
        <v>32</v>
      </c>
      <c r="D52" s="2">
        <v>45795</v>
      </c>
      <c r="E52">
        <v>1177.77</v>
      </c>
      <c r="F52">
        <v>0</v>
      </c>
      <c r="G52">
        <v>0</v>
      </c>
      <c r="H52">
        <v>1177.77</v>
      </c>
    </row>
    <row r="53" spans="1:8" x14ac:dyDescent="0.25">
      <c r="A53" t="s">
        <v>216</v>
      </c>
      <c r="B53" t="s">
        <v>100</v>
      </c>
      <c r="C53" t="s">
        <v>28</v>
      </c>
      <c r="D53" s="2">
        <v>45863</v>
      </c>
      <c r="E53">
        <v>3187.25</v>
      </c>
      <c r="F53">
        <v>0.23</v>
      </c>
      <c r="G53">
        <v>733.07</v>
      </c>
      <c r="H53">
        <v>3920.32</v>
      </c>
    </row>
    <row r="54" spans="1:8" x14ac:dyDescent="0.25">
      <c r="A54" t="s">
        <v>217</v>
      </c>
      <c r="B54" t="s">
        <v>102</v>
      </c>
      <c r="C54" t="s">
        <v>10</v>
      </c>
      <c r="D54" s="2">
        <v>45830</v>
      </c>
      <c r="E54">
        <v>5862.97</v>
      </c>
      <c r="F54">
        <v>0.23</v>
      </c>
      <c r="G54">
        <v>1348.48</v>
      </c>
      <c r="H54">
        <v>7211.45</v>
      </c>
    </row>
    <row r="55" spans="1:8" x14ac:dyDescent="0.25">
      <c r="A55" t="s">
        <v>218</v>
      </c>
      <c r="B55" t="s">
        <v>104</v>
      </c>
      <c r="C55" t="s">
        <v>32</v>
      </c>
      <c r="D55" s="2">
        <v>45839</v>
      </c>
      <c r="E55">
        <v>3390.68</v>
      </c>
      <c r="F55">
        <v>0</v>
      </c>
      <c r="G55">
        <v>0</v>
      </c>
      <c r="H55">
        <v>3390.68</v>
      </c>
    </row>
    <row r="56" spans="1:8" x14ac:dyDescent="0.25">
      <c r="A56" t="s">
        <v>219</v>
      </c>
      <c r="B56" t="s">
        <v>105</v>
      </c>
      <c r="C56" t="s">
        <v>18</v>
      </c>
      <c r="D56" s="2">
        <v>45830</v>
      </c>
      <c r="E56">
        <v>8281.74</v>
      </c>
      <c r="F56">
        <v>0.08</v>
      </c>
      <c r="G56">
        <v>662.54</v>
      </c>
      <c r="H56">
        <v>8944.2800000000007</v>
      </c>
    </row>
    <row r="57" spans="1:8" x14ac:dyDescent="0.25">
      <c r="A57" t="s">
        <v>220</v>
      </c>
      <c r="B57" t="s">
        <v>106</v>
      </c>
      <c r="C57" t="s">
        <v>32</v>
      </c>
      <c r="D57" s="2">
        <v>45831</v>
      </c>
      <c r="E57">
        <v>14804.47</v>
      </c>
      <c r="F57">
        <v>0</v>
      </c>
      <c r="G57">
        <v>0</v>
      </c>
      <c r="H57">
        <v>14804.47</v>
      </c>
    </row>
    <row r="58" spans="1:8" x14ac:dyDescent="0.25">
      <c r="A58" t="s">
        <v>221</v>
      </c>
      <c r="B58" t="s">
        <v>107</v>
      </c>
      <c r="C58" t="s">
        <v>30</v>
      </c>
      <c r="D58" s="2">
        <v>45821</v>
      </c>
      <c r="E58">
        <v>1390.05</v>
      </c>
      <c r="F58">
        <v>0</v>
      </c>
      <c r="G58">
        <v>0</v>
      </c>
      <c r="H58">
        <v>1390.05</v>
      </c>
    </row>
    <row r="59" spans="1:8" x14ac:dyDescent="0.25">
      <c r="A59" t="s">
        <v>222</v>
      </c>
      <c r="B59" t="s">
        <v>110</v>
      </c>
      <c r="C59" t="s">
        <v>10</v>
      </c>
      <c r="D59" s="2">
        <v>45841</v>
      </c>
      <c r="E59">
        <v>7086.89</v>
      </c>
      <c r="F59">
        <v>0.23</v>
      </c>
      <c r="G59">
        <v>1629.98</v>
      </c>
      <c r="H59">
        <v>8716.8700000000008</v>
      </c>
    </row>
    <row r="60" spans="1:8" x14ac:dyDescent="0.25">
      <c r="A60" t="s">
        <v>223</v>
      </c>
      <c r="B60" t="s">
        <v>111</v>
      </c>
      <c r="C60" t="s">
        <v>32</v>
      </c>
      <c r="D60" s="2">
        <v>45852</v>
      </c>
      <c r="E60">
        <v>5401.43</v>
      </c>
      <c r="F60">
        <v>0</v>
      </c>
      <c r="G60">
        <v>0</v>
      </c>
      <c r="H60">
        <v>5401.43</v>
      </c>
    </row>
    <row r="61" spans="1:8" x14ac:dyDescent="0.25">
      <c r="A61" t="s">
        <v>224</v>
      </c>
      <c r="B61" t="s">
        <v>112</v>
      </c>
      <c r="C61" t="s">
        <v>28</v>
      </c>
      <c r="D61" s="2">
        <v>45845</v>
      </c>
      <c r="E61">
        <v>8658.81</v>
      </c>
      <c r="F61">
        <v>0.23</v>
      </c>
      <c r="G61">
        <v>1991.53</v>
      </c>
      <c r="H61">
        <v>10650.34</v>
      </c>
    </row>
    <row r="62" spans="1:8" x14ac:dyDescent="0.25">
      <c r="A62" t="s">
        <v>225</v>
      </c>
      <c r="B62" t="s">
        <v>114</v>
      </c>
      <c r="C62" t="s">
        <v>18</v>
      </c>
      <c r="D62" s="2">
        <v>45825</v>
      </c>
      <c r="E62">
        <v>6038.58</v>
      </c>
      <c r="F62">
        <v>0.08</v>
      </c>
      <c r="G62">
        <v>483.09</v>
      </c>
      <c r="H62">
        <v>6521.67</v>
      </c>
    </row>
    <row r="63" spans="1:8" x14ac:dyDescent="0.25">
      <c r="A63" t="s">
        <v>226</v>
      </c>
      <c r="B63" t="s">
        <v>115</v>
      </c>
      <c r="C63" t="s">
        <v>30</v>
      </c>
      <c r="D63" s="2">
        <v>45820</v>
      </c>
      <c r="E63">
        <v>1997.05</v>
      </c>
      <c r="F63">
        <v>0</v>
      </c>
      <c r="G63">
        <v>0</v>
      </c>
      <c r="H63">
        <v>1997.05</v>
      </c>
    </row>
    <row r="64" spans="1:8" x14ac:dyDescent="0.25">
      <c r="A64" t="s">
        <v>227</v>
      </c>
      <c r="B64" t="s">
        <v>116</v>
      </c>
      <c r="C64" t="s">
        <v>10</v>
      </c>
      <c r="D64" s="2">
        <v>45839</v>
      </c>
      <c r="E64">
        <v>713.8</v>
      </c>
      <c r="F64">
        <v>0.23</v>
      </c>
      <c r="G64">
        <v>164.17</v>
      </c>
      <c r="H64">
        <v>877.97</v>
      </c>
    </row>
    <row r="65" spans="1:8" x14ac:dyDescent="0.25">
      <c r="A65" t="s">
        <v>228</v>
      </c>
      <c r="B65" t="s">
        <v>117</v>
      </c>
      <c r="C65" t="s">
        <v>34</v>
      </c>
      <c r="D65" s="2">
        <v>45884</v>
      </c>
      <c r="E65">
        <v>8327.98</v>
      </c>
      <c r="F65">
        <v>0.23</v>
      </c>
      <c r="G65">
        <v>1915.44</v>
      </c>
      <c r="H65">
        <v>10243.42</v>
      </c>
    </row>
    <row r="66" spans="1:8" x14ac:dyDescent="0.25">
      <c r="A66" t="s">
        <v>229</v>
      </c>
      <c r="B66" t="s">
        <v>118</v>
      </c>
      <c r="C66" t="s">
        <v>24</v>
      </c>
      <c r="D66" s="2">
        <v>45807</v>
      </c>
      <c r="E66">
        <v>8081.93</v>
      </c>
      <c r="F66">
        <v>0</v>
      </c>
      <c r="G66">
        <v>0</v>
      </c>
      <c r="H66">
        <v>8081.93</v>
      </c>
    </row>
    <row r="67" spans="1:8" x14ac:dyDescent="0.25">
      <c r="A67" t="s">
        <v>230</v>
      </c>
      <c r="B67" t="s">
        <v>119</v>
      </c>
      <c r="C67" t="s">
        <v>18</v>
      </c>
      <c r="D67" s="2">
        <v>45853</v>
      </c>
      <c r="E67">
        <v>1982.08</v>
      </c>
      <c r="F67">
        <v>0.08</v>
      </c>
      <c r="G67">
        <v>158.57</v>
      </c>
      <c r="H67">
        <v>2140.65</v>
      </c>
    </row>
    <row r="68" spans="1:8" x14ac:dyDescent="0.25">
      <c r="A68" t="s">
        <v>231</v>
      </c>
      <c r="B68" t="s">
        <v>120</v>
      </c>
      <c r="C68" t="s">
        <v>28</v>
      </c>
      <c r="D68" s="2">
        <v>45825</v>
      </c>
      <c r="E68">
        <v>1221.48</v>
      </c>
      <c r="F68">
        <v>0.23</v>
      </c>
      <c r="G68">
        <v>280.94</v>
      </c>
      <c r="H68">
        <v>1502.42</v>
      </c>
    </row>
    <row r="69" spans="1:8" x14ac:dyDescent="0.25">
      <c r="A69" t="s">
        <v>232</v>
      </c>
      <c r="B69" t="s">
        <v>121</v>
      </c>
      <c r="C69" t="s">
        <v>34</v>
      </c>
      <c r="D69" s="2">
        <v>45841</v>
      </c>
      <c r="E69">
        <v>6285.54</v>
      </c>
      <c r="F69">
        <v>0.23</v>
      </c>
      <c r="G69">
        <v>1445.67</v>
      </c>
      <c r="H69">
        <v>7731.21</v>
      </c>
    </row>
    <row r="70" spans="1:8" x14ac:dyDescent="0.25">
      <c r="A70" t="s">
        <v>233</v>
      </c>
      <c r="B70" t="s">
        <v>122</v>
      </c>
      <c r="C70" t="s">
        <v>24</v>
      </c>
      <c r="D70" s="2">
        <v>45840</v>
      </c>
      <c r="E70">
        <v>11926.39</v>
      </c>
      <c r="F70">
        <v>0</v>
      </c>
      <c r="G70">
        <v>0</v>
      </c>
      <c r="H70">
        <v>11926.39</v>
      </c>
    </row>
    <row r="71" spans="1:8" x14ac:dyDescent="0.25">
      <c r="A71" t="s">
        <v>234</v>
      </c>
      <c r="B71" t="s">
        <v>123</v>
      </c>
      <c r="C71" t="s">
        <v>28</v>
      </c>
      <c r="D71" s="2">
        <v>45847</v>
      </c>
      <c r="E71">
        <v>935.23</v>
      </c>
      <c r="F71">
        <v>0.23</v>
      </c>
      <c r="G71">
        <v>215.1</v>
      </c>
      <c r="H71">
        <v>1150.33</v>
      </c>
    </row>
    <row r="72" spans="1:8" x14ac:dyDescent="0.25">
      <c r="A72" t="s">
        <v>235</v>
      </c>
      <c r="B72" t="s">
        <v>125</v>
      </c>
      <c r="C72" t="s">
        <v>28</v>
      </c>
      <c r="D72" s="2">
        <v>45827</v>
      </c>
      <c r="E72">
        <v>7344.97</v>
      </c>
      <c r="F72">
        <v>0.23</v>
      </c>
      <c r="G72">
        <v>1689.34</v>
      </c>
      <c r="H72">
        <v>9034.31</v>
      </c>
    </row>
    <row r="73" spans="1:8" x14ac:dyDescent="0.25">
      <c r="A73" t="s">
        <v>236</v>
      </c>
      <c r="B73" t="s">
        <v>127</v>
      </c>
      <c r="C73" t="s">
        <v>32</v>
      </c>
      <c r="D73" s="2">
        <v>45839</v>
      </c>
      <c r="E73">
        <v>8668.51</v>
      </c>
      <c r="F73">
        <v>0</v>
      </c>
      <c r="G73">
        <v>0</v>
      </c>
      <c r="H73">
        <v>8668.51</v>
      </c>
    </row>
    <row r="74" spans="1:8" x14ac:dyDescent="0.25">
      <c r="A74" t="s">
        <v>237</v>
      </c>
      <c r="B74" t="s">
        <v>129</v>
      </c>
      <c r="C74" t="s">
        <v>18</v>
      </c>
      <c r="D74" s="2">
        <v>45809</v>
      </c>
      <c r="E74">
        <v>688.53</v>
      </c>
      <c r="F74">
        <v>0.08</v>
      </c>
      <c r="G74">
        <v>55.08</v>
      </c>
      <c r="H74">
        <v>743.61</v>
      </c>
    </row>
    <row r="75" spans="1:8" x14ac:dyDescent="0.25">
      <c r="A75" t="s">
        <v>238</v>
      </c>
      <c r="B75" t="s">
        <v>131</v>
      </c>
      <c r="C75" t="s">
        <v>28</v>
      </c>
      <c r="D75" s="2">
        <v>45818</v>
      </c>
      <c r="E75">
        <v>3418.49</v>
      </c>
      <c r="F75">
        <v>0.23</v>
      </c>
      <c r="G75">
        <v>786.25</v>
      </c>
      <c r="H75">
        <v>4204.74</v>
      </c>
    </row>
    <row r="76" spans="1:8" x14ac:dyDescent="0.25">
      <c r="A76" t="s">
        <v>239</v>
      </c>
      <c r="B76" t="s">
        <v>132</v>
      </c>
      <c r="C76" t="s">
        <v>15</v>
      </c>
      <c r="D76" s="2">
        <v>45865</v>
      </c>
      <c r="E76">
        <v>8090.44</v>
      </c>
      <c r="F76">
        <v>0</v>
      </c>
      <c r="G76">
        <v>0</v>
      </c>
      <c r="H76">
        <v>8090.44</v>
      </c>
    </row>
    <row r="77" spans="1:8" x14ac:dyDescent="0.25">
      <c r="A77" t="s">
        <v>240</v>
      </c>
      <c r="B77" t="s">
        <v>133</v>
      </c>
      <c r="C77" t="s">
        <v>32</v>
      </c>
      <c r="D77" s="2">
        <v>45811</v>
      </c>
      <c r="E77">
        <v>9323</v>
      </c>
      <c r="F77">
        <v>0</v>
      </c>
      <c r="G77">
        <v>0</v>
      </c>
      <c r="H77">
        <v>9323</v>
      </c>
    </row>
    <row r="78" spans="1:8" x14ac:dyDescent="0.25">
      <c r="A78" t="s">
        <v>241</v>
      </c>
      <c r="B78" t="s">
        <v>134</v>
      </c>
      <c r="C78" t="s">
        <v>32</v>
      </c>
      <c r="D78" s="2">
        <v>45823</v>
      </c>
      <c r="E78">
        <v>1704.01</v>
      </c>
      <c r="F78">
        <v>0</v>
      </c>
      <c r="G78">
        <v>0</v>
      </c>
      <c r="H78">
        <v>1704.01</v>
      </c>
    </row>
    <row r="79" spans="1:8" x14ac:dyDescent="0.25">
      <c r="A79" t="s">
        <v>242</v>
      </c>
      <c r="B79" t="s">
        <v>135</v>
      </c>
      <c r="C79" t="s">
        <v>24</v>
      </c>
      <c r="D79" s="2">
        <v>45847</v>
      </c>
      <c r="E79">
        <v>10991.98</v>
      </c>
      <c r="F79">
        <v>0</v>
      </c>
      <c r="G79">
        <v>0</v>
      </c>
      <c r="H79">
        <v>10991.98</v>
      </c>
    </row>
    <row r="80" spans="1:8" x14ac:dyDescent="0.25">
      <c r="A80" t="s">
        <v>243</v>
      </c>
      <c r="B80" t="s">
        <v>137</v>
      </c>
      <c r="C80" t="s">
        <v>28</v>
      </c>
      <c r="D80" s="2">
        <v>45823</v>
      </c>
      <c r="E80">
        <v>8034.62</v>
      </c>
      <c r="F80">
        <v>0.23</v>
      </c>
      <c r="G80">
        <v>1847.96</v>
      </c>
      <c r="H80">
        <v>9882.58</v>
      </c>
    </row>
    <row r="81" spans="1:8" x14ac:dyDescent="0.25">
      <c r="A81" t="s">
        <v>244</v>
      </c>
      <c r="B81" t="s">
        <v>140</v>
      </c>
      <c r="C81" t="s">
        <v>10</v>
      </c>
      <c r="D81" s="2">
        <v>45821</v>
      </c>
      <c r="E81">
        <v>10999.5</v>
      </c>
      <c r="F81">
        <v>0.23</v>
      </c>
      <c r="G81">
        <v>2529.89</v>
      </c>
      <c r="H81">
        <v>13529.39</v>
      </c>
    </row>
    <row r="82" spans="1:8" x14ac:dyDescent="0.25">
      <c r="A82" t="s">
        <v>245</v>
      </c>
      <c r="B82" t="s">
        <v>142</v>
      </c>
      <c r="C82" t="s">
        <v>6</v>
      </c>
      <c r="D82" s="2">
        <v>45841</v>
      </c>
      <c r="E82">
        <v>3239.7</v>
      </c>
      <c r="F82">
        <v>0</v>
      </c>
      <c r="G82">
        <v>0</v>
      </c>
      <c r="H82">
        <v>3239.7</v>
      </c>
    </row>
    <row r="83" spans="1:8" x14ac:dyDescent="0.25">
      <c r="A83" t="s">
        <v>246</v>
      </c>
      <c r="B83" t="s">
        <v>143</v>
      </c>
      <c r="C83" t="s">
        <v>20</v>
      </c>
      <c r="D83" s="2">
        <v>45817</v>
      </c>
      <c r="E83">
        <v>8800.2000000000007</v>
      </c>
      <c r="F83">
        <v>0</v>
      </c>
      <c r="G83">
        <v>0</v>
      </c>
      <c r="H83">
        <v>8800.2000000000007</v>
      </c>
    </row>
    <row r="84" spans="1:8" x14ac:dyDescent="0.25">
      <c r="A84" t="s">
        <v>247</v>
      </c>
      <c r="B84" t="s">
        <v>144</v>
      </c>
      <c r="C84" t="s">
        <v>12</v>
      </c>
      <c r="D84" s="2">
        <v>45859</v>
      </c>
      <c r="E84">
        <v>6553.84</v>
      </c>
      <c r="F84">
        <v>0</v>
      </c>
      <c r="G84">
        <v>0</v>
      </c>
      <c r="H84">
        <v>6553.84</v>
      </c>
    </row>
    <row r="85" spans="1:8" x14ac:dyDescent="0.25">
      <c r="A85" t="s">
        <v>248</v>
      </c>
      <c r="B85" t="s">
        <v>145</v>
      </c>
      <c r="C85" t="s">
        <v>6</v>
      </c>
      <c r="D85" s="2">
        <v>45853</v>
      </c>
      <c r="E85">
        <v>3494.94</v>
      </c>
      <c r="F85">
        <v>0</v>
      </c>
      <c r="G85">
        <v>0</v>
      </c>
      <c r="H85">
        <v>3494.94</v>
      </c>
    </row>
    <row r="86" spans="1:8" x14ac:dyDescent="0.25">
      <c r="A86" t="s">
        <v>249</v>
      </c>
      <c r="B86" t="s">
        <v>146</v>
      </c>
      <c r="C86" t="s">
        <v>12</v>
      </c>
      <c r="D86" s="2">
        <v>45814</v>
      </c>
      <c r="E86">
        <v>5269.3</v>
      </c>
      <c r="F86">
        <v>0</v>
      </c>
      <c r="G86">
        <v>0</v>
      </c>
      <c r="H86">
        <v>5269.3</v>
      </c>
    </row>
    <row r="87" spans="1:8" x14ac:dyDescent="0.25">
      <c r="A87" t="s">
        <v>250</v>
      </c>
      <c r="B87" t="s">
        <v>147</v>
      </c>
      <c r="C87" t="s">
        <v>30</v>
      </c>
      <c r="D87" s="2">
        <v>45814</v>
      </c>
      <c r="E87">
        <v>9045.24</v>
      </c>
      <c r="F87">
        <v>0</v>
      </c>
      <c r="G87">
        <v>0</v>
      </c>
      <c r="H87">
        <v>9045.24</v>
      </c>
    </row>
    <row r="88" spans="1:8" x14ac:dyDescent="0.25">
      <c r="A88" t="s">
        <v>251</v>
      </c>
      <c r="B88" t="s">
        <v>148</v>
      </c>
      <c r="C88" t="s">
        <v>15</v>
      </c>
      <c r="D88" s="2">
        <v>45836</v>
      </c>
      <c r="E88">
        <v>3859.24</v>
      </c>
      <c r="F88">
        <v>0</v>
      </c>
      <c r="G88">
        <v>0</v>
      </c>
      <c r="H88">
        <v>3859.24</v>
      </c>
    </row>
    <row r="89" spans="1:8" x14ac:dyDescent="0.25">
      <c r="A89" t="s">
        <v>252</v>
      </c>
      <c r="B89" t="s">
        <v>149</v>
      </c>
      <c r="C89" t="s">
        <v>26</v>
      </c>
      <c r="D89" s="2">
        <v>45830</v>
      </c>
      <c r="E89">
        <v>3036.77</v>
      </c>
      <c r="F89">
        <v>0</v>
      </c>
      <c r="G89">
        <v>0</v>
      </c>
      <c r="H89">
        <v>3036.77</v>
      </c>
    </row>
    <row r="90" spans="1:8" x14ac:dyDescent="0.25">
      <c r="A90" t="s">
        <v>253</v>
      </c>
      <c r="B90" t="s">
        <v>152</v>
      </c>
      <c r="C90" t="s">
        <v>32</v>
      </c>
      <c r="D90" s="2">
        <v>45813</v>
      </c>
      <c r="E90">
        <v>10989.59</v>
      </c>
      <c r="F90">
        <v>0</v>
      </c>
      <c r="G90">
        <v>0</v>
      </c>
      <c r="H90">
        <v>10989.59</v>
      </c>
    </row>
    <row r="91" spans="1:8" x14ac:dyDescent="0.25">
      <c r="A91" t="s">
        <v>254</v>
      </c>
      <c r="B91" t="s">
        <v>153</v>
      </c>
      <c r="C91" t="s">
        <v>12</v>
      </c>
      <c r="D91" s="2">
        <v>45801</v>
      </c>
      <c r="E91">
        <v>6667.28</v>
      </c>
      <c r="F91">
        <v>0</v>
      </c>
      <c r="G91">
        <v>0</v>
      </c>
      <c r="H91">
        <v>6667.28</v>
      </c>
    </row>
    <row r="92" spans="1:8" x14ac:dyDescent="0.25">
      <c r="A92" t="s">
        <v>255</v>
      </c>
      <c r="B92" t="s">
        <v>154</v>
      </c>
      <c r="C92" t="s">
        <v>20</v>
      </c>
      <c r="D92" s="2">
        <v>45829</v>
      </c>
      <c r="E92">
        <v>12833.44</v>
      </c>
      <c r="F92">
        <v>0</v>
      </c>
      <c r="G92">
        <v>0</v>
      </c>
      <c r="H92">
        <v>12833.44</v>
      </c>
    </row>
    <row r="93" spans="1:8" x14ac:dyDescent="0.25">
      <c r="A93" t="s">
        <v>256</v>
      </c>
      <c r="B93" t="s">
        <v>156</v>
      </c>
      <c r="C93" t="s">
        <v>26</v>
      </c>
      <c r="D93" s="2">
        <v>45848</v>
      </c>
      <c r="E93">
        <v>9445.44</v>
      </c>
      <c r="F93">
        <v>0</v>
      </c>
      <c r="G93">
        <v>0</v>
      </c>
      <c r="H93">
        <v>9445.44</v>
      </c>
    </row>
    <row r="94" spans="1:8" x14ac:dyDescent="0.25">
      <c r="A94" t="s">
        <v>257</v>
      </c>
      <c r="B94" t="s">
        <v>157</v>
      </c>
      <c r="C94" t="s">
        <v>20</v>
      </c>
      <c r="D94" s="2">
        <v>45836</v>
      </c>
      <c r="E94">
        <v>5457.15</v>
      </c>
      <c r="F94">
        <v>0</v>
      </c>
      <c r="G94">
        <v>0</v>
      </c>
      <c r="H94">
        <v>5457.15</v>
      </c>
    </row>
    <row r="95" spans="1:8" x14ac:dyDescent="0.25">
      <c r="A95" t="s">
        <v>258</v>
      </c>
      <c r="B95" t="s">
        <v>158</v>
      </c>
      <c r="C95" t="s">
        <v>32</v>
      </c>
      <c r="D95" s="2">
        <v>45854</v>
      </c>
      <c r="E95">
        <v>8550.18</v>
      </c>
      <c r="F95">
        <v>0</v>
      </c>
      <c r="G95">
        <v>0</v>
      </c>
      <c r="H95">
        <v>8550.18</v>
      </c>
    </row>
    <row r="96" spans="1:8" x14ac:dyDescent="0.25">
      <c r="A96" t="s">
        <v>259</v>
      </c>
      <c r="B96" t="s">
        <v>159</v>
      </c>
      <c r="C96" t="s">
        <v>32</v>
      </c>
      <c r="D96" s="2">
        <v>45802</v>
      </c>
      <c r="E96">
        <v>10701.83</v>
      </c>
      <c r="F96">
        <v>0</v>
      </c>
      <c r="G96">
        <v>0</v>
      </c>
      <c r="H96">
        <v>10701.83</v>
      </c>
    </row>
    <row r="97" spans="1:8" x14ac:dyDescent="0.25">
      <c r="A97" t="s">
        <v>260</v>
      </c>
      <c r="B97" t="s">
        <v>160</v>
      </c>
      <c r="C97" t="s">
        <v>18</v>
      </c>
      <c r="D97" s="2">
        <v>45868</v>
      </c>
      <c r="E97">
        <v>2872.55</v>
      </c>
      <c r="F97">
        <v>0.08</v>
      </c>
      <c r="G97">
        <v>229.8</v>
      </c>
      <c r="H97">
        <v>3102.35</v>
      </c>
    </row>
    <row r="98" spans="1:8" x14ac:dyDescent="0.25">
      <c r="A98" t="s">
        <v>261</v>
      </c>
      <c r="B98" t="s">
        <v>161</v>
      </c>
      <c r="C98" t="s">
        <v>28</v>
      </c>
      <c r="D98" s="2">
        <v>45844</v>
      </c>
      <c r="E98">
        <v>10172.94</v>
      </c>
      <c r="F98">
        <v>0.23</v>
      </c>
      <c r="G98">
        <v>2339.7800000000002</v>
      </c>
      <c r="H98">
        <v>12512.72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1"/>
  <sheetViews>
    <sheetView workbookViewId="0">
      <selection sqref="A1:A1048576"/>
    </sheetView>
  </sheetViews>
  <sheetFormatPr defaultRowHeight="15" x14ac:dyDescent="0.25"/>
  <cols>
    <col min="1" max="1" width="10.28515625" style="4" bestFit="1" customWidth="1"/>
    <col min="2" max="2" width="10.42578125" bestFit="1" customWidth="1"/>
    <col min="3" max="3" width="11.85546875" bestFit="1" customWidth="1"/>
    <col min="4" max="4" width="13.42578125" bestFit="1" customWidth="1"/>
    <col min="5" max="5" width="12.5703125" bestFit="1" customWidth="1"/>
    <col min="6" max="6" width="12.7109375" bestFit="1" customWidth="1"/>
    <col min="7" max="7" width="20.7109375" bestFit="1" customWidth="1"/>
    <col min="8" max="8" width="8.85546875" bestFit="1" customWidth="1"/>
    <col min="9" max="9" width="12.42578125" bestFit="1" customWidth="1"/>
    <col min="10" max="10" width="9" customWidth="1"/>
    <col min="11" max="11" width="12.140625" bestFit="1" customWidth="1"/>
    <col min="13" max="13" width="10.42578125" bestFit="1" customWidth="1"/>
  </cols>
  <sheetData>
    <row r="1" spans="1:13" x14ac:dyDescent="0.25">
      <c r="A1" s="3" t="s">
        <v>262</v>
      </c>
      <c r="B1" s="1" t="s">
        <v>0</v>
      </c>
      <c r="C1" s="1" t="s">
        <v>36</v>
      </c>
      <c r="D1" s="1" t="s">
        <v>163</v>
      </c>
      <c r="E1" s="1" t="s">
        <v>263</v>
      </c>
      <c r="F1" s="1" t="s">
        <v>264</v>
      </c>
      <c r="G1" s="1" t="s">
        <v>265</v>
      </c>
      <c r="H1" s="1" t="s">
        <v>38</v>
      </c>
      <c r="I1" s="1" t="s">
        <v>39</v>
      </c>
      <c r="J1" s="1" t="s">
        <v>40</v>
      </c>
      <c r="K1" s="1" t="s">
        <v>41</v>
      </c>
      <c r="L1" s="1" t="s">
        <v>42</v>
      </c>
      <c r="M1" s="1" t="s">
        <v>266</v>
      </c>
    </row>
    <row r="2" spans="1:13" x14ac:dyDescent="0.25">
      <c r="A2" s="4" t="s">
        <v>267</v>
      </c>
      <c r="B2" t="s">
        <v>18</v>
      </c>
      <c r="C2" t="s">
        <v>105</v>
      </c>
      <c r="D2" t="s">
        <v>219</v>
      </c>
      <c r="E2" s="2">
        <v>45831</v>
      </c>
      <c r="F2" s="2">
        <v>45831</v>
      </c>
      <c r="G2">
        <v>60</v>
      </c>
      <c r="H2" t="s">
        <v>14</v>
      </c>
      <c r="I2">
        <v>8875.19</v>
      </c>
      <c r="J2">
        <v>0.08</v>
      </c>
      <c r="K2">
        <v>710.02</v>
      </c>
      <c r="L2">
        <v>9585.2099999999991</v>
      </c>
      <c r="M2" s="2">
        <v>45891</v>
      </c>
    </row>
    <row r="3" spans="1:13" x14ac:dyDescent="0.25">
      <c r="A3" s="4" t="s">
        <v>268</v>
      </c>
      <c r="B3" t="s">
        <v>32</v>
      </c>
      <c r="C3" t="s">
        <v>111</v>
      </c>
      <c r="D3" t="s">
        <v>223</v>
      </c>
      <c r="E3" s="2">
        <v>45857</v>
      </c>
      <c r="F3" s="2">
        <v>45859</v>
      </c>
      <c r="G3">
        <v>45</v>
      </c>
      <c r="H3" t="s">
        <v>23</v>
      </c>
      <c r="I3">
        <v>5810.95</v>
      </c>
      <c r="J3">
        <v>0</v>
      </c>
      <c r="K3">
        <v>0</v>
      </c>
      <c r="L3">
        <v>5810.95</v>
      </c>
      <c r="M3" s="2">
        <v>45904</v>
      </c>
    </row>
    <row r="4" spans="1:13" x14ac:dyDescent="0.25">
      <c r="A4" s="4" t="s">
        <v>269</v>
      </c>
      <c r="B4" t="s">
        <v>15</v>
      </c>
      <c r="C4" t="s">
        <v>148</v>
      </c>
      <c r="D4" t="s">
        <v>251</v>
      </c>
      <c r="E4" s="2">
        <v>45836</v>
      </c>
      <c r="F4" s="2">
        <v>45836</v>
      </c>
      <c r="G4">
        <v>60</v>
      </c>
      <c r="H4" t="s">
        <v>14</v>
      </c>
      <c r="I4">
        <v>3356.74</v>
      </c>
      <c r="J4">
        <v>0</v>
      </c>
      <c r="K4">
        <v>0</v>
      </c>
      <c r="L4">
        <v>3356.74</v>
      </c>
      <c r="M4" s="2">
        <v>45896</v>
      </c>
    </row>
    <row r="5" spans="1:13" x14ac:dyDescent="0.25">
      <c r="A5" s="4" t="s">
        <v>270</v>
      </c>
      <c r="B5" t="s">
        <v>32</v>
      </c>
      <c r="C5" t="s">
        <v>104</v>
      </c>
      <c r="D5" t="s">
        <v>218</v>
      </c>
      <c r="E5" s="2">
        <v>45844</v>
      </c>
      <c r="F5" s="2">
        <v>45846</v>
      </c>
      <c r="G5">
        <v>45</v>
      </c>
      <c r="H5" t="s">
        <v>23</v>
      </c>
      <c r="I5">
        <v>3721.19</v>
      </c>
      <c r="J5">
        <v>0</v>
      </c>
      <c r="K5">
        <v>0</v>
      </c>
      <c r="L5">
        <v>3721.19</v>
      </c>
      <c r="M5" s="2">
        <v>45891</v>
      </c>
    </row>
    <row r="6" spans="1:13" x14ac:dyDescent="0.25">
      <c r="A6" s="4" t="s">
        <v>271</v>
      </c>
      <c r="B6" t="s">
        <v>30</v>
      </c>
      <c r="C6" t="s">
        <v>79</v>
      </c>
      <c r="E6" s="2">
        <v>45818</v>
      </c>
      <c r="F6" s="2">
        <v>45819</v>
      </c>
      <c r="G6">
        <v>14</v>
      </c>
      <c r="H6" t="s">
        <v>23</v>
      </c>
      <c r="I6">
        <v>7184.88</v>
      </c>
      <c r="J6">
        <v>0</v>
      </c>
      <c r="K6">
        <v>0</v>
      </c>
      <c r="L6">
        <v>7184.88</v>
      </c>
      <c r="M6" s="2">
        <v>45833</v>
      </c>
    </row>
    <row r="7" spans="1:13" x14ac:dyDescent="0.25">
      <c r="A7" s="4" t="s">
        <v>272</v>
      </c>
      <c r="B7" t="s">
        <v>24</v>
      </c>
      <c r="C7" t="s">
        <v>44</v>
      </c>
      <c r="D7" t="s">
        <v>166</v>
      </c>
      <c r="E7" s="2">
        <v>45834</v>
      </c>
      <c r="F7" s="2">
        <v>45834</v>
      </c>
      <c r="G7">
        <v>45</v>
      </c>
      <c r="H7" t="s">
        <v>23</v>
      </c>
      <c r="I7">
        <v>6148.91</v>
      </c>
      <c r="J7">
        <v>0</v>
      </c>
      <c r="K7">
        <v>0</v>
      </c>
      <c r="L7">
        <v>6148.91</v>
      </c>
      <c r="M7" s="2">
        <v>45879</v>
      </c>
    </row>
    <row r="8" spans="1:13" x14ac:dyDescent="0.25">
      <c r="A8" s="4" t="s">
        <v>273</v>
      </c>
      <c r="B8" t="s">
        <v>26</v>
      </c>
      <c r="C8" t="s">
        <v>50</v>
      </c>
      <c r="D8" t="s">
        <v>172</v>
      </c>
      <c r="E8" s="2">
        <v>45844</v>
      </c>
      <c r="F8" s="2">
        <v>45844</v>
      </c>
      <c r="G8">
        <v>60</v>
      </c>
      <c r="H8" t="s">
        <v>14</v>
      </c>
      <c r="I8">
        <v>3198.62</v>
      </c>
      <c r="J8">
        <v>0</v>
      </c>
      <c r="K8">
        <v>0</v>
      </c>
      <c r="L8">
        <v>3198.62</v>
      </c>
      <c r="M8" s="2">
        <v>45904</v>
      </c>
    </row>
    <row r="9" spans="1:13" x14ac:dyDescent="0.25">
      <c r="A9" s="4" t="s">
        <v>274</v>
      </c>
      <c r="B9" t="s">
        <v>32</v>
      </c>
      <c r="C9" t="s">
        <v>43</v>
      </c>
      <c r="D9" t="s">
        <v>165</v>
      </c>
      <c r="E9" s="2">
        <v>45837</v>
      </c>
      <c r="F9" s="2">
        <v>45837</v>
      </c>
      <c r="G9">
        <v>45</v>
      </c>
      <c r="H9" t="s">
        <v>23</v>
      </c>
      <c r="I9">
        <v>8016.04</v>
      </c>
      <c r="J9">
        <v>0</v>
      </c>
      <c r="K9">
        <v>0</v>
      </c>
      <c r="L9">
        <v>8016.04</v>
      </c>
      <c r="M9" s="2">
        <v>45882</v>
      </c>
    </row>
    <row r="10" spans="1:13" x14ac:dyDescent="0.25">
      <c r="A10" s="4" t="s">
        <v>275</v>
      </c>
      <c r="B10" t="s">
        <v>26</v>
      </c>
      <c r="C10" t="s">
        <v>74</v>
      </c>
      <c r="D10" t="s">
        <v>193</v>
      </c>
      <c r="E10" s="2">
        <v>45850</v>
      </c>
      <c r="F10" s="2">
        <v>45850</v>
      </c>
      <c r="G10">
        <v>60</v>
      </c>
      <c r="H10" t="s">
        <v>14</v>
      </c>
      <c r="I10">
        <v>5494.33</v>
      </c>
      <c r="J10">
        <v>0</v>
      </c>
      <c r="K10">
        <v>0</v>
      </c>
      <c r="L10">
        <v>5494.33</v>
      </c>
      <c r="M10" s="2">
        <v>45910</v>
      </c>
    </row>
    <row r="11" spans="1:13" x14ac:dyDescent="0.25">
      <c r="A11" s="4" t="s">
        <v>276</v>
      </c>
      <c r="B11" t="s">
        <v>6</v>
      </c>
      <c r="C11" t="s">
        <v>52</v>
      </c>
      <c r="D11" t="s">
        <v>174</v>
      </c>
      <c r="E11" s="2">
        <v>45832</v>
      </c>
      <c r="F11" s="2">
        <v>45833</v>
      </c>
      <c r="G11">
        <v>45</v>
      </c>
      <c r="H11" t="s">
        <v>9</v>
      </c>
      <c r="I11">
        <v>5284.1</v>
      </c>
      <c r="J11">
        <v>0</v>
      </c>
      <c r="K11">
        <v>0</v>
      </c>
      <c r="L11">
        <v>5284.1</v>
      </c>
      <c r="M11" s="2">
        <v>45878</v>
      </c>
    </row>
    <row r="12" spans="1:13" x14ac:dyDescent="0.25">
      <c r="A12" s="4" t="s">
        <v>277</v>
      </c>
      <c r="B12" t="s">
        <v>24</v>
      </c>
      <c r="C12" t="s">
        <v>44</v>
      </c>
      <c r="D12" t="s">
        <v>166</v>
      </c>
      <c r="E12" s="2">
        <v>45839</v>
      </c>
      <c r="F12" s="2">
        <v>45840</v>
      </c>
      <c r="G12">
        <v>45</v>
      </c>
      <c r="H12" t="s">
        <v>23</v>
      </c>
      <c r="I12">
        <v>6685.18</v>
      </c>
      <c r="J12">
        <v>0</v>
      </c>
      <c r="K12">
        <v>0</v>
      </c>
      <c r="L12">
        <v>6685.18</v>
      </c>
      <c r="M12" s="2">
        <v>45885</v>
      </c>
    </row>
    <row r="13" spans="1:13" x14ac:dyDescent="0.25">
      <c r="A13" s="4" t="s">
        <v>278</v>
      </c>
      <c r="B13" t="s">
        <v>28</v>
      </c>
      <c r="C13" t="s">
        <v>137</v>
      </c>
      <c r="D13" t="s">
        <v>243</v>
      </c>
      <c r="E13" s="2">
        <v>45823</v>
      </c>
      <c r="F13" s="2">
        <v>45823</v>
      </c>
      <c r="G13">
        <v>30</v>
      </c>
      <c r="H13" t="s">
        <v>23</v>
      </c>
      <c r="I13">
        <v>8059.82</v>
      </c>
      <c r="J13">
        <v>0.23</v>
      </c>
      <c r="K13">
        <v>1853.76</v>
      </c>
      <c r="L13">
        <v>9913.58</v>
      </c>
      <c r="M13" s="2">
        <v>45853</v>
      </c>
    </row>
    <row r="14" spans="1:13" x14ac:dyDescent="0.25">
      <c r="A14" s="4" t="s">
        <v>279</v>
      </c>
      <c r="B14" t="s">
        <v>10</v>
      </c>
      <c r="C14" t="s">
        <v>102</v>
      </c>
      <c r="D14" t="s">
        <v>217</v>
      </c>
      <c r="E14" s="2">
        <v>45833</v>
      </c>
      <c r="F14" s="2">
        <v>45834</v>
      </c>
      <c r="G14">
        <v>14</v>
      </c>
      <c r="H14" t="s">
        <v>9</v>
      </c>
      <c r="I14">
        <v>5511.39</v>
      </c>
      <c r="J14">
        <v>0.23</v>
      </c>
      <c r="K14">
        <v>1267.6199999999999</v>
      </c>
      <c r="L14">
        <v>6779.01</v>
      </c>
      <c r="M14" s="2">
        <v>45848</v>
      </c>
    </row>
    <row r="15" spans="1:13" x14ac:dyDescent="0.25">
      <c r="A15" s="4" t="s">
        <v>280</v>
      </c>
      <c r="B15" t="s">
        <v>26</v>
      </c>
      <c r="C15" t="s">
        <v>86</v>
      </c>
      <c r="E15" s="2">
        <v>45847</v>
      </c>
      <c r="F15" s="2">
        <v>45847</v>
      </c>
      <c r="G15">
        <v>60</v>
      </c>
      <c r="H15" t="s">
        <v>14</v>
      </c>
      <c r="I15">
        <v>3184.17</v>
      </c>
      <c r="J15">
        <v>0</v>
      </c>
      <c r="K15">
        <v>0</v>
      </c>
      <c r="L15">
        <v>3184.17</v>
      </c>
      <c r="M15" s="2">
        <v>45907</v>
      </c>
    </row>
    <row r="16" spans="1:13" x14ac:dyDescent="0.25">
      <c r="A16" s="4" t="s">
        <v>281</v>
      </c>
      <c r="B16" t="s">
        <v>28</v>
      </c>
      <c r="C16" t="s">
        <v>123</v>
      </c>
      <c r="D16" t="s">
        <v>234</v>
      </c>
      <c r="E16" s="2">
        <v>45851</v>
      </c>
      <c r="F16" s="2">
        <v>45853</v>
      </c>
      <c r="G16">
        <v>30</v>
      </c>
      <c r="H16" t="s">
        <v>23</v>
      </c>
      <c r="I16">
        <v>856.95</v>
      </c>
      <c r="J16">
        <v>0.23</v>
      </c>
      <c r="K16">
        <v>197.1</v>
      </c>
      <c r="L16">
        <v>1054.05</v>
      </c>
      <c r="M16" s="2">
        <v>45883</v>
      </c>
    </row>
    <row r="17" spans="1:13" x14ac:dyDescent="0.25">
      <c r="A17" s="4" t="s">
        <v>282</v>
      </c>
      <c r="B17" t="s">
        <v>32</v>
      </c>
      <c r="C17" t="s">
        <v>68</v>
      </c>
      <c r="E17" s="2">
        <v>45804</v>
      </c>
      <c r="F17" s="2">
        <v>45806</v>
      </c>
      <c r="G17">
        <v>45</v>
      </c>
      <c r="H17" t="s">
        <v>23</v>
      </c>
      <c r="I17">
        <v>10964.3</v>
      </c>
      <c r="J17">
        <v>0</v>
      </c>
      <c r="K17">
        <v>0</v>
      </c>
      <c r="L17">
        <v>10964.3</v>
      </c>
      <c r="M17" s="2">
        <v>45851</v>
      </c>
    </row>
    <row r="18" spans="1:13" x14ac:dyDescent="0.25">
      <c r="A18" s="4" t="s">
        <v>283</v>
      </c>
      <c r="B18" t="s">
        <v>18</v>
      </c>
      <c r="C18" t="s">
        <v>114</v>
      </c>
      <c r="D18" t="s">
        <v>225</v>
      </c>
      <c r="E18" s="2">
        <v>45830</v>
      </c>
      <c r="F18" s="2">
        <v>45832</v>
      </c>
      <c r="G18">
        <v>60</v>
      </c>
      <c r="H18" t="s">
        <v>14</v>
      </c>
      <c r="I18">
        <v>5862.63</v>
      </c>
      <c r="J18">
        <v>0.08</v>
      </c>
      <c r="K18">
        <v>469.01</v>
      </c>
      <c r="L18">
        <v>6331.64</v>
      </c>
      <c r="M18" s="2">
        <v>45892</v>
      </c>
    </row>
    <row r="19" spans="1:13" x14ac:dyDescent="0.25">
      <c r="A19" s="4" t="s">
        <v>284</v>
      </c>
      <c r="B19" t="s">
        <v>20</v>
      </c>
      <c r="C19" t="s">
        <v>58</v>
      </c>
      <c r="D19" t="s">
        <v>180</v>
      </c>
      <c r="E19" s="2">
        <v>45853</v>
      </c>
      <c r="F19" s="2">
        <v>45855</v>
      </c>
      <c r="G19">
        <v>14</v>
      </c>
      <c r="H19" t="s">
        <v>23</v>
      </c>
      <c r="I19">
        <v>7896.72</v>
      </c>
      <c r="J19">
        <v>0</v>
      </c>
      <c r="K19">
        <v>0</v>
      </c>
      <c r="L19">
        <v>7896.72</v>
      </c>
      <c r="M19" s="2">
        <v>45869</v>
      </c>
    </row>
    <row r="20" spans="1:13" x14ac:dyDescent="0.25">
      <c r="A20" s="4" t="s">
        <v>285</v>
      </c>
      <c r="B20" t="s">
        <v>30</v>
      </c>
      <c r="C20" t="s">
        <v>147</v>
      </c>
      <c r="E20" s="2">
        <v>45808</v>
      </c>
      <c r="F20" s="2">
        <v>45808</v>
      </c>
      <c r="G20">
        <v>14</v>
      </c>
      <c r="H20" t="s">
        <v>23</v>
      </c>
      <c r="I20">
        <v>10753.88</v>
      </c>
      <c r="J20">
        <v>0</v>
      </c>
      <c r="K20">
        <v>0</v>
      </c>
      <c r="L20">
        <v>10753.88</v>
      </c>
      <c r="M20" s="2">
        <v>45822</v>
      </c>
    </row>
    <row r="21" spans="1:13" x14ac:dyDescent="0.25">
      <c r="A21" s="4" t="s">
        <v>286</v>
      </c>
      <c r="B21" t="s">
        <v>32</v>
      </c>
      <c r="C21" t="s">
        <v>158</v>
      </c>
      <c r="D21" t="s">
        <v>258</v>
      </c>
      <c r="E21" s="2">
        <v>45857</v>
      </c>
      <c r="F21" s="2">
        <v>45858</v>
      </c>
      <c r="G21">
        <v>45</v>
      </c>
      <c r="H21" t="s">
        <v>23</v>
      </c>
      <c r="I21">
        <v>7552.85</v>
      </c>
      <c r="J21">
        <v>0</v>
      </c>
      <c r="K21">
        <v>0</v>
      </c>
      <c r="L21">
        <v>7552.85</v>
      </c>
      <c r="M21" s="2">
        <v>45903</v>
      </c>
    </row>
    <row r="22" spans="1:13" x14ac:dyDescent="0.25">
      <c r="A22" s="4" t="s">
        <v>287</v>
      </c>
      <c r="B22" t="s">
        <v>20</v>
      </c>
      <c r="C22" t="s">
        <v>82</v>
      </c>
      <c r="E22" s="2">
        <v>45828</v>
      </c>
      <c r="F22" s="2">
        <v>45830</v>
      </c>
      <c r="G22">
        <v>14</v>
      </c>
      <c r="H22" t="s">
        <v>23</v>
      </c>
      <c r="I22">
        <v>1710.84</v>
      </c>
      <c r="J22">
        <v>0</v>
      </c>
      <c r="K22">
        <v>0</v>
      </c>
      <c r="L22">
        <v>1710.84</v>
      </c>
      <c r="M22" s="2">
        <v>45844</v>
      </c>
    </row>
    <row r="23" spans="1:13" x14ac:dyDescent="0.25">
      <c r="A23" s="4" t="s">
        <v>288</v>
      </c>
      <c r="B23" t="s">
        <v>26</v>
      </c>
      <c r="C23" t="s">
        <v>78</v>
      </c>
      <c r="D23" t="s">
        <v>195</v>
      </c>
      <c r="E23" s="2">
        <v>45834</v>
      </c>
      <c r="F23" s="2">
        <v>45836</v>
      </c>
      <c r="G23">
        <v>60</v>
      </c>
      <c r="H23" t="s">
        <v>14</v>
      </c>
      <c r="I23">
        <v>589.16</v>
      </c>
      <c r="J23">
        <v>0</v>
      </c>
      <c r="K23">
        <v>0</v>
      </c>
      <c r="L23">
        <v>589.16</v>
      </c>
      <c r="M23" s="2">
        <v>45896</v>
      </c>
    </row>
    <row r="24" spans="1:13" x14ac:dyDescent="0.25">
      <c r="A24" s="4" t="s">
        <v>289</v>
      </c>
      <c r="B24" t="s">
        <v>32</v>
      </c>
      <c r="C24" t="s">
        <v>46</v>
      </c>
      <c r="E24" s="2">
        <v>45821</v>
      </c>
      <c r="F24" s="2">
        <v>45822</v>
      </c>
      <c r="G24">
        <v>45</v>
      </c>
      <c r="H24" t="s">
        <v>23</v>
      </c>
      <c r="I24">
        <v>6934.04</v>
      </c>
      <c r="J24">
        <v>0</v>
      </c>
      <c r="K24">
        <v>0</v>
      </c>
      <c r="L24">
        <v>6934.04</v>
      </c>
      <c r="M24" s="2">
        <v>45867</v>
      </c>
    </row>
    <row r="25" spans="1:13" x14ac:dyDescent="0.25">
      <c r="A25" s="4" t="s">
        <v>290</v>
      </c>
      <c r="B25" t="s">
        <v>28</v>
      </c>
      <c r="C25" t="s">
        <v>131</v>
      </c>
      <c r="D25" t="s">
        <v>238</v>
      </c>
      <c r="E25" s="2">
        <v>45819</v>
      </c>
      <c r="F25" s="2">
        <v>45819</v>
      </c>
      <c r="G25">
        <v>30</v>
      </c>
      <c r="H25" t="s">
        <v>23</v>
      </c>
      <c r="I25">
        <v>3717.78</v>
      </c>
      <c r="J25">
        <v>0.23</v>
      </c>
      <c r="K25">
        <v>855.09</v>
      </c>
      <c r="L25">
        <v>4572.87</v>
      </c>
      <c r="M25" s="2">
        <v>45849</v>
      </c>
    </row>
    <row r="26" spans="1:13" x14ac:dyDescent="0.25">
      <c r="A26" s="4" t="s">
        <v>291</v>
      </c>
      <c r="B26" t="s">
        <v>20</v>
      </c>
      <c r="C26" t="s">
        <v>157</v>
      </c>
      <c r="D26" t="s">
        <v>257</v>
      </c>
      <c r="E26" s="2">
        <v>45842</v>
      </c>
      <c r="F26" s="2">
        <v>45843</v>
      </c>
      <c r="G26">
        <v>14</v>
      </c>
      <c r="H26" t="s">
        <v>23</v>
      </c>
      <c r="I26">
        <v>5565.75</v>
      </c>
      <c r="J26">
        <v>0</v>
      </c>
      <c r="K26">
        <v>0</v>
      </c>
      <c r="L26">
        <v>5565.75</v>
      </c>
      <c r="M26" s="2">
        <v>45857</v>
      </c>
    </row>
    <row r="27" spans="1:13" x14ac:dyDescent="0.25">
      <c r="A27" s="4" t="s">
        <v>292</v>
      </c>
      <c r="B27" t="s">
        <v>18</v>
      </c>
      <c r="C27" t="s">
        <v>119</v>
      </c>
      <c r="D27" t="s">
        <v>230</v>
      </c>
      <c r="E27" s="2">
        <v>45853</v>
      </c>
      <c r="F27" s="2">
        <v>45855</v>
      </c>
      <c r="G27">
        <v>60</v>
      </c>
      <c r="H27" t="s">
        <v>14</v>
      </c>
      <c r="I27">
        <v>1955.9</v>
      </c>
      <c r="J27">
        <v>0.08</v>
      </c>
      <c r="K27">
        <v>156.47</v>
      </c>
      <c r="L27">
        <v>2112.37</v>
      </c>
      <c r="M27" s="2">
        <v>45915</v>
      </c>
    </row>
    <row r="28" spans="1:13" x14ac:dyDescent="0.25">
      <c r="A28" s="4" t="s">
        <v>293</v>
      </c>
      <c r="B28" t="s">
        <v>20</v>
      </c>
      <c r="C28" t="s">
        <v>48</v>
      </c>
      <c r="D28" t="s">
        <v>170</v>
      </c>
      <c r="E28" s="2">
        <v>45826</v>
      </c>
      <c r="F28" s="2">
        <v>45827</v>
      </c>
      <c r="G28">
        <v>14</v>
      </c>
      <c r="H28" t="s">
        <v>23</v>
      </c>
      <c r="I28">
        <v>1734.2</v>
      </c>
      <c r="J28">
        <v>0</v>
      </c>
      <c r="K28">
        <v>0</v>
      </c>
      <c r="L28">
        <v>1734.2</v>
      </c>
      <c r="M28" s="2">
        <v>45841</v>
      </c>
    </row>
    <row r="29" spans="1:13" x14ac:dyDescent="0.25">
      <c r="A29" s="4" t="s">
        <v>294</v>
      </c>
      <c r="B29" t="s">
        <v>30</v>
      </c>
      <c r="C29" t="s">
        <v>107</v>
      </c>
      <c r="E29" s="2">
        <v>45810</v>
      </c>
      <c r="F29" s="2">
        <v>45812</v>
      </c>
      <c r="G29">
        <v>14</v>
      </c>
      <c r="H29" t="s">
        <v>23</v>
      </c>
      <c r="I29">
        <v>1010.93</v>
      </c>
      <c r="J29">
        <v>0</v>
      </c>
      <c r="K29">
        <v>0</v>
      </c>
      <c r="L29">
        <v>1010.93</v>
      </c>
      <c r="M29" s="2">
        <v>45826</v>
      </c>
    </row>
    <row r="30" spans="1:13" x14ac:dyDescent="0.25">
      <c r="A30" s="4" t="s">
        <v>295</v>
      </c>
      <c r="B30" t="s">
        <v>20</v>
      </c>
      <c r="C30" t="s">
        <v>94</v>
      </c>
      <c r="D30" t="s">
        <v>211</v>
      </c>
      <c r="E30" s="2">
        <v>45878</v>
      </c>
      <c r="F30" s="2">
        <v>45879</v>
      </c>
      <c r="G30">
        <v>14</v>
      </c>
      <c r="H30" t="s">
        <v>23</v>
      </c>
      <c r="I30">
        <v>14320.22</v>
      </c>
      <c r="J30">
        <v>0</v>
      </c>
      <c r="K30">
        <v>0</v>
      </c>
      <c r="L30">
        <v>14320.22</v>
      </c>
      <c r="M30" s="2">
        <v>45893</v>
      </c>
    </row>
    <row r="31" spans="1:13" x14ac:dyDescent="0.25">
      <c r="A31" s="4" t="s">
        <v>296</v>
      </c>
      <c r="B31" t="s">
        <v>20</v>
      </c>
      <c r="C31" t="s">
        <v>154</v>
      </c>
      <c r="D31" t="s">
        <v>255</v>
      </c>
      <c r="E31" s="2">
        <v>45833</v>
      </c>
      <c r="F31" s="2">
        <v>45833</v>
      </c>
      <c r="G31">
        <v>14</v>
      </c>
      <c r="H31" t="s">
        <v>23</v>
      </c>
      <c r="I31">
        <v>10592.8</v>
      </c>
      <c r="J31">
        <v>0</v>
      </c>
      <c r="K31">
        <v>0</v>
      </c>
      <c r="L31">
        <v>10592.8</v>
      </c>
      <c r="M31" s="2">
        <v>45847</v>
      </c>
    </row>
    <row r="32" spans="1:13" x14ac:dyDescent="0.25">
      <c r="A32" s="4" t="s">
        <v>297</v>
      </c>
      <c r="B32" t="s">
        <v>30</v>
      </c>
      <c r="C32" t="s">
        <v>89</v>
      </c>
      <c r="D32" t="s">
        <v>206</v>
      </c>
      <c r="E32" s="2">
        <v>45840</v>
      </c>
      <c r="F32" s="2">
        <v>45842</v>
      </c>
      <c r="G32">
        <v>14</v>
      </c>
      <c r="H32" t="s">
        <v>23</v>
      </c>
      <c r="I32">
        <v>3276.5</v>
      </c>
      <c r="J32">
        <v>0</v>
      </c>
      <c r="K32">
        <v>0</v>
      </c>
      <c r="L32">
        <v>3276.5</v>
      </c>
      <c r="M32" s="2">
        <v>45856</v>
      </c>
    </row>
    <row r="33" spans="1:13" x14ac:dyDescent="0.25">
      <c r="A33" s="4" t="s">
        <v>298</v>
      </c>
      <c r="B33" t="s">
        <v>28</v>
      </c>
      <c r="C33" t="s">
        <v>100</v>
      </c>
      <c r="D33" t="s">
        <v>216</v>
      </c>
      <c r="E33" s="2">
        <v>45869</v>
      </c>
      <c r="F33" s="2">
        <v>45870</v>
      </c>
      <c r="G33">
        <v>30</v>
      </c>
      <c r="H33" t="s">
        <v>23</v>
      </c>
      <c r="I33">
        <v>2555.7800000000002</v>
      </c>
      <c r="J33">
        <v>0.23</v>
      </c>
      <c r="K33">
        <v>587.83000000000004</v>
      </c>
      <c r="L33">
        <v>3143.61</v>
      </c>
      <c r="M33" s="2">
        <v>45900</v>
      </c>
    </row>
    <row r="34" spans="1:13" x14ac:dyDescent="0.25">
      <c r="A34" s="4" t="s">
        <v>299</v>
      </c>
      <c r="B34" t="s">
        <v>28</v>
      </c>
      <c r="C34" t="s">
        <v>112</v>
      </c>
      <c r="D34" t="s">
        <v>224</v>
      </c>
      <c r="E34" s="2">
        <v>45846</v>
      </c>
      <c r="F34" s="2">
        <v>45847</v>
      </c>
      <c r="G34">
        <v>30</v>
      </c>
      <c r="H34" t="s">
        <v>23</v>
      </c>
      <c r="I34">
        <v>8055.36</v>
      </c>
      <c r="J34">
        <v>0.23</v>
      </c>
      <c r="K34">
        <v>1852.73</v>
      </c>
      <c r="L34">
        <v>9908.09</v>
      </c>
      <c r="M34" s="2">
        <v>45877</v>
      </c>
    </row>
    <row r="35" spans="1:13" x14ac:dyDescent="0.25">
      <c r="A35" s="4" t="s">
        <v>300</v>
      </c>
      <c r="B35" t="s">
        <v>15</v>
      </c>
      <c r="C35" t="s">
        <v>67</v>
      </c>
      <c r="D35" t="s">
        <v>187</v>
      </c>
      <c r="E35" s="2">
        <v>45817</v>
      </c>
      <c r="F35" s="2">
        <v>45818</v>
      </c>
      <c r="G35">
        <v>60</v>
      </c>
      <c r="H35" t="s">
        <v>14</v>
      </c>
      <c r="I35">
        <v>8025.1</v>
      </c>
      <c r="J35">
        <v>0</v>
      </c>
      <c r="K35">
        <v>0</v>
      </c>
      <c r="L35">
        <v>8025.1</v>
      </c>
      <c r="M35" s="2">
        <v>45878</v>
      </c>
    </row>
    <row r="36" spans="1:13" x14ac:dyDescent="0.25">
      <c r="A36" s="4" t="s">
        <v>301</v>
      </c>
      <c r="B36" t="s">
        <v>30</v>
      </c>
      <c r="C36" t="s">
        <v>115</v>
      </c>
      <c r="D36" t="s">
        <v>226</v>
      </c>
      <c r="E36" s="2">
        <v>45822</v>
      </c>
      <c r="F36" s="2">
        <v>45824</v>
      </c>
      <c r="G36">
        <v>14</v>
      </c>
      <c r="H36" t="s">
        <v>23</v>
      </c>
      <c r="I36">
        <v>1816.12</v>
      </c>
      <c r="J36">
        <v>0</v>
      </c>
      <c r="K36">
        <v>0</v>
      </c>
      <c r="L36">
        <v>1816.12</v>
      </c>
      <c r="M36" s="2">
        <v>45838</v>
      </c>
    </row>
    <row r="37" spans="1:13" x14ac:dyDescent="0.25">
      <c r="A37" s="4" t="s">
        <v>302</v>
      </c>
      <c r="B37" t="s">
        <v>12</v>
      </c>
      <c r="C37" t="s">
        <v>47</v>
      </c>
      <c r="D37" t="s">
        <v>169</v>
      </c>
      <c r="E37" s="2">
        <v>45854</v>
      </c>
      <c r="F37" s="2">
        <v>45854</v>
      </c>
      <c r="G37">
        <v>30</v>
      </c>
      <c r="H37" t="s">
        <v>14</v>
      </c>
      <c r="I37">
        <v>2628.21</v>
      </c>
      <c r="J37">
        <v>0</v>
      </c>
      <c r="K37">
        <v>0</v>
      </c>
      <c r="L37">
        <v>2628.21</v>
      </c>
      <c r="M37" s="2">
        <v>45884</v>
      </c>
    </row>
    <row r="38" spans="1:13" x14ac:dyDescent="0.25">
      <c r="A38" s="4" t="s">
        <v>303</v>
      </c>
      <c r="B38" t="s">
        <v>24</v>
      </c>
      <c r="C38" t="s">
        <v>126</v>
      </c>
      <c r="E38" s="2">
        <v>45822</v>
      </c>
      <c r="F38" s="2">
        <v>45824</v>
      </c>
      <c r="G38">
        <v>45</v>
      </c>
      <c r="H38" t="s">
        <v>23</v>
      </c>
      <c r="I38">
        <v>8365.27</v>
      </c>
      <c r="J38">
        <v>0</v>
      </c>
      <c r="K38">
        <v>0</v>
      </c>
      <c r="L38">
        <v>8365.27</v>
      </c>
      <c r="M38" s="2">
        <v>45869</v>
      </c>
    </row>
    <row r="39" spans="1:13" x14ac:dyDescent="0.25">
      <c r="A39" s="4" t="s">
        <v>304</v>
      </c>
      <c r="B39" t="s">
        <v>24</v>
      </c>
      <c r="C39" t="s">
        <v>135</v>
      </c>
      <c r="D39" t="s">
        <v>242</v>
      </c>
      <c r="E39" s="2">
        <v>45852</v>
      </c>
      <c r="F39" s="2">
        <v>45853</v>
      </c>
      <c r="G39">
        <v>45</v>
      </c>
      <c r="H39" t="s">
        <v>23</v>
      </c>
      <c r="I39">
        <v>10053.719999999999</v>
      </c>
      <c r="J39">
        <v>0</v>
      </c>
      <c r="K39">
        <v>0</v>
      </c>
      <c r="L39">
        <v>10053.719999999999</v>
      </c>
      <c r="M39" s="2">
        <v>45898</v>
      </c>
    </row>
    <row r="40" spans="1:13" x14ac:dyDescent="0.25">
      <c r="A40" s="4" t="s">
        <v>305</v>
      </c>
      <c r="B40" t="s">
        <v>6</v>
      </c>
      <c r="C40" t="s">
        <v>52</v>
      </c>
      <c r="D40" t="s">
        <v>174</v>
      </c>
      <c r="E40" s="2">
        <v>45828</v>
      </c>
      <c r="F40" s="2">
        <v>45830</v>
      </c>
      <c r="G40">
        <v>45</v>
      </c>
      <c r="H40" t="s">
        <v>9</v>
      </c>
      <c r="I40">
        <v>5648.78</v>
      </c>
      <c r="J40">
        <v>0</v>
      </c>
      <c r="K40">
        <v>0</v>
      </c>
      <c r="L40">
        <v>5648.78</v>
      </c>
      <c r="M40" s="2">
        <v>45875</v>
      </c>
    </row>
    <row r="41" spans="1:13" x14ac:dyDescent="0.25">
      <c r="A41" s="4" t="s">
        <v>306</v>
      </c>
      <c r="B41" t="s">
        <v>24</v>
      </c>
      <c r="C41" t="s">
        <v>44</v>
      </c>
      <c r="D41" t="s">
        <v>166</v>
      </c>
      <c r="E41" s="2">
        <v>45837</v>
      </c>
      <c r="F41" s="2">
        <v>45838</v>
      </c>
      <c r="G41">
        <v>45</v>
      </c>
      <c r="H41" t="s">
        <v>23</v>
      </c>
      <c r="I41">
        <v>6105.12</v>
      </c>
      <c r="J41">
        <v>0</v>
      </c>
      <c r="K41">
        <v>0</v>
      </c>
      <c r="L41">
        <v>6105.12</v>
      </c>
      <c r="M41" s="2">
        <v>45883</v>
      </c>
    </row>
    <row r="42" spans="1:13" x14ac:dyDescent="0.25">
      <c r="A42" s="4" t="s">
        <v>307</v>
      </c>
      <c r="B42" t="s">
        <v>6</v>
      </c>
      <c r="C42" t="s">
        <v>63</v>
      </c>
      <c r="E42" s="2">
        <v>45846</v>
      </c>
      <c r="F42" s="2">
        <v>45848</v>
      </c>
      <c r="G42">
        <v>45</v>
      </c>
      <c r="H42" t="s">
        <v>9</v>
      </c>
      <c r="I42">
        <v>7436.6</v>
      </c>
      <c r="J42">
        <v>0</v>
      </c>
      <c r="K42">
        <v>0</v>
      </c>
      <c r="L42">
        <v>7436.6</v>
      </c>
      <c r="M42" s="2">
        <v>45893</v>
      </c>
    </row>
    <row r="43" spans="1:13" x14ac:dyDescent="0.25">
      <c r="A43" s="4" t="s">
        <v>308</v>
      </c>
      <c r="B43" t="s">
        <v>10</v>
      </c>
      <c r="C43" t="s">
        <v>116</v>
      </c>
      <c r="E43" s="2">
        <v>45838</v>
      </c>
      <c r="F43" s="2">
        <v>45838</v>
      </c>
      <c r="G43">
        <v>14</v>
      </c>
      <c r="H43" t="s">
        <v>9</v>
      </c>
      <c r="I43">
        <v>677.94</v>
      </c>
      <c r="J43">
        <v>0.23</v>
      </c>
      <c r="K43">
        <v>155.93</v>
      </c>
      <c r="L43">
        <v>833.87</v>
      </c>
      <c r="M43" s="2">
        <v>45852</v>
      </c>
    </row>
    <row r="44" spans="1:13" x14ac:dyDescent="0.25">
      <c r="A44" s="4" t="s">
        <v>309</v>
      </c>
      <c r="B44" t="s">
        <v>28</v>
      </c>
      <c r="C44" t="s">
        <v>131</v>
      </c>
      <c r="D44" t="s">
        <v>238</v>
      </c>
      <c r="E44" s="2">
        <v>45821</v>
      </c>
      <c r="F44" s="2">
        <v>45822</v>
      </c>
      <c r="G44">
        <v>30</v>
      </c>
      <c r="H44" t="s">
        <v>23</v>
      </c>
      <c r="I44">
        <v>3186.11</v>
      </c>
      <c r="J44">
        <v>0.23</v>
      </c>
      <c r="K44">
        <v>732.81</v>
      </c>
      <c r="L44">
        <v>3918.92</v>
      </c>
      <c r="M44" s="2">
        <v>45852</v>
      </c>
    </row>
    <row r="45" spans="1:13" x14ac:dyDescent="0.25">
      <c r="A45" s="4" t="s">
        <v>310</v>
      </c>
      <c r="B45" t="s">
        <v>32</v>
      </c>
      <c r="C45" t="s">
        <v>127</v>
      </c>
      <c r="D45" t="s">
        <v>236</v>
      </c>
      <c r="E45" s="2">
        <v>45845</v>
      </c>
      <c r="F45" s="2">
        <v>45845</v>
      </c>
      <c r="G45">
        <v>45</v>
      </c>
      <c r="H45" t="s">
        <v>23</v>
      </c>
      <c r="I45">
        <v>8909.44</v>
      </c>
      <c r="J45">
        <v>0</v>
      </c>
      <c r="K45">
        <v>0</v>
      </c>
      <c r="L45">
        <v>8909.44</v>
      </c>
      <c r="M45" s="2">
        <v>45890</v>
      </c>
    </row>
    <row r="46" spans="1:13" x14ac:dyDescent="0.25">
      <c r="A46" s="4" t="s">
        <v>311</v>
      </c>
      <c r="B46" t="s">
        <v>12</v>
      </c>
      <c r="C46" t="s">
        <v>91</v>
      </c>
      <c r="D46" t="s">
        <v>208</v>
      </c>
      <c r="E46" s="2">
        <v>45843</v>
      </c>
      <c r="F46" s="2">
        <v>45843</v>
      </c>
      <c r="G46">
        <v>30</v>
      </c>
      <c r="H46" t="s">
        <v>14</v>
      </c>
      <c r="I46">
        <v>13510.96</v>
      </c>
      <c r="J46">
        <v>0</v>
      </c>
      <c r="K46">
        <v>0</v>
      </c>
      <c r="L46">
        <v>13510.96</v>
      </c>
      <c r="M46" s="2">
        <v>45873</v>
      </c>
    </row>
    <row r="47" spans="1:13" x14ac:dyDescent="0.25">
      <c r="A47" s="4" t="s">
        <v>312</v>
      </c>
      <c r="B47" t="s">
        <v>26</v>
      </c>
      <c r="C47" t="s">
        <v>86</v>
      </c>
      <c r="D47" t="s">
        <v>203</v>
      </c>
      <c r="E47" s="2">
        <v>45869</v>
      </c>
      <c r="F47" s="2">
        <v>45869</v>
      </c>
      <c r="G47">
        <v>60</v>
      </c>
      <c r="H47" t="s">
        <v>14</v>
      </c>
      <c r="I47">
        <v>5125.55</v>
      </c>
      <c r="J47">
        <v>0</v>
      </c>
      <c r="K47">
        <v>0</v>
      </c>
      <c r="L47">
        <v>5125.55</v>
      </c>
      <c r="M47" s="2">
        <v>45929</v>
      </c>
    </row>
    <row r="48" spans="1:13" x14ac:dyDescent="0.25">
      <c r="A48" s="4" t="s">
        <v>313</v>
      </c>
      <c r="B48" t="s">
        <v>20</v>
      </c>
      <c r="C48" t="s">
        <v>90</v>
      </c>
      <c r="D48" t="s">
        <v>207</v>
      </c>
      <c r="E48" s="2">
        <v>45816</v>
      </c>
      <c r="F48" s="2">
        <v>45818</v>
      </c>
      <c r="G48">
        <v>14</v>
      </c>
      <c r="H48" t="s">
        <v>23</v>
      </c>
      <c r="I48">
        <v>5780.59</v>
      </c>
      <c r="J48">
        <v>0</v>
      </c>
      <c r="K48">
        <v>0</v>
      </c>
      <c r="L48">
        <v>5780.59</v>
      </c>
      <c r="M48" s="2">
        <v>45832</v>
      </c>
    </row>
    <row r="49" spans="1:13" x14ac:dyDescent="0.25">
      <c r="A49" s="4" t="s">
        <v>314</v>
      </c>
      <c r="B49" t="s">
        <v>26</v>
      </c>
      <c r="C49" t="s">
        <v>86</v>
      </c>
      <c r="D49" t="s">
        <v>203</v>
      </c>
      <c r="E49" s="2">
        <v>45868</v>
      </c>
      <c r="F49" s="2">
        <v>45868</v>
      </c>
      <c r="G49">
        <v>60</v>
      </c>
      <c r="H49" t="s">
        <v>14</v>
      </c>
      <c r="I49">
        <v>6521.19</v>
      </c>
      <c r="J49">
        <v>0</v>
      </c>
      <c r="K49">
        <v>0</v>
      </c>
      <c r="L49">
        <v>6521.19</v>
      </c>
      <c r="M49" s="2">
        <v>45928</v>
      </c>
    </row>
    <row r="50" spans="1:13" x14ac:dyDescent="0.25">
      <c r="A50" s="4" t="s">
        <v>315</v>
      </c>
      <c r="B50" t="s">
        <v>18</v>
      </c>
      <c r="C50" t="s">
        <v>55</v>
      </c>
      <c r="D50" t="s">
        <v>177</v>
      </c>
      <c r="E50" s="2">
        <v>45831</v>
      </c>
      <c r="F50" s="2">
        <v>45831</v>
      </c>
      <c r="G50">
        <v>60</v>
      </c>
      <c r="H50" t="s">
        <v>14</v>
      </c>
      <c r="I50">
        <v>4386.1899999999996</v>
      </c>
      <c r="J50">
        <v>0.08</v>
      </c>
      <c r="K50">
        <v>350.9</v>
      </c>
      <c r="L50">
        <v>4737.09</v>
      </c>
      <c r="M50" s="2">
        <v>45891</v>
      </c>
    </row>
    <row r="51" spans="1:13" x14ac:dyDescent="0.25">
      <c r="A51" s="4" t="s">
        <v>316</v>
      </c>
      <c r="B51" t="s">
        <v>32</v>
      </c>
      <c r="C51" t="s">
        <v>46</v>
      </c>
      <c r="E51" s="2">
        <v>45825</v>
      </c>
      <c r="F51" s="2">
        <v>45825</v>
      </c>
      <c r="G51">
        <v>45</v>
      </c>
      <c r="H51" t="s">
        <v>23</v>
      </c>
      <c r="I51">
        <v>7351.22</v>
      </c>
      <c r="J51">
        <v>0</v>
      </c>
      <c r="K51">
        <v>0</v>
      </c>
      <c r="L51">
        <v>7351.22</v>
      </c>
      <c r="M51" s="2">
        <v>45870</v>
      </c>
    </row>
    <row r="52" spans="1:13" x14ac:dyDescent="0.25">
      <c r="A52" s="4" t="s">
        <v>317</v>
      </c>
      <c r="B52" t="s">
        <v>32</v>
      </c>
      <c r="C52" t="s">
        <v>85</v>
      </c>
      <c r="E52" s="2">
        <v>45803</v>
      </c>
      <c r="F52" s="2">
        <v>45803</v>
      </c>
      <c r="G52">
        <v>45</v>
      </c>
      <c r="H52" t="s">
        <v>23</v>
      </c>
      <c r="I52">
        <v>1337.94</v>
      </c>
      <c r="J52">
        <v>0</v>
      </c>
      <c r="K52">
        <v>0</v>
      </c>
      <c r="L52">
        <v>1337.94</v>
      </c>
      <c r="M52" s="2">
        <v>45848</v>
      </c>
    </row>
    <row r="53" spans="1:13" x14ac:dyDescent="0.25">
      <c r="A53" s="4" t="s">
        <v>318</v>
      </c>
      <c r="B53" t="s">
        <v>12</v>
      </c>
      <c r="C53" t="s">
        <v>146</v>
      </c>
      <c r="D53" t="s">
        <v>249</v>
      </c>
      <c r="E53" s="2">
        <v>45815</v>
      </c>
      <c r="F53" s="2">
        <v>45817</v>
      </c>
      <c r="G53">
        <v>30</v>
      </c>
      <c r="H53" t="s">
        <v>14</v>
      </c>
      <c r="I53">
        <v>4917.6000000000004</v>
      </c>
      <c r="J53">
        <v>0</v>
      </c>
      <c r="K53">
        <v>0</v>
      </c>
      <c r="L53">
        <v>4917.6000000000004</v>
      </c>
      <c r="M53" s="2">
        <v>45847</v>
      </c>
    </row>
    <row r="54" spans="1:13" x14ac:dyDescent="0.25">
      <c r="A54" s="4" t="s">
        <v>319</v>
      </c>
      <c r="B54" t="s">
        <v>28</v>
      </c>
      <c r="C54" t="s">
        <v>131</v>
      </c>
      <c r="E54" s="2">
        <v>45817</v>
      </c>
      <c r="F54" s="2">
        <v>45819</v>
      </c>
      <c r="G54">
        <v>30</v>
      </c>
      <c r="H54" t="s">
        <v>23</v>
      </c>
      <c r="I54">
        <v>3124.37</v>
      </c>
      <c r="J54">
        <v>0.23</v>
      </c>
      <c r="K54">
        <v>718.61</v>
      </c>
      <c r="L54">
        <v>3842.98</v>
      </c>
      <c r="M54" s="2">
        <v>45849</v>
      </c>
    </row>
    <row r="55" spans="1:13" x14ac:dyDescent="0.25">
      <c r="A55" s="4" t="s">
        <v>320</v>
      </c>
      <c r="B55" t="s">
        <v>10</v>
      </c>
      <c r="C55" t="s">
        <v>110</v>
      </c>
      <c r="D55" t="s">
        <v>222</v>
      </c>
      <c r="E55" s="2">
        <v>45846</v>
      </c>
      <c r="F55" s="2">
        <v>45846</v>
      </c>
      <c r="G55">
        <v>14</v>
      </c>
      <c r="H55" t="s">
        <v>9</v>
      </c>
      <c r="I55">
        <v>6100.79</v>
      </c>
      <c r="J55">
        <v>0.23</v>
      </c>
      <c r="K55">
        <v>1403.18</v>
      </c>
      <c r="L55">
        <v>7503.97</v>
      </c>
      <c r="M55" s="2">
        <v>45860</v>
      </c>
    </row>
    <row r="56" spans="1:13" x14ac:dyDescent="0.25">
      <c r="A56" s="4" t="s">
        <v>321</v>
      </c>
      <c r="B56" t="s">
        <v>30</v>
      </c>
      <c r="C56" t="s">
        <v>79</v>
      </c>
      <c r="D56" t="s">
        <v>196</v>
      </c>
      <c r="E56" s="2">
        <v>45845</v>
      </c>
      <c r="F56" s="2">
        <v>45845</v>
      </c>
      <c r="G56">
        <v>14</v>
      </c>
      <c r="H56" t="s">
        <v>23</v>
      </c>
      <c r="I56">
        <v>13904.96</v>
      </c>
      <c r="J56">
        <v>0</v>
      </c>
      <c r="K56">
        <v>0</v>
      </c>
      <c r="L56">
        <v>13904.96</v>
      </c>
      <c r="M56" s="2">
        <v>45859</v>
      </c>
    </row>
    <row r="57" spans="1:13" x14ac:dyDescent="0.25">
      <c r="A57" s="4" t="s">
        <v>322</v>
      </c>
      <c r="B57" t="s">
        <v>12</v>
      </c>
      <c r="C57" t="s">
        <v>96</v>
      </c>
      <c r="D57" t="s">
        <v>213</v>
      </c>
      <c r="E57" s="2">
        <v>45850</v>
      </c>
      <c r="F57" s="2">
        <v>45850</v>
      </c>
      <c r="G57">
        <v>30</v>
      </c>
      <c r="H57" t="s">
        <v>14</v>
      </c>
      <c r="I57">
        <v>1474.5</v>
      </c>
      <c r="J57">
        <v>0</v>
      </c>
      <c r="K57">
        <v>0</v>
      </c>
      <c r="L57">
        <v>1474.5</v>
      </c>
      <c r="M57" s="2">
        <v>45880</v>
      </c>
    </row>
    <row r="58" spans="1:13" x14ac:dyDescent="0.25">
      <c r="A58" s="4" t="s">
        <v>323</v>
      </c>
      <c r="B58" t="s">
        <v>18</v>
      </c>
      <c r="C58" t="s">
        <v>61</v>
      </c>
      <c r="E58" s="2">
        <v>45824</v>
      </c>
      <c r="F58" s="2">
        <v>45825</v>
      </c>
      <c r="G58">
        <v>60</v>
      </c>
      <c r="H58" t="s">
        <v>14</v>
      </c>
      <c r="I58">
        <v>7554.74</v>
      </c>
      <c r="J58">
        <v>0.08</v>
      </c>
      <c r="K58">
        <v>604.38</v>
      </c>
      <c r="L58">
        <v>8159.12</v>
      </c>
      <c r="M58" s="2">
        <v>45885</v>
      </c>
    </row>
    <row r="59" spans="1:13" x14ac:dyDescent="0.25">
      <c r="A59" s="4" t="s">
        <v>324</v>
      </c>
      <c r="B59" t="s">
        <v>30</v>
      </c>
      <c r="C59" t="s">
        <v>73</v>
      </c>
      <c r="E59" s="2">
        <v>45811</v>
      </c>
      <c r="F59" s="2">
        <v>45812</v>
      </c>
      <c r="G59">
        <v>14</v>
      </c>
      <c r="H59" t="s">
        <v>23</v>
      </c>
      <c r="I59">
        <v>5070.17</v>
      </c>
      <c r="J59">
        <v>0</v>
      </c>
      <c r="K59">
        <v>0</v>
      </c>
      <c r="L59">
        <v>5070.17</v>
      </c>
      <c r="M59" s="2">
        <v>45826</v>
      </c>
    </row>
    <row r="60" spans="1:13" x14ac:dyDescent="0.25">
      <c r="A60" s="4" t="s">
        <v>325</v>
      </c>
      <c r="B60" t="s">
        <v>30</v>
      </c>
      <c r="C60" t="s">
        <v>130</v>
      </c>
      <c r="E60" s="2">
        <v>45809</v>
      </c>
      <c r="F60" s="2">
        <v>45810</v>
      </c>
      <c r="G60">
        <v>14</v>
      </c>
      <c r="H60" t="s">
        <v>23</v>
      </c>
      <c r="I60">
        <v>8921.43</v>
      </c>
      <c r="J60">
        <v>0</v>
      </c>
      <c r="K60">
        <v>0</v>
      </c>
      <c r="L60">
        <v>8921.43</v>
      </c>
      <c r="M60" s="2">
        <v>45824</v>
      </c>
    </row>
    <row r="61" spans="1:13" x14ac:dyDescent="0.25">
      <c r="A61" s="4" t="s">
        <v>326</v>
      </c>
      <c r="B61" t="s">
        <v>34</v>
      </c>
      <c r="C61" t="s">
        <v>121</v>
      </c>
      <c r="D61" t="s">
        <v>232</v>
      </c>
      <c r="E61" s="2">
        <v>45841</v>
      </c>
      <c r="F61" s="2">
        <v>45842</v>
      </c>
      <c r="G61">
        <v>45</v>
      </c>
      <c r="H61" t="s">
        <v>9</v>
      </c>
      <c r="I61">
        <v>6007.48</v>
      </c>
      <c r="J61">
        <v>0.23</v>
      </c>
      <c r="K61">
        <v>1381.72</v>
      </c>
      <c r="L61">
        <v>7389.2</v>
      </c>
      <c r="M61" s="2">
        <v>45887</v>
      </c>
    </row>
    <row r="62" spans="1:13" x14ac:dyDescent="0.25">
      <c r="A62" s="4" t="s">
        <v>327</v>
      </c>
      <c r="B62" t="s">
        <v>20</v>
      </c>
      <c r="C62" t="s">
        <v>157</v>
      </c>
      <c r="D62" t="s">
        <v>257</v>
      </c>
      <c r="E62" s="2">
        <v>45837</v>
      </c>
      <c r="F62" s="2">
        <v>45837</v>
      </c>
      <c r="G62">
        <v>14</v>
      </c>
      <c r="H62" t="s">
        <v>23</v>
      </c>
      <c r="I62">
        <v>5549.47</v>
      </c>
      <c r="J62">
        <v>0</v>
      </c>
      <c r="K62">
        <v>0</v>
      </c>
      <c r="L62">
        <v>5549.47</v>
      </c>
      <c r="M62" s="2">
        <v>45851</v>
      </c>
    </row>
    <row r="63" spans="1:13" x14ac:dyDescent="0.25">
      <c r="A63" s="4" t="s">
        <v>328</v>
      </c>
      <c r="B63" t="s">
        <v>32</v>
      </c>
      <c r="C63" t="s">
        <v>127</v>
      </c>
      <c r="D63" t="s">
        <v>236</v>
      </c>
      <c r="E63" s="2">
        <v>45845</v>
      </c>
      <c r="F63" s="2">
        <v>45846</v>
      </c>
      <c r="G63">
        <v>45</v>
      </c>
      <c r="H63" t="s">
        <v>23</v>
      </c>
      <c r="I63">
        <v>7812.43</v>
      </c>
      <c r="J63">
        <v>0</v>
      </c>
      <c r="K63">
        <v>0</v>
      </c>
      <c r="L63">
        <v>7812.43</v>
      </c>
      <c r="M63" s="2">
        <v>45891</v>
      </c>
    </row>
    <row r="64" spans="1:13" x14ac:dyDescent="0.25">
      <c r="A64" s="4" t="s">
        <v>329</v>
      </c>
      <c r="B64" t="s">
        <v>28</v>
      </c>
      <c r="C64" t="s">
        <v>125</v>
      </c>
      <c r="D64" t="s">
        <v>235</v>
      </c>
      <c r="E64" s="2">
        <v>45828</v>
      </c>
      <c r="F64" s="2">
        <v>45828</v>
      </c>
      <c r="G64">
        <v>30</v>
      </c>
      <c r="H64" t="s">
        <v>23</v>
      </c>
      <c r="I64">
        <v>5992.12</v>
      </c>
      <c r="J64">
        <v>0.23</v>
      </c>
      <c r="K64">
        <v>1378.19</v>
      </c>
      <c r="L64">
        <v>7370.31</v>
      </c>
      <c r="M64" s="2">
        <v>45858</v>
      </c>
    </row>
    <row r="65" spans="1:13" x14ac:dyDescent="0.25">
      <c r="A65" s="4" t="s">
        <v>330</v>
      </c>
      <c r="B65" t="s">
        <v>20</v>
      </c>
      <c r="C65" t="s">
        <v>128</v>
      </c>
      <c r="E65" s="2">
        <v>45824</v>
      </c>
      <c r="F65" s="2">
        <v>45824</v>
      </c>
      <c r="G65">
        <v>14</v>
      </c>
      <c r="H65" t="s">
        <v>23</v>
      </c>
      <c r="I65">
        <v>2450.65</v>
      </c>
      <c r="J65">
        <v>0</v>
      </c>
      <c r="K65">
        <v>0</v>
      </c>
      <c r="L65">
        <v>2450.65</v>
      </c>
      <c r="M65" s="2">
        <v>45838</v>
      </c>
    </row>
    <row r="66" spans="1:13" x14ac:dyDescent="0.25">
      <c r="A66" s="4" t="s">
        <v>331</v>
      </c>
      <c r="B66" t="s">
        <v>30</v>
      </c>
      <c r="C66" t="s">
        <v>89</v>
      </c>
      <c r="D66" t="s">
        <v>206</v>
      </c>
      <c r="E66" s="2">
        <v>45839</v>
      </c>
      <c r="F66" s="2">
        <v>45839</v>
      </c>
      <c r="G66">
        <v>14</v>
      </c>
      <c r="H66" t="s">
        <v>23</v>
      </c>
      <c r="I66">
        <v>2887.68</v>
      </c>
      <c r="J66">
        <v>0</v>
      </c>
      <c r="K66">
        <v>0</v>
      </c>
      <c r="L66">
        <v>2887.68</v>
      </c>
      <c r="M66" s="2">
        <v>45853</v>
      </c>
    </row>
    <row r="67" spans="1:13" x14ac:dyDescent="0.25">
      <c r="A67" s="4" t="s">
        <v>332</v>
      </c>
      <c r="B67" t="s">
        <v>28</v>
      </c>
      <c r="C67" t="s">
        <v>161</v>
      </c>
      <c r="D67" t="s">
        <v>261</v>
      </c>
      <c r="E67" s="2">
        <v>45848</v>
      </c>
      <c r="F67" s="2">
        <v>45849</v>
      </c>
      <c r="G67">
        <v>30</v>
      </c>
      <c r="H67" t="s">
        <v>23</v>
      </c>
      <c r="I67">
        <v>8718</v>
      </c>
      <c r="J67">
        <v>0.23</v>
      </c>
      <c r="K67">
        <v>2005.14</v>
      </c>
      <c r="L67">
        <v>10723.14</v>
      </c>
      <c r="M67" s="2">
        <v>45879</v>
      </c>
    </row>
    <row r="68" spans="1:13" x14ac:dyDescent="0.25">
      <c r="A68" s="4" t="s">
        <v>333</v>
      </c>
      <c r="B68" t="s">
        <v>15</v>
      </c>
      <c r="C68" t="s">
        <v>132</v>
      </c>
      <c r="D68" t="s">
        <v>239</v>
      </c>
      <c r="E68" s="2">
        <v>45866</v>
      </c>
      <c r="F68" s="2">
        <v>45868</v>
      </c>
      <c r="G68">
        <v>60</v>
      </c>
      <c r="H68" t="s">
        <v>14</v>
      </c>
      <c r="I68">
        <v>8308.1299999999992</v>
      </c>
      <c r="J68">
        <v>0</v>
      </c>
      <c r="K68">
        <v>0</v>
      </c>
      <c r="L68">
        <v>8308.1299999999992</v>
      </c>
      <c r="M68" s="2">
        <v>45928</v>
      </c>
    </row>
    <row r="69" spans="1:13" x14ac:dyDescent="0.25">
      <c r="A69" s="4" t="s">
        <v>334</v>
      </c>
      <c r="B69" t="s">
        <v>18</v>
      </c>
      <c r="C69" t="s">
        <v>119</v>
      </c>
      <c r="D69" t="s">
        <v>230</v>
      </c>
      <c r="E69" s="2">
        <v>45856</v>
      </c>
      <c r="F69" s="2">
        <v>45858</v>
      </c>
      <c r="G69">
        <v>60</v>
      </c>
      <c r="H69" t="s">
        <v>14</v>
      </c>
      <c r="I69">
        <v>1663.23</v>
      </c>
      <c r="J69">
        <v>0.08</v>
      </c>
      <c r="K69">
        <v>133.06</v>
      </c>
      <c r="L69">
        <v>1796.29</v>
      </c>
      <c r="M69" s="2">
        <v>45918</v>
      </c>
    </row>
    <row r="70" spans="1:13" x14ac:dyDescent="0.25">
      <c r="A70" s="4" t="s">
        <v>335</v>
      </c>
      <c r="B70" t="s">
        <v>32</v>
      </c>
      <c r="C70" t="s">
        <v>158</v>
      </c>
      <c r="D70" t="s">
        <v>258</v>
      </c>
      <c r="E70" s="2">
        <v>45857</v>
      </c>
      <c r="F70" s="2">
        <v>45857</v>
      </c>
      <c r="G70">
        <v>45</v>
      </c>
      <c r="H70" t="s">
        <v>23</v>
      </c>
      <c r="I70">
        <v>9050.91</v>
      </c>
      <c r="J70">
        <v>0</v>
      </c>
      <c r="K70">
        <v>0</v>
      </c>
      <c r="L70">
        <v>9050.91</v>
      </c>
      <c r="M70" s="2">
        <v>45902</v>
      </c>
    </row>
    <row r="71" spans="1:13" x14ac:dyDescent="0.25">
      <c r="A71" s="4" t="s">
        <v>336</v>
      </c>
      <c r="B71" t="s">
        <v>32</v>
      </c>
      <c r="C71" t="s">
        <v>127</v>
      </c>
      <c r="D71" t="s">
        <v>236</v>
      </c>
      <c r="E71" s="2">
        <v>45843</v>
      </c>
      <c r="F71" s="2">
        <v>45844</v>
      </c>
      <c r="G71">
        <v>45</v>
      </c>
      <c r="H71" t="s">
        <v>23</v>
      </c>
      <c r="I71">
        <v>8567.85</v>
      </c>
      <c r="J71">
        <v>0</v>
      </c>
      <c r="K71">
        <v>0</v>
      </c>
      <c r="L71">
        <v>8567.85</v>
      </c>
      <c r="M71" s="2">
        <v>45889</v>
      </c>
    </row>
    <row r="72" spans="1:13" x14ac:dyDescent="0.25">
      <c r="A72" s="4" t="s">
        <v>337</v>
      </c>
      <c r="B72" t="s">
        <v>10</v>
      </c>
      <c r="C72" t="s">
        <v>49</v>
      </c>
      <c r="E72" s="2">
        <v>45818</v>
      </c>
      <c r="F72" s="2">
        <v>45819</v>
      </c>
      <c r="G72">
        <v>14</v>
      </c>
      <c r="H72" t="s">
        <v>9</v>
      </c>
      <c r="I72">
        <v>7484.02</v>
      </c>
      <c r="J72">
        <v>0.23</v>
      </c>
      <c r="K72">
        <v>1721.32</v>
      </c>
      <c r="L72">
        <v>9205.34</v>
      </c>
      <c r="M72" s="2">
        <v>45833</v>
      </c>
    </row>
    <row r="73" spans="1:13" x14ac:dyDescent="0.25">
      <c r="A73" s="4" t="s">
        <v>338</v>
      </c>
      <c r="B73" t="s">
        <v>18</v>
      </c>
      <c r="C73" t="s">
        <v>114</v>
      </c>
      <c r="D73" t="s">
        <v>225</v>
      </c>
      <c r="E73" s="2">
        <v>45829</v>
      </c>
      <c r="F73" s="2">
        <v>45830</v>
      </c>
      <c r="G73">
        <v>60</v>
      </c>
      <c r="H73" t="s">
        <v>14</v>
      </c>
      <c r="I73">
        <v>5014.33</v>
      </c>
      <c r="J73">
        <v>0.08</v>
      </c>
      <c r="K73">
        <v>401.15</v>
      </c>
      <c r="L73">
        <v>5415.48</v>
      </c>
      <c r="M73" s="2">
        <v>45890</v>
      </c>
    </row>
    <row r="74" spans="1:13" x14ac:dyDescent="0.25">
      <c r="A74" s="4" t="s">
        <v>339</v>
      </c>
      <c r="B74" t="s">
        <v>28</v>
      </c>
      <c r="C74" t="s">
        <v>125</v>
      </c>
      <c r="D74" t="s">
        <v>235</v>
      </c>
      <c r="E74" s="2">
        <v>45828</v>
      </c>
      <c r="F74" s="2">
        <v>45830</v>
      </c>
      <c r="G74">
        <v>30</v>
      </c>
      <c r="H74" t="s">
        <v>23</v>
      </c>
      <c r="I74">
        <v>7651.13</v>
      </c>
      <c r="J74">
        <v>0.23</v>
      </c>
      <c r="K74">
        <v>1759.76</v>
      </c>
      <c r="L74">
        <v>9410.89</v>
      </c>
      <c r="M74" s="2">
        <v>45860</v>
      </c>
    </row>
    <row r="75" spans="1:13" x14ac:dyDescent="0.25">
      <c r="A75" s="4" t="s">
        <v>340</v>
      </c>
      <c r="B75" t="s">
        <v>15</v>
      </c>
      <c r="C75" t="s">
        <v>92</v>
      </c>
      <c r="D75" t="s">
        <v>209</v>
      </c>
      <c r="E75" s="2">
        <v>45858</v>
      </c>
      <c r="F75" s="2">
        <v>45860</v>
      </c>
      <c r="G75">
        <v>60</v>
      </c>
      <c r="H75" t="s">
        <v>14</v>
      </c>
      <c r="I75">
        <v>4283.57</v>
      </c>
      <c r="J75">
        <v>0</v>
      </c>
      <c r="K75">
        <v>0</v>
      </c>
      <c r="L75">
        <v>4283.57</v>
      </c>
      <c r="M75" s="2">
        <v>45920</v>
      </c>
    </row>
    <row r="76" spans="1:13" x14ac:dyDescent="0.25">
      <c r="A76" s="4" t="s">
        <v>341</v>
      </c>
      <c r="B76" t="s">
        <v>6</v>
      </c>
      <c r="C76" t="s">
        <v>97</v>
      </c>
      <c r="D76" t="s">
        <v>214</v>
      </c>
      <c r="E76" s="2">
        <v>45828</v>
      </c>
      <c r="F76" s="2">
        <v>45828</v>
      </c>
      <c r="G76">
        <v>45</v>
      </c>
      <c r="H76" t="s">
        <v>9</v>
      </c>
      <c r="I76">
        <v>5478.35</v>
      </c>
      <c r="J76">
        <v>0</v>
      </c>
      <c r="K76">
        <v>0</v>
      </c>
      <c r="L76">
        <v>5478.35</v>
      </c>
      <c r="M76" s="2">
        <v>45873</v>
      </c>
    </row>
    <row r="77" spans="1:13" x14ac:dyDescent="0.25">
      <c r="A77" s="4" t="s">
        <v>342</v>
      </c>
      <c r="B77" t="s">
        <v>6</v>
      </c>
      <c r="C77" t="s">
        <v>139</v>
      </c>
      <c r="E77" s="2">
        <v>45820</v>
      </c>
      <c r="F77" s="2">
        <v>45822</v>
      </c>
      <c r="G77">
        <v>45</v>
      </c>
      <c r="H77" t="s">
        <v>9</v>
      </c>
      <c r="I77">
        <v>14211.03</v>
      </c>
      <c r="J77">
        <v>0</v>
      </c>
      <c r="K77">
        <v>0</v>
      </c>
      <c r="L77">
        <v>14211.03</v>
      </c>
      <c r="M77" s="2">
        <v>45867</v>
      </c>
    </row>
    <row r="78" spans="1:13" x14ac:dyDescent="0.25">
      <c r="A78" s="4" t="s">
        <v>343</v>
      </c>
      <c r="B78" t="s">
        <v>6</v>
      </c>
      <c r="C78" t="s">
        <v>52</v>
      </c>
      <c r="E78" s="2">
        <v>45816</v>
      </c>
      <c r="F78" s="2">
        <v>45818</v>
      </c>
      <c r="G78">
        <v>45</v>
      </c>
      <c r="H78" t="s">
        <v>9</v>
      </c>
      <c r="I78">
        <v>8186.26</v>
      </c>
      <c r="J78">
        <v>0</v>
      </c>
      <c r="K78">
        <v>0</v>
      </c>
      <c r="L78">
        <v>8186.26</v>
      </c>
      <c r="M78" s="2">
        <v>45863</v>
      </c>
    </row>
    <row r="79" spans="1:13" x14ac:dyDescent="0.25">
      <c r="A79" s="4" t="s">
        <v>344</v>
      </c>
      <c r="B79" t="s">
        <v>24</v>
      </c>
      <c r="C79" t="s">
        <v>44</v>
      </c>
      <c r="D79" t="s">
        <v>166</v>
      </c>
      <c r="E79" s="2">
        <v>45838</v>
      </c>
      <c r="F79" s="2">
        <v>45840</v>
      </c>
      <c r="G79">
        <v>45</v>
      </c>
      <c r="H79" t="s">
        <v>23</v>
      </c>
      <c r="I79">
        <v>5621.2</v>
      </c>
      <c r="J79">
        <v>0</v>
      </c>
      <c r="K79">
        <v>0</v>
      </c>
      <c r="L79">
        <v>5621.2</v>
      </c>
      <c r="M79" s="2">
        <v>45885</v>
      </c>
    </row>
    <row r="80" spans="1:13" x14ac:dyDescent="0.25">
      <c r="A80" s="4" t="s">
        <v>345</v>
      </c>
      <c r="B80" t="s">
        <v>20</v>
      </c>
      <c r="C80" t="s">
        <v>48</v>
      </c>
      <c r="D80" t="s">
        <v>170</v>
      </c>
      <c r="E80" s="2">
        <v>45827</v>
      </c>
      <c r="F80" s="2">
        <v>45827</v>
      </c>
      <c r="G80">
        <v>14</v>
      </c>
      <c r="H80" t="s">
        <v>23</v>
      </c>
      <c r="I80">
        <v>1874.64</v>
      </c>
      <c r="J80">
        <v>0</v>
      </c>
      <c r="K80">
        <v>0</v>
      </c>
      <c r="L80">
        <v>1874.64</v>
      </c>
      <c r="M80" s="2">
        <v>45841</v>
      </c>
    </row>
    <row r="81" spans="1:13" x14ac:dyDescent="0.25">
      <c r="A81" s="4" t="s">
        <v>346</v>
      </c>
      <c r="B81" t="s">
        <v>26</v>
      </c>
      <c r="C81" t="s">
        <v>156</v>
      </c>
      <c r="D81" t="s">
        <v>256</v>
      </c>
      <c r="E81" s="2">
        <v>45851</v>
      </c>
      <c r="F81" s="2">
        <v>45853</v>
      </c>
      <c r="G81">
        <v>60</v>
      </c>
      <c r="H81" t="s">
        <v>14</v>
      </c>
      <c r="I81">
        <v>9665.76</v>
      </c>
      <c r="J81">
        <v>0</v>
      </c>
      <c r="K81">
        <v>0</v>
      </c>
      <c r="L81">
        <v>9665.76</v>
      </c>
      <c r="M81" s="2">
        <v>45913</v>
      </c>
    </row>
    <row r="82" spans="1:13" x14ac:dyDescent="0.25">
      <c r="A82" s="4" t="s">
        <v>347</v>
      </c>
      <c r="B82" t="s">
        <v>10</v>
      </c>
      <c r="C82" t="s">
        <v>81</v>
      </c>
      <c r="D82" t="s">
        <v>198</v>
      </c>
      <c r="E82" s="2">
        <v>45835</v>
      </c>
      <c r="F82" s="2">
        <v>45837</v>
      </c>
      <c r="G82">
        <v>14</v>
      </c>
      <c r="H82" t="s">
        <v>9</v>
      </c>
      <c r="I82">
        <v>5099.92</v>
      </c>
      <c r="J82">
        <v>0.23</v>
      </c>
      <c r="K82">
        <v>1172.98</v>
      </c>
      <c r="L82">
        <v>6272.9</v>
      </c>
      <c r="M82" s="2">
        <v>45851</v>
      </c>
    </row>
    <row r="83" spans="1:13" x14ac:dyDescent="0.25">
      <c r="A83" s="4" t="s">
        <v>348</v>
      </c>
      <c r="B83" t="s">
        <v>12</v>
      </c>
      <c r="C83" t="s">
        <v>144</v>
      </c>
      <c r="D83" t="s">
        <v>247</v>
      </c>
      <c r="E83" s="2">
        <v>45860</v>
      </c>
      <c r="F83" s="2">
        <v>45862</v>
      </c>
      <c r="G83">
        <v>30</v>
      </c>
      <c r="H83" t="s">
        <v>14</v>
      </c>
      <c r="I83">
        <v>5629.31</v>
      </c>
      <c r="J83">
        <v>0</v>
      </c>
      <c r="K83">
        <v>0</v>
      </c>
      <c r="L83">
        <v>5629.31</v>
      </c>
      <c r="M83" s="2">
        <v>45892</v>
      </c>
    </row>
    <row r="84" spans="1:13" x14ac:dyDescent="0.25">
      <c r="A84" s="4" t="s">
        <v>349</v>
      </c>
      <c r="B84" t="s">
        <v>30</v>
      </c>
      <c r="C84" t="s">
        <v>57</v>
      </c>
      <c r="D84" t="s">
        <v>179</v>
      </c>
      <c r="E84" s="2">
        <v>45856</v>
      </c>
      <c r="F84" s="2">
        <v>45856</v>
      </c>
      <c r="G84">
        <v>14</v>
      </c>
      <c r="H84" t="s">
        <v>23</v>
      </c>
      <c r="I84">
        <v>2638.74</v>
      </c>
      <c r="J84">
        <v>0</v>
      </c>
      <c r="K84">
        <v>0</v>
      </c>
      <c r="L84">
        <v>2638.74</v>
      </c>
      <c r="M84" s="2">
        <v>45870</v>
      </c>
    </row>
    <row r="85" spans="1:13" x14ac:dyDescent="0.25">
      <c r="A85" s="4" t="s">
        <v>350</v>
      </c>
      <c r="B85" t="s">
        <v>28</v>
      </c>
      <c r="C85" t="s">
        <v>76</v>
      </c>
      <c r="D85" t="s">
        <v>194</v>
      </c>
      <c r="E85" s="2">
        <v>45841</v>
      </c>
      <c r="F85" s="2">
        <v>45843</v>
      </c>
      <c r="G85">
        <v>30</v>
      </c>
      <c r="H85" t="s">
        <v>23</v>
      </c>
      <c r="I85">
        <v>11438.07</v>
      </c>
      <c r="J85">
        <v>0.23</v>
      </c>
      <c r="K85">
        <v>2630.76</v>
      </c>
      <c r="L85">
        <v>14068.83</v>
      </c>
      <c r="M85" s="2">
        <v>45873</v>
      </c>
    </row>
    <row r="86" spans="1:13" x14ac:dyDescent="0.25">
      <c r="A86" s="4" t="s">
        <v>351</v>
      </c>
      <c r="B86" t="s">
        <v>18</v>
      </c>
      <c r="C86" t="s">
        <v>61</v>
      </c>
      <c r="D86" t="s">
        <v>182</v>
      </c>
      <c r="E86" s="2">
        <v>45833</v>
      </c>
      <c r="F86" s="2">
        <v>45833</v>
      </c>
      <c r="G86">
        <v>60</v>
      </c>
      <c r="H86" t="s">
        <v>14</v>
      </c>
      <c r="I86">
        <v>7070.29</v>
      </c>
      <c r="J86">
        <v>0.08</v>
      </c>
      <c r="K86">
        <v>565.62</v>
      </c>
      <c r="L86">
        <v>7635.91</v>
      </c>
      <c r="M86" s="2">
        <v>45893</v>
      </c>
    </row>
    <row r="87" spans="1:13" x14ac:dyDescent="0.25">
      <c r="A87" s="4" t="s">
        <v>352</v>
      </c>
      <c r="B87" t="s">
        <v>32</v>
      </c>
      <c r="C87" t="s">
        <v>127</v>
      </c>
      <c r="D87" t="s">
        <v>236</v>
      </c>
      <c r="E87" s="2">
        <v>45840</v>
      </c>
      <c r="F87" s="2">
        <v>45840</v>
      </c>
      <c r="G87">
        <v>45</v>
      </c>
      <c r="H87" t="s">
        <v>23</v>
      </c>
      <c r="I87">
        <v>8768.36</v>
      </c>
      <c r="J87">
        <v>0</v>
      </c>
      <c r="K87">
        <v>0</v>
      </c>
      <c r="L87">
        <v>8768.36</v>
      </c>
      <c r="M87" s="2">
        <v>45885</v>
      </c>
    </row>
    <row r="88" spans="1:13" x14ac:dyDescent="0.25">
      <c r="A88" s="4" t="s">
        <v>353</v>
      </c>
      <c r="B88" t="s">
        <v>15</v>
      </c>
      <c r="C88" t="s">
        <v>93</v>
      </c>
      <c r="D88" t="s">
        <v>210</v>
      </c>
      <c r="E88" s="2">
        <v>45836</v>
      </c>
      <c r="F88" s="2">
        <v>45837</v>
      </c>
      <c r="G88">
        <v>60</v>
      </c>
      <c r="H88" t="s">
        <v>14</v>
      </c>
      <c r="I88">
        <v>11230.3</v>
      </c>
      <c r="J88">
        <v>0</v>
      </c>
      <c r="K88">
        <v>0</v>
      </c>
      <c r="L88">
        <v>11230.3</v>
      </c>
      <c r="M88" s="2">
        <v>45897</v>
      </c>
    </row>
    <row r="89" spans="1:13" x14ac:dyDescent="0.25">
      <c r="A89" s="4" t="s">
        <v>354</v>
      </c>
      <c r="B89" t="s">
        <v>28</v>
      </c>
      <c r="C89" t="s">
        <v>161</v>
      </c>
      <c r="E89" s="2">
        <v>45833</v>
      </c>
      <c r="F89" s="2">
        <v>45833</v>
      </c>
      <c r="G89">
        <v>30</v>
      </c>
      <c r="H89" t="s">
        <v>23</v>
      </c>
      <c r="I89">
        <v>12148.34</v>
      </c>
      <c r="J89">
        <v>0.23</v>
      </c>
      <c r="K89">
        <v>2794.12</v>
      </c>
      <c r="L89">
        <v>14942.46</v>
      </c>
      <c r="M89" s="2">
        <v>45863</v>
      </c>
    </row>
    <row r="90" spans="1:13" x14ac:dyDescent="0.25">
      <c r="A90" s="4" t="s">
        <v>355</v>
      </c>
      <c r="B90" t="s">
        <v>15</v>
      </c>
      <c r="C90" t="s">
        <v>132</v>
      </c>
      <c r="D90" t="s">
        <v>239</v>
      </c>
      <c r="E90" s="2">
        <v>45869</v>
      </c>
      <c r="F90" s="2">
        <v>45869</v>
      </c>
      <c r="G90">
        <v>60</v>
      </c>
      <c r="H90" t="s">
        <v>14</v>
      </c>
      <c r="I90">
        <v>7901.78</v>
      </c>
      <c r="J90">
        <v>0</v>
      </c>
      <c r="K90">
        <v>0</v>
      </c>
      <c r="L90">
        <v>7901.78</v>
      </c>
      <c r="M90" s="2">
        <v>45929</v>
      </c>
    </row>
    <row r="91" spans="1:13" x14ac:dyDescent="0.25">
      <c r="A91" s="4" t="s">
        <v>356</v>
      </c>
      <c r="B91" t="s">
        <v>15</v>
      </c>
      <c r="C91" t="s">
        <v>93</v>
      </c>
      <c r="D91" t="s">
        <v>210</v>
      </c>
      <c r="E91" s="2">
        <v>45837</v>
      </c>
      <c r="F91" s="2">
        <v>45837</v>
      </c>
      <c r="G91">
        <v>60</v>
      </c>
      <c r="H91" t="s">
        <v>14</v>
      </c>
      <c r="I91">
        <v>10775.73</v>
      </c>
      <c r="J91">
        <v>0</v>
      </c>
      <c r="K91">
        <v>0</v>
      </c>
      <c r="L91">
        <v>10775.73</v>
      </c>
      <c r="M91" s="2">
        <v>45897</v>
      </c>
    </row>
    <row r="92" spans="1:13" x14ac:dyDescent="0.25">
      <c r="A92" s="4" t="s">
        <v>357</v>
      </c>
      <c r="B92" t="s">
        <v>18</v>
      </c>
      <c r="C92" t="s">
        <v>119</v>
      </c>
      <c r="E92" s="2">
        <v>45840</v>
      </c>
      <c r="F92" s="2">
        <v>45840</v>
      </c>
      <c r="G92">
        <v>60</v>
      </c>
      <c r="H92" t="s">
        <v>14</v>
      </c>
      <c r="I92">
        <v>1407.22</v>
      </c>
      <c r="J92">
        <v>0.08</v>
      </c>
      <c r="K92">
        <v>112.58</v>
      </c>
      <c r="L92">
        <v>1519.8</v>
      </c>
      <c r="M92" s="2">
        <v>45900</v>
      </c>
    </row>
    <row r="93" spans="1:13" x14ac:dyDescent="0.25">
      <c r="A93" s="4" t="s">
        <v>358</v>
      </c>
      <c r="B93" t="s">
        <v>10</v>
      </c>
      <c r="C93" t="s">
        <v>81</v>
      </c>
      <c r="D93" t="s">
        <v>198</v>
      </c>
      <c r="E93" s="2">
        <v>45835</v>
      </c>
      <c r="F93" s="2">
        <v>45836</v>
      </c>
      <c r="G93">
        <v>14</v>
      </c>
      <c r="H93" t="s">
        <v>9</v>
      </c>
      <c r="I93">
        <v>5498.38</v>
      </c>
      <c r="J93">
        <v>0.23</v>
      </c>
      <c r="K93">
        <v>1264.6300000000001</v>
      </c>
      <c r="L93">
        <v>6763.01</v>
      </c>
      <c r="M93" s="2">
        <v>45850</v>
      </c>
    </row>
    <row r="94" spans="1:13" x14ac:dyDescent="0.25">
      <c r="A94" s="4" t="s">
        <v>359</v>
      </c>
      <c r="B94" t="s">
        <v>34</v>
      </c>
      <c r="C94" t="s">
        <v>121</v>
      </c>
      <c r="E94" s="2">
        <v>45821</v>
      </c>
      <c r="F94" s="2">
        <v>45823</v>
      </c>
      <c r="G94">
        <v>45</v>
      </c>
      <c r="H94" t="s">
        <v>9</v>
      </c>
      <c r="I94">
        <v>4620.8900000000003</v>
      </c>
      <c r="J94">
        <v>0.23</v>
      </c>
      <c r="K94">
        <v>1062.8</v>
      </c>
      <c r="L94">
        <v>5683.69</v>
      </c>
      <c r="M94" s="2">
        <v>45868</v>
      </c>
    </row>
    <row r="95" spans="1:13" x14ac:dyDescent="0.25">
      <c r="A95" s="4" t="s">
        <v>360</v>
      </c>
      <c r="B95" t="s">
        <v>24</v>
      </c>
      <c r="C95" t="s">
        <v>126</v>
      </c>
      <c r="E95" s="2">
        <v>45815</v>
      </c>
      <c r="F95" s="2">
        <v>45816</v>
      </c>
      <c r="G95">
        <v>45</v>
      </c>
      <c r="H95" t="s">
        <v>23</v>
      </c>
      <c r="I95">
        <v>9012.3700000000008</v>
      </c>
      <c r="J95">
        <v>0</v>
      </c>
      <c r="K95">
        <v>0</v>
      </c>
      <c r="L95">
        <v>9012.3700000000008</v>
      </c>
      <c r="M95" s="2">
        <v>45861</v>
      </c>
    </row>
    <row r="96" spans="1:13" x14ac:dyDescent="0.25">
      <c r="A96" s="4" t="s">
        <v>361</v>
      </c>
      <c r="B96" t="s">
        <v>32</v>
      </c>
      <c r="C96" t="s">
        <v>56</v>
      </c>
      <c r="D96" t="s">
        <v>178</v>
      </c>
      <c r="E96" s="2">
        <v>45874</v>
      </c>
      <c r="F96" s="2">
        <v>45874</v>
      </c>
      <c r="G96">
        <v>45</v>
      </c>
      <c r="H96" t="s">
        <v>23</v>
      </c>
      <c r="I96">
        <v>11181.26</v>
      </c>
      <c r="J96">
        <v>0</v>
      </c>
      <c r="K96">
        <v>0</v>
      </c>
      <c r="L96">
        <v>11181.26</v>
      </c>
      <c r="M96" s="2">
        <v>45919</v>
      </c>
    </row>
    <row r="97" spans="1:13" x14ac:dyDescent="0.25">
      <c r="A97" s="4" t="s">
        <v>362</v>
      </c>
      <c r="B97" t="s">
        <v>28</v>
      </c>
      <c r="C97" t="s">
        <v>123</v>
      </c>
      <c r="D97" t="s">
        <v>234</v>
      </c>
      <c r="E97" s="2">
        <v>45849</v>
      </c>
      <c r="F97" s="2">
        <v>45849</v>
      </c>
      <c r="G97">
        <v>30</v>
      </c>
      <c r="H97" t="s">
        <v>23</v>
      </c>
      <c r="I97">
        <v>935.65</v>
      </c>
      <c r="J97">
        <v>0.23</v>
      </c>
      <c r="K97">
        <v>215.2</v>
      </c>
      <c r="L97">
        <v>1150.8499999999999</v>
      </c>
      <c r="M97" s="2">
        <v>45879</v>
      </c>
    </row>
    <row r="98" spans="1:13" x14ac:dyDescent="0.25">
      <c r="A98" s="4" t="s">
        <v>363</v>
      </c>
      <c r="B98" t="s">
        <v>28</v>
      </c>
      <c r="C98" t="s">
        <v>161</v>
      </c>
      <c r="E98" s="2">
        <v>45835</v>
      </c>
      <c r="F98" s="2">
        <v>45837</v>
      </c>
      <c r="G98">
        <v>30</v>
      </c>
      <c r="H98" t="s">
        <v>23</v>
      </c>
      <c r="I98">
        <v>8057.62</v>
      </c>
      <c r="J98">
        <v>0.23</v>
      </c>
      <c r="K98">
        <v>1853.25</v>
      </c>
      <c r="L98">
        <v>9910.8700000000008</v>
      </c>
      <c r="M98" s="2">
        <v>45867</v>
      </c>
    </row>
    <row r="99" spans="1:13" x14ac:dyDescent="0.25">
      <c r="A99" s="4" t="s">
        <v>364</v>
      </c>
      <c r="B99" t="s">
        <v>32</v>
      </c>
      <c r="C99" t="s">
        <v>138</v>
      </c>
      <c r="E99" s="2">
        <v>45830</v>
      </c>
      <c r="F99" s="2">
        <v>45830</v>
      </c>
      <c r="G99">
        <v>45</v>
      </c>
      <c r="H99" t="s">
        <v>23</v>
      </c>
      <c r="I99">
        <v>5629.66</v>
      </c>
      <c r="J99">
        <v>0</v>
      </c>
      <c r="K99">
        <v>0</v>
      </c>
      <c r="L99">
        <v>5629.66</v>
      </c>
      <c r="M99" s="2">
        <v>45875</v>
      </c>
    </row>
    <row r="100" spans="1:13" x14ac:dyDescent="0.25">
      <c r="A100" s="4" t="s">
        <v>365</v>
      </c>
      <c r="B100" t="s">
        <v>30</v>
      </c>
      <c r="C100" t="s">
        <v>95</v>
      </c>
      <c r="D100" t="s">
        <v>212</v>
      </c>
      <c r="E100" s="2">
        <v>45843</v>
      </c>
      <c r="F100" s="2">
        <v>45843</v>
      </c>
      <c r="G100">
        <v>14</v>
      </c>
      <c r="H100" t="s">
        <v>23</v>
      </c>
      <c r="I100">
        <v>5114.99</v>
      </c>
      <c r="J100">
        <v>0</v>
      </c>
      <c r="K100">
        <v>0</v>
      </c>
      <c r="L100">
        <v>5114.99</v>
      </c>
      <c r="M100" s="2">
        <v>45857</v>
      </c>
    </row>
    <row r="101" spans="1:13" x14ac:dyDescent="0.25">
      <c r="A101" s="4" t="s">
        <v>366</v>
      </c>
      <c r="B101" t="s">
        <v>26</v>
      </c>
      <c r="C101" t="s">
        <v>78</v>
      </c>
      <c r="D101" t="s">
        <v>195</v>
      </c>
      <c r="E101" s="2">
        <v>45832</v>
      </c>
      <c r="F101" s="2">
        <v>45833</v>
      </c>
      <c r="G101">
        <v>60</v>
      </c>
      <c r="H101" t="s">
        <v>14</v>
      </c>
      <c r="I101">
        <v>599.28</v>
      </c>
      <c r="J101">
        <v>0</v>
      </c>
      <c r="K101">
        <v>0</v>
      </c>
      <c r="L101">
        <v>599.28</v>
      </c>
      <c r="M101" s="2">
        <v>45893</v>
      </c>
    </row>
    <row r="102" spans="1:13" x14ac:dyDescent="0.25">
      <c r="A102" s="4" t="s">
        <v>367</v>
      </c>
      <c r="B102" t="s">
        <v>15</v>
      </c>
      <c r="C102" t="s">
        <v>132</v>
      </c>
      <c r="D102" t="s">
        <v>239</v>
      </c>
      <c r="E102" s="2">
        <v>45867</v>
      </c>
      <c r="F102" s="2">
        <v>45869</v>
      </c>
      <c r="G102">
        <v>60</v>
      </c>
      <c r="H102" t="s">
        <v>14</v>
      </c>
      <c r="I102">
        <v>7797.69</v>
      </c>
      <c r="J102">
        <v>0</v>
      </c>
      <c r="K102">
        <v>0</v>
      </c>
      <c r="L102">
        <v>7797.69</v>
      </c>
      <c r="M102" s="2">
        <v>45929</v>
      </c>
    </row>
    <row r="103" spans="1:13" x14ac:dyDescent="0.25">
      <c r="A103" s="4" t="s">
        <v>368</v>
      </c>
      <c r="B103" t="s">
        <v>24</v>
      </c>
      <c r="C103" t="s">
        <v>44</v>
      </c>
      <c r="E103" s="2">
        <v>45818</v>
      </c>
      <c r="F103" s="2">
        <v>45820</v>
      </c>
      <c r="G103">
        <v>45</v>
      </c>
      <c r="H103" t="s">
        <v>23</v>
      </c>
      <c r="I103">
        <v>5313.57</v>
      </c>
      <c r="J103">
        <v>0</v>
      </c>
      <c r="K103">
        <v>0</v>
      </c>
      <c r="L103">
        <v>5313.57</v>
      </c>
      <c r="M103" s="2">
        <v>45865</v>
      </c>
    </row>
    <row r="104" spans="1:13" x14ac:dyDescent="0.25">
      <c r="A104" s="4" t="s">
        <v>369</v>
      </c>
      <c r="B104" t="s">
        <v>30</v>
      </c>
      <c r="C104" t="s">
        <v>51</v>
      </c>
      <c r="D104" t="s">
        <v>173</v>
      </c>
      <c r="E104" s="2">
        <v>45840</v>
      </c>
      <c r="F104" s="2">
        <v>45840</v>
      </c>
      <c r="G104">
        <v>14</v>
      </c>
      <c r="H104" t="s">
        <v>23</v>
      </c>
      <c r="I104">
        <v>7171.24</v>
      </c>
      <c r="J104">
        <v>0</v>
      </c>
      <c r="K104">
        <v>0</v>
      </c>
      <c r="L104">
        <v>7171.24</v>
      </c>
      <c r="M104" s="2">
        <v>45854</v>
      </c>
    </row>
    <row r="105" spans="1:13" x14ac:dyDescent="0.25">
      <c r="A105" s="4" t="s">
        <v>370</v>
      </c>
      <c r="B105" t="s">
        <v>26</v>
      </c>
      <c r="C105" t="s">
        <v>78</v>
      </c>
      <c r="D105" t="s">
        <v>195</v>
      </c>
      <c r="E105" s="2">
        <v>45833</v>
      </c>
      <c r="F105" s="2">
        <v>45834</v>
      </c>
      <c r="G105">
        <v>60</v>
      </c>
      <c r="H105" t="s">
        <v>14</v>
      </c>
      <c r="I105">
        <v>562.75</v>
      </c>
      <c r="J105">
        <v>0</v>
      </c>
      <c r="K105">
        <v>0</v>
      </c>
      <c r="L105">
        <v>562.75</v>
      </c>
      <c r="M105" s="2">
        <v>45894</v>
      </c>
    </row>
    <row r="106" spans="1:13" x14ac:dyDescent="0.25">
      <c r="A106" s="4" t="s">
        <v>371</v>
      </c>
      <c r="B106" t="s">
        <v>20</v>
      </c>
      <c r="C106" t="s">
        <v>54</v>
      </c>
      <c r="D106" t="s">
        <v>176</v>
      </c>
      <c r="E106" s="2">
        <v>45823</v>
      </c>
      <c r="F106" s="2">
        <v>45825</v>
      </c>
      <c r="G106">
        <v>14</v>
      </c>
      <c r="H106" t="s">
        <v>23</v>
      </c>
      <c r="I106">
        <v>6688.88</v>
      </c>
      <c r="J106">
        <v>0</v>
      </c>
      <c r="K106">
        <v>0</v>
      </c>
      <c r="L106">
        <v>6688.88</v>
      </c>
      <c r="M106" s="2">
        <v>45839</v>
      </c>
    </row>
    <row r="107" spans="1:13" x14ac:dyDescent="0.25">
      <c r="A107" s="4" t="s">
        <v>372</v>
      </c>
      <c r="B107" t="s">
        <v>32</v>
      </c>
      <c r="C107" t="s">
        <v>159</v>
      </c>
      <c r="D107" t="s">
        <v>259</v>
      </c>
      <c r="E107" s="2">
        <v>45802</v>
      </c>
      <c r="F107" s="2">
        <v>45803</v>
      </c>
      <c r="G107">
        <v>45</v>
      </c>
      <c r="H107" t="s">
        <v>23</v>
      </c>
      <c r="I107">
        <v>11599.49</v>
      </c>
      <c r="J107">
        <v>0</v>
      </c>
      <c r="K107">
        <v>0</v>
      </c>
      <c r="L107">
        <v>11599.49</v>
      </c>
      <c r="M107" s="2">
        <v>45848</v>
      </c>
    </row>
    <row r="108" spans="1:13" x14ac:dyDescent="0.25">
      <c r="A108" s="4" t="s">
        <v>373</v>
      </c>
      <c r="B108" t="s">
        <v>15</v>
      </c>
      <c r="C108" t="s">
        <v>83</v>
      </c>
      <c r="D108" t="s">
        <v>200</v>
      </c>
      <c r="E108" s="2">
        <v>45855</v>
      </c>
      <c r="F108" s="2">
        <v>45857</v>
      </c>
      <c r="G108">
        <v>60</v>
      </c>
      <c r="H108" t="s">
        <v>14</v>
      </c>
      <c r="I108">
        <v>1468.24</v>
      </c>
      <c r="J108">
        <v>0</v>
      </c>
      <c r="K108">
        <v>0</v>
      </c>
      <c r="L108">
        <v>1468.24</v>
      </c>
      <c r="M108" s="2">
        <v>45917</v>
      </c>
    </row>
    <row r="109" spans="1:13" x14ac:dyDescent="0.25">
      <c r="A109" s="4" t="s">
        <v>374</v>
      </c>
      <c r="B109" t="s">
        <v>10</v>
      </c>
      <c r="C109" t="s">
        <v>70</v>
      </c>
      <c r="D109" t="s">
        <v>189</v>
      </c>
      <c r="E109" s="2">
        <v>45820</v>
      </c>
      <c r="F109" s="2">
        <v>45821</v>
      </c>
      <c r="G109">
        <v>14</v>
      </c>
      <c r="H109" t="s">
        <v>9</v>
      </c>
      <c r="I109">
        <v>1172.8</v>
      </c>
      <c r="J109">
        <v>0.23</v>
      </c>
      <c r="K109">
        <v>269.74</v>
      </c>
      <c r="L109">
        <v>1442.54</v>
      </c>
      <c r="M109" s="2">
        <v>45835</v>
      </c>
    </row>
    <row r="110" spans="1:13" x14ac:dyDescent="0.25">
      <c r="A110" s="4" t="s">
        <v>375</v>
      </c>
      <c r="B110" t="s">
        <v>28</v>
      </c>
      <c r="C110" t="s">
        <v>137</v>
      </c>
      <c r="D110" t="s">
        <v>243</v>
      </c>
      <c r="E110" s="2">
        <v>45828</v>
      </c>
      <c r="F110" s="2">
        <v>45828</v>
      </c>
      <c r="G110">
        <v>30</v>
      </c>
      <c r="H110" t="s">
        <v>23</v>
      </c>
      <c r="I110">
        <v>8818.01</v>
      </c>
      <c r="J110">
        <v>0.23</v>
      </c>
      <c r="K110">
        <v>2028.14</v>
      </c>
      <c r="L110">
        <v>10846.15</v>
      </c>
      <c r="M110" s="2">
        <v>45858</v>
      </c>
    </row>
    <row r="111" spans="1:13" x14ac:dyDescent="0.25">
      <c r="A111" s="4" t="s">
        <v>376</v>
      </c>
      <c r="B111" t="s">
        <v>20</v>
      </c>
      <c r="C111" t="s">
        <v>154</v>
      </c>
      <c r="D111" t="s">
        <v>255</v>
      </c>
      <c r="E111" s="2">
        <v>45830</v>
      </c>
      <c r="F111" s="2">
        <v>45832</v>
      </c>
      <c r="G111">
        <v>14</v>
      </c>
      <c r="H111" t="s">
        <v>23</v>
      </c>
      <c r="I111">
        <v>11842.74</v>
      </c>
      <c r="J111">
        <v>0</v>
      </c>
      <c r="K111">
        <v>0</v>
      </c>
      <c r="L111">
        <v>11842.74</v>
      </c>
      <c r="M111" s="2">
        <v>45846</v>
      </c>
    </row>
    <row r="112" spans="1:13" x14ac:dyDescent="0.25">
      <c r="A112" s="4" t="s">
        <v>377</v>
      </c>
      <c r="B112" t="s">
        <v>32</v>
      </c>
      <c r="C112" t="s">
        <v>127</v>
      </c>
      <c r="D112" t="s">
        <v>236</v>
      </c>
      <c r="E112" s="2">
        <v>45839</v>
      </c>
      <c r="F112" s="2">
        <v>45841</v>
      </c>
      <c r="G112">
        <v>45</v>
      </c>
      <c r="H112" t="s">
        <v>23</v>
      </c>
      <c r="I112">
        <v>7828.18</v>
      </c>
      <c r="J112">
        <v>0</v>
      </c>
      <c r="K112">
        <v>0</v>
      </c>
      <c r="L112">
        <v>7828.18</v>
      </c>
      <c r="M112" s="2">
        <v>45886</v>
      </c>
    </row>
    <row r="113" spans="1:13" x14ac:dyDescent="0.25">
      <c r="A113" s="4" t="s">
        <v>378</v>
      </c>
      <c r="B113" t="s">
        <v>26</v>
      </c>
      <c r="C113" t="s">
        <v>86</v>
      </c>
      <c r="E113" s="2">
        <v>45851</v>
      </c>
      <c r="F113" s="2">
        <v>45851</v>
      </c>
      <c r="G113">
        <v>60</v>
      </c>
      <c r="H113" t="s">
        <v>14</v>
      </c>
      <c r="I113">
        <v>3337.64</v>
      </c>
      <c r="J113">
        <v>0</v>
      </c>
      <c r="K113">
        <v>0</v>
      </c>
      <c r="L113">
        <v>3337.64</v>
      </c>
      <c r="M113" s="2">
        <v>45911</v>
      </c>
    </row>
    <row r="114" spans="1:13" x14ac:dyDescent="0.25">
      <c r="A114" s="4" t="s">
        <v>379</v>
      </c>
      <c r="B114" t="s">
        <v>10</v>
      </c>
      <c r="C114" t="s">
        <v>70</v>
      </c>
      <c r="D114" t="s">
        <v>189</v>
      </c>
      <c r="E114" s="2">
        <v>45820</v>
      </c>
      <c r="F114" s="2">
        <v>45822</v>
      </c>
      <c r="G114">
        <v>14</v>
      </c>
      <c r="H114" t="s">
        <v>9</v>
      </c>
      <c r="I114">
        <v>1085.7</v>
      </c>
      <c r="J114">
        <v>0.23</v>
      </c>
      <c r="K114">
        <v>249.71</v>
      </c>
      <c r="L114">
        <v>1335.41</v>
      </c>
      <c r="M114" s="2">
        <v>45836</v>
      </c>
    </row>
    <row r="115" spans="1:13" x14ac:dyDescent="0.25">
      <c r="A115" s="4" t="s">
        <v>380</v>
      </c>
      <c r="B115" t="s">
        <v>32</v>
      </c>
      <c r="C115" t="s">
        <v>71</v>
      </c>
      <c r="D115" t="s">
        <v>190</v>
      </c>
      <c r="E115" s="2">
        <v>45814</v>
      </c>
      <c r="F115" s="2">
        <v>45815</v>
      </c>
      <c r="G115">
        <v>45</v>
      </c>
      <c r="H115" t="s">
        <v>23</v>
      </c>
      <c r="I115">
        <v>1317.21</v>
      </c>
      <c r="J115">
        <v>0</v>
      </c>
      <c r="K115">
        <v>0</v>
      </c>
      <c r="L115">
        <v>1317.21</v>
      </c>
      <c r="M115" s="2">
        <v>45860</v>
      </c>
    </row>
    <row r="116" spans="1:13" x14ac:dyDescent="0.25">
      <c r="A116" s="4" t="s">
        <v>381</v>
      </c>
      <c r="B116" t="s">
        <v>34</v>
      </c>
      <c r="C116" t="s">
        <v>117</v>
      </c>
      <c r="E116" s="2">
        <v>45865</v>
      </c>
      <c r="F116" s="2">
        <v>45865</v>
      </c>
      <c r="G116">
        <v>45</v>
      </c>
      <c r="H116" t="s">
        <v>9</v>
      </c>
      <c r="I116">
        <v>6255.57</v>
      </c>
      <c r="J116">
        <v>0.23</v>
      </c>
      <c r="K116">
        <v>1438.78</v>
      </c>
      <c r="L116">
        <v>7694.35</v>
      </c>
      <c r="M116" s="2">
        <v>45910</v>
      </c>
    </row>
    <row r="117" spans="1:13" x14ac:dyDescent="0.25">
      <c r="A117" s="4" t="s">
        <v>382</v>
      </c>
      <c r="B117" t="s">
        <v>30</v>
      </c>
      <c r="C117" t="s">
        <v>79</v>
      </c>
      <c r="D117" t="s">
        <v>196</v>
      </c>
      <c r="E117" s="2">
        <v>45845</v>
      </c>
      <c r="F117" s="2">
        <v>45846</v>
      </c>
      <c r="G117">
        <v>14</v>
      </c>
      <c r="H117" t="s">
        <v>23</v>
      </c>
      <c r="I117">
        <v>14206.05</v>
      </c>
      <c r="J117">
        <v>0</v>
      </c>
      <c r="K117">
        <v>0</v>
      </c>
      <c r="L117">
        <v>14206.05</v>
      </c>
      <c r="M117" s="2">
        <v>45860</v>
      </c>
    </row>
    <row r="118" spans="1:13" x14ac:dyDescent="0.25">
      <c r="A118" s="4" t="s">
        <v>383</v>
      </c>
      <c r="B118" t="s">
        <v>30</v>
      </c>
      <c r="C118" t="s">
        <v>115</v>
      </c>
      <c r="D118" t="s">
        <v>226</v>
      </c>
      <c r="E118" s="2">
        <v>45823</v>
      </c>
      <c r="F118" s="2">
        <v>45824</v>
      </c>
      <c r="G118">
        <v>14</v>
      </c>
      <c r="H118" t="s">
        <v>23</v>
      </c>
      <c r="I118">
        <v>2041.89</v>
      </c>
      <c r="J118">
        <v>0</v>
      </c>
      <c r="K118">
        <v>0</v>
      </c>
      <c r="L118">
        <v>2041.89</v>
      </c>
      <c r="M118" s="2">
        <v>45838</v>
      </c>
    </row>
    <row r="119" spans="1:13" x14ac:dyDescent="0.25">
      <c r="A119" s="4" t="s">
        <v>384</v>
      </c>
      <c r="B119" t="s">
        <v>32</v>
      </c>
      <c r="C119" t="s">
        <v>111</v>
      </c>
      <c r="E119" s="2">
        <v>45836</v>
      </c>
      <c r="F119" s="2">
        <v>45838</v>
      </c>
      <c r="G119">
        <v>45</v>
      </c>
      <c r="H119" t="s">
        <v>23</v>
      </c>
      <c r="I119">
        <v>3239.15</v>
      </c>
      <c r="J119">
        <v>0</v>
      </c>
      <c r="K119">
        <v>0</v>
      </c>
      <c r="L119">
        <v>3239.15</v>
      </c>
      <c r="M119" s="2">
        <v>45883</v>
      </c>
    </row>
    <row r="120" spans="1:13" x14ac:dyDescent="0.25">
      <c r="A120" s="4" t="s">
        <v>385</v>
      </c>
      <c r="B120" t="s">
        <v>32</v>
      </c>
      <c r="C120" t="s">
        <v>159</v>
      </c>
      <c r="D120" t="s">
        <v>259</v>
      </c>
      <c r="E120" s="2">
        <v>45808</v>
      </c>
      <c r="F120" s="2">
        <v>45809</v>
      </c>
      <c r="G120">
        <v>45</v>
      </c>
      <c r="H120" t="s">
        <v>23</v>
      </c>
      <c r="I120">
        <v>10741.12</v>
      </c>
      <c r="J120">
        <v>0</v>
      </c>
      <c r="K120">
        <v>0</v>
      </c>
      <c r="L120">
        <v>10741.12</v>
      </c>
      <c r="M120" s="2">
        <v>45854</v>
      </c>
    </row>
    <row r="121" spans="1:13" x14ac:dyDescent="0.25">
      <c r="A121" s="4" t="s">
        <v>386</v>
      </c>
      <c r="B121" t="s">
        <v>12</v>
      </c>
      <c r="C121" t="s">
        <v>96</v>
      </c>
      <c r="D121" t="s">
        <v>213</v>
      </c>
      <c r="E121" s="2">
        <v>45854</v>
      </c>
      <c r="F121" s="2">
        <v>45856</v>
      </c>
      <c r="G121">
        <v>30</v>
      </c>
      <c r="H121" t="s">
        <v>14</v>
      </c>
      <c r="I121">
        <v>1364.64</v>
      </c>
      <c r="J121">
        <v>0</v>
      </c>
      <c r="K121">
        <v>0</v>
      </c>
      <c r="L121">
        <v>1364.64</v>
      </c>
      <c r="M121" s="2">
        <v>45886</v>
      </c>
    </row>
    <row r="122" spans="1:13" x14ac:dyDescent="0.25">
      <c r="A122" s="4" t="s">
        <v>387</v>
      </c>
      <c r="B122" t="s">
        <v>24</v>
      </c>
      <c r="C122" t="s">
        <v>65</v>
      </c>
      <c r="D122" t="s">
        <v>185</v>
      </c>
      <c r="E122" s="2">
        <v>45825</v>
      </c>
      <c r="F122" s="2">
        <v>45826</v>
      </c>
      <c r="G122">
        <v>45</v>
      </c>
      <c r="H122" t="s">
        <v>23</v>
      </c>
      <c r="I122">
        <v>11937.89</v>
      </c>
      <c r="J122">
        <v>0</v>
      </c>
      <c r="K122">
        <v>0</v>
      </c>
      <c r="L122">
        <v>11937.89</v>
      </c>
      <c r="M122" s="2">
        <v>45871</v>
      </c>
    </row>
    <row r="123" spans="1:13" x14ac:dyDescent="0.25">
      <c r="A123" s="4" t="s">
        <v>388</v>
      </c>
      <c r="B123" t="s">
        <v>28</v>
      </c>
      <c r="C123" t="s">
        <v>137</v>
      </c>
      <c r="D123" t="s">
        <v>243</v>
      </c>
      <c r="E123" s="2">
        <v>45826</v>
      </c>
      <c r="F123" s="2">
        <v>45827</v>
      </c>
      <c r="G123">
        <v>30</v>
      </c>
      <c r="H123" t="s">
        <v>23</v>
      </c>
      <c r="I123">
        <v>6777.96</v>
      </c>
      <c r="J123">
        <v>0.23</v>
      </c>
      <c r="K123">
        <v>1558.93</v>
      </c>
      <c r="L123">
        <v>8336.89</v>
      </c>
      <c r="M123" s="2">
        <v>45857</v>
      </c>
    </row>
    <row r="124" spans="1:13" x14ac:dyDescent="0.25">
      <c r="A124" s="4" t="s">
        <v>389</v>
      </c>
      <c r="B124" t="s">
        <v>32</v>
      </c>
      <c r="C124" t="s">
        <v>46</v>
      </c>
      <c r="D124" t="s">
        <v>168</v>
      </c>
      <c r="E124" s="2">
        <v>45851</v>
      </c>
      <c r="F124" s="2">
        <v>45853</v>
      </c>
      <c r="G124">
        <v>45</v>
      </c>
      <c r="H124" t="s">
        <v>23</v>
      </c>
      <c r="I124">
        <v>4567.0200000000004</v>
      </c>
      <c r="J124">
        <v>0</v>
      </c>
      <c r="K124">
        <v>0</v>
      </c>
      <c r="L124">
        <v>4567.0200000000004</v>
      </c>
      <c r="M124" s="2">
        <v>45898</v>
      </c>
    </row>
    <row r="125" spans="1:13" x14ac:dyDescent="0.25">
      <c r="A125" s="4" t="s">
        <v>390</v>
      </c>
      <c r="B125" t="s">
        <v>18</v>
      </c>
      <c r="C125" t="s">
        <v>55</v>
      </c>
      <c r="D125" t="s">
        <v>177</v>
      </c>
      <c r="E125" s="2">
        <v>45837</v>
      </c>
      <c r="F125" s="2">
        <v>45838</v>
      </c>
      <c r="G125">
        <v>60</v>
      </c>
      <c r="H125" t="s">
        <v>14</v>
      </c>
      <c r="I125">
        <v>4215.04</v>
      </c>
      <c r="J125">
        <v>0.08</v>
      </c>
      <c r="K125">
        <v>337.2</v>
      </c>
      <c r="L125">
        <v>4552.24</v>
      </c>
      <c r="M125" s="2">
        <v>45898</v>
      </c>
    </row>
    <row r="126" spans="1:13" x14ac:dyDescent="0.25">
      <c r="A126" s="4" t="s">
        <v>391</v>
      </c>
      <c r="B126" t="s">
        <v>30</v>
      </c>
      <c r="C126" t="s">
        <v>95</v>
      </c>
      <c r="E126" s="2">
        <v>45825</v>
      </c>
      <c r="F126" s="2">
        <v>45826</v>
      </c>
      <c r="G126">
        <v>14</v>
      </c>
      <c r="H126" t="s">
        <v>23</v>
      </c>
      <c r="I126">
        <v>7237.44</v>
      </c>
      <c r="J126">
        <v>0</v>
      </c>
      <c r="K126">
        <v>0</v>
      </c>
      <c r="L126">
        <v>7237.44</v>
      </c>
      <c r="M126" s="2">
        <v>45840</v>
      </c>
    </row>
    <row r="127" spans="1:13" x14ac:dyDescent="0.25">
      <c r="A127" s="4" t="s">
        <v>392</v>
      </c>
      <c r="B127" t="s">
        <v>18</v>
      </c>
      <c r="C127" t="s">
        <v>114</v>
      </c>
      <c r="E127" s="2">
        <v>45812</v>
      </c>
      <c r="F127" s="2">
        <v>45814</v>
      </c>
      <c r="G127">
        <v>60</v>
      </c>
      <c r="H127" t="s">
        <v>14</v>
      </c>
      <c r="I127">
        <v>7565.12</v>
      </c>
      <c r="J127">
        <v>0.08</v>
      </c>
      <c r="K127">
        <v>605.21</v>
      </c>
      <c r="L127">
        <v>8170.33</v>
      </c>
      <c r="M127" s="2">
        <v>45874</v>
      </c>
    </row>
    <row r="128" spans="1:13" x14ac:dyDescent="0.25">
      <c r="A128" s="4" t="s">
        <v>393</v>
      </c>
      <c r="B128" t="s">
        <v>10</v>
      </c>
      <c r="C128" t="s">
        <v>110</v>
      </c>
      <c r="D128" t="s">
        <v>222</v>
      </c>
      <c r="E128" s="2">
        <v>45844</v>
      </c>
      <c r="F128" s="2">
        <v>45844</v>
      </c>
      <c r="G128">
        <v>14</v>
      </c>
      <c r="H128" t="s">
        <v>9</v>
      </c>
      <c r="I128">
        <v>6526.87</v>
      </c>
      <c r="J128">
        <v>0.23</v>
      </c>
      <c r="K128">
        <v>1501.18</v>
      </c>
      <c r="L128">
        <v>8028.05</v>
      </c>
      <c r="M128" s="2">
        <v>45858</v>
      </c>
    </row>
    <row r="129" spans="1:13" x14ac:dyDescent="0.25">
      <c r="A129" s="4" t="s">
        <v>394</v>
      </c>
      <c r="B129" t="s">
        <v>12</v>
      </c>
      <c r="C129" t="s">
        <v>87</v>
      </c>
      <c r="D129" t="s">
        <v>204</v>
      </c>
      <c r="E129" s="2">
        <v>45801</v>
      </c>
      <c r="F129" s="2">
        <v>45803</v>
      </c>
      <c r="G129">
        <v>30</v>
      </c>
      <c r="H129" t="s">
        <v>14</v>
      </c>
      <c r="I129">
        <v>8077.64</v>
      </c>
      <c r="J129">
        <v>0</v>
      </c>
      <c r="K129">
        <v>0</v>
      </c>
      <c r="L129">
        <v>8077.64</v>
      </c>
      <c r="M129" s="2">
        <v>45833</v>
      </c>
    </row>
    <row r="130" spans="1:13" x14ac:dyDescent="0.25">
      <c r="A130" s="4" t="s">
        <v>395</v>
      </c>
      <c r="B130" t="s">
        <v>24</v>
      </c>
      <c r="C130" t="s">
        <v>44</v>
      </c>
      <c r="D130" t="s">
        <v>166</v>
      </c>
      <c r="E130" s="2">
        <v>45837</v>
      </c>
      <c r="F130" s="2">
        <v>45837</v>
      </c>
      <c r="G130">
        <v>45</v>
      </c>
      <c r="H130" t="s">
        <v>23</v>
      </c>
      <c r="I130">
        <v>5102.71</v>
      </c>
      <c r="J130">
        <v>0</v>
      </c>
      <c r="K130">
        <v>0</v>
      </c>
      <c r="L130">
        <v>5102.71</v>
      </c>
      <c r="M130" s="2">
        <v>45882</v>
      </c>
    </row>
    <row r="131" spans="1:13" x14ac:dyDescent="0.25">
      <c r="A131" s="4" t="s">
        <v>396</v>
      </c>
      <c r="B131" t="s">
        <v>30</v>
      </c>
      <c r="C131" t="s">
        <v>89</v>
      </c>
      <c r="D131" t="s">
        <v>206</v>
      </c>
      <c r="E131" s="2">
        <v>45841</v>
      </c>
      <c r="F131" s="2">
        <v>45841</v>
      </c>
      <c r="G131">
        <v>14</v>
      </c>
      <c r="H131" t="s">
        <v>23</v>
      </c>
      <c r="I131">
        <v>3319.68</v>
      </c>
      <c r="J131">
        <v>0</v>
      </c>
      <c r="K131">
        <v>0</v>
      </c>
      <c r="L131">
        <v>3319.68</v>
      </c>
      <c r="M131" s="2">
        <v>45855</v>
      </c>
    </row>
    <row r="132" spans="1:13" x14ac:dyDescent="0.25">
      <c r="A132" s="4" t="s">
        <v>397</v>
      </c>
      <c r="B132" t="s">
        <v>10</v>
      </c>
      <c r="C132" t="s">
        <v>110</v>
      </c>
      <c r="D132" t="s">
        <v>222</v>
      </c>
      <c r="E132" s="2">
        <v>45844</v>
      </c>
      <c r="F132" s="2">
        <v>45845</v>
      </c>
      <c r="G132">
        <v>14</v>
      </c>
      <c r="H132" t="s">
        <v>9</v>
      </c>
      <c r="I132">
        <v>5938.93</v>
      </c>
      <c r="J132">
        <v>0.23</v>
      </c>
      <c r="K132">
        <v>1365.95</v>
      </c>
      <c r="L132">
        <v>7304.88</v>
      </c>
      <c r="M132" s="2">
        <v>45859</v>
      </c>
    </row>
    <row r="133" spans="1:13" x14ac:dyDescent="0.25">
      <c r="A133" s="4" t="s">
        <v>398</v>
      </c>
      <c r="B133" t="s">
        <v>30</v>
      </c>
      <c r="C133" t="s">
        <v>89</v>
      </c>
      <c r="D133" t="s">
        <v>206</v>
      </c>
      <c r="E133" s="2">
        <v>45838</v>
      </c>
      <c r="F133" s="2">
        <v>45840</v>
      </c>
      <c r="G133">
        <v>14</v>
      </c>
      <c r="H133" t="s">
        <v>23</v>
      </c>
      <c r="I133">
        <v>2589.9899999999998</v>
      </c>
      <c r="J133">
        <v>0</v>
      </c>
      <c r="K133">
        <v>0</v>
      </c>
      <c r="L133">
        <v>2589.9899999999998</v>
      </c>
      <c r="M133" s="2">
        <v>45854</v>
      </c>
    </row>
    <row r="134" spans="1:13" x14ac:dyDescent="0.25">
      <c r="A134" s="4" t="s">
        <v>399</v>
      </c>
      <c r="B134" t="s">
        <v>12</v>
      </c>
      <c r="C134" t="s">
        <v>153</v>
      </c>
      <c r="D134" t="s">
        <v>254</v>
      </c>
      <c r="E134" s="2">
        <v>45802</v>
      </c>
      <c r="F134" s="2">
        <v>45802</v>
      </c>
      <c r="G134">
        <v>30</v>
      </c>
      <c r="H134" t="s">
        <v>14</v>
      </c>
      <c r="I134">
        <v>6296.46</v>
      </c>
      <c r="J134">
        <v>0</v>
      </c>
      <c r="K134">
        <v>0</v>
      </c>
      <c r="L134">
        <v>6296.46</v>
      </c>
      <c r="M134" s="2">
        <v>45832</v>
      </c>
    </row>
    <row r="135" spans="1:13" x14ac:dyDescent="0.25">
      <c r="A135" s="4" t="s">
        <v>400</v>
      </c>
      <c r="B135" t="s">
        <v>30</v>
      </c>
      <c r="C135" t="s">
        <v>95</v>
      </c>
      <c r="D135" t="s">
        <v>212</v>
      </c>
      <c r="E135" s="2">
        <v>45840</v>
      </c>
      <c r="F135" s="2">
        <v>45842</v>
      </c>
      <c r="G135">
        <v>14</v>
      </c>
      <c r="H135" t="s">
        <v>23</v>
      </c>
      <c r="I135">
        <v>4199.6000000000004</v>
      </c>
      <c r="J135">
        <v>0</v>
      </c>
      <c r="K135">
        <v>0</v>
      </c>
      <c r="L135">
        <v>4199.6000000000004</v>
      </c>
      <c r="M135" s="2">
        <v>45856</v>
      </c>
    </row>
    <row r="136" spans="1:13" x14ac:dyDescent="0.25">
      <c r="A136" s="4" t="s">
        <v>401</v>
      </c>
      <c r="B136" t="s">
        <v>10</v>
      </c>
      <c r="C136" t="s">
        <v>49</v>
      </c>
      <c r="D136" t="s">
        <v>171</v>
      </c>
      <c r="E136" s="2">
        <v>45818</v>
      </c>
      <c r="F136" s="2">
        <v>45819</v>
      </c>
      <c r="G136">
        <v>14</v>
      </c>
      <c r="H136" t="s">
        <v>9</v>
      </c>
      <c r="I136">
        <v>7698.22</v>
      </c>
      <c r="J136">
        <v>0.23</v>
      </c>
      <c r="K136">
        <v>1770.59</v>
      </c>
      <c r="L136">
        <v>9468.81</v>
      </c>
      <c r="M136" s="2">
        <v>45833</v>
      </c>
    </row>
    <row r="137" spans="1:13" x14ac:dyDescent="0.25">
      <c r="A137" s="4" t="s">
        <v>402</v>
      </c>
      <c r="B137" t="s">
        <v>28</v>
      </c>
      <c r="C137" t="s">
        <v>120</v>
      </c>
      <c r="D137" t="s">
        <v>231</v>
      </c>
      <c r="E137" s="2">
        <v>45831</v>
      </c>
      <c r="F137" s="2">
        <v>45832</v>
      </c>
      <c r="G137">
        <v>30</v>
      </c>
      <c r="H137" t="s">
        <v>23</v>
      </c>
      <c r="I137">
        <v>1008.2</v>
      </c>
      <c r="J137">
        <v>0.23</v>
      </c>
      <c r="K137">
        <v>231.89</v>
      </c>
      <c r="L137">
        <v>1240.0899999999999</v>
      </c>
      <c r="M137" s="2">
        <v>45862</v>
      </c>
    </row>
    <row r="138" spans="1:13" x14ac:dyDescent="0.25">
      <c r="A138" s="4" t="s">
        <v>403</v>
      </c>
      <c r="B138" t="s">
        <v>32</v>
      </c>
      <c r="C138" t="s">
        <v>43</v>
      </c>
      <c r="D138" t="s">
        <v>165</v>
      </c>
      <c r="E138" s="2">
        <v>45841</v>
      </c>
      <c r="F138" s="2">
        <v>45842</v>
      </c>
      <c r="G138">
        <v>45</v>
      </c>
      <c r="H138" t="s">
        <v>23</v>
      </c>
      <c r="I138">
        <v>6390.57</v>
      </c>
      <c r="J138">
        <v>0</v>
      </c>
      <c r="K138">
        <v>0</v>
      </c>
      <c r="L138">
        <v>6390.57</v>
      </c>
      <c r="M138" s="2">
        <v>45887</v>
      </c>
    </row>
    <row r="139" spans="1:13" x14ac:dyDescent="0.25">
      <c r="A139" s="4" t="s">
        <v>404</v>
      </c>
      <c r="B139" t="s">
        <v>6</v>
      </c>
      <c r="C139" t="s">
        <v>66</v>
      </c>
      <c r="D139" t="s">
        <v>186</v>
      </c>
      <c r="E139" s="2">
        <v>45841</v>
      </c>
      <c r="F139" s="2">
        <v>45843</v>
      </c>
      <c r="G139">
        <v>45</v>
      </c>
      <c r="H139" t="s">
        <v>9</v>
      </c>
      <c r="I139">
        <v>4472.97</v>
      </c>
      <c r="J139">
        <v>0</v>
      </c>
      <c r="K139">
        <v>0</v>
      </c>
      <c r="L139">
        <v>4472.97</v>
      </c>
      <c r="M139" s="2">
        <v>45888</v>
      </c>
    </row>
    <row r="140" spans="1:13" x14ac:dyDescent="0.25">
      <c r="A140" s="4" t="s">
        <v>405</v>
      </c>
      <c r="B140" t="s">
        <v>20</v>
      </c>
      <c r="C140" t="s">
        <v>90</v>
      </c>
      <c r="D140" t="s">
        <v>207</v>
      </c>
      <c r="E140" s="2">
        <v>45812</v>
      </c>
      <c r="F140" s="2">
        <v>45812</v>
      </c>
      <c r="G140">
        <v>14</v>
      </c>
      <c r="H140" t="s">
        <v>23</v>
      </c>
      <c r="I140">
        <v>5310.62</v>
      </c>
      <c r="J140">
        <v>0</v>
      </c>
      <c r="K140">
        <v>0</v>
      </c>
      <c r="L140">
        <v>5310.62</v>
      </c>
      <c r="M140" s="2">
        <v>45826</v>
      </c>
    </row>
    <row r="141" spans="1:13" x14ac:dyDescent="0.25">
      <c r="A141" s="4" t="s">
        <v>406</v>
      </c>
      <c r="B141" t="s">
        <v>24</v>
      </c>
      <c r="C141" t="s">
        <v>65</v>
      </c>
      <c r="D141" t="s">
        <v>185</v>
      </c>
      <c r="E141" s="2">
        <v>45824</v>
      </c>
      <c r="F141" s="2">
        <v>45826</v>
      </c>
      <c r="G141">
        <v>45</v>
      </c>
      <c r="H141" t="s">
        <v>23</v>
      </c>
      <c r="I141">
        <v>10461.27</v>
      </c>
      <c r="J141">
        <v>0</v>
      </c>
      <c r="K141">
        <v>0</v>
      </c>
      <c r="L141">
        <v>10461.27</v>
      </c>
      <c r="M141" s="2">
        <v>45871</v>
      </c>
    </row>
    <row r="142" spans="1:13" x14ac:dyDescent="0.25">
      <c r="A142" s="4" t="s">
        <v>407</v>
      </c>
      <c r="B142" t="s">
        <v>10</v>
      </c>
      <c r="C142" t="s">
        <v>102</v>
      </c>
      <c r="D142" t="s">
        <v>217</v>
      </c>
      <c r="E142" s="2">
        <v>45831</v>
      </c>
      <c r="F142" s="2">
        <v>45831</v>
      </c>
      <c r="G142">
        <v>14</v>
      </c>
      <c r="H142" t="s">
        <v>9</v>
      </c>
      <c r="I142">
        <v>5850.19</v>
      </c>
      <c r="J142">
        <v>0.23</v>
      </c>
      <c r="K142">
        <v>1345.54</v>
      </c>
      <c r="L142">
        <v>7195.73</v>
      </c>
      <c r="M142" s="2">
        <v>45845</v>
      </c>
    </row>
    <row r="143" spans="1:13" x14ac:dyDescent="0.25">
      <c r="A143" s="4" t="s">
        <v>408</v>
      </c>
      <c r="B143" t="s">
        <v>10</v>
      </c>
      <c r="C143" t="s">
        <v>53</v>
      </c>
      <c r="D143" t="s">
        <v>175</v>
      </c>
      <c r="E143" s="2">
        <v>45862</v>
      </c>
      <c r="F143" s="2">
        <v>45863</v>
      </c>
      <c r="G143">
        <v>14</v>
      </c>
      <c r="H143" t="s">
        <v>9</v>
      </c>
      <c r="I143">
        <v>474.74</v>
      </c>
      <c r="J143">
        <v>0.23</v>
      </c>
      <c r="K143">
        <v>109.19</v>
      </c>
      <c r="L143">
        <v>583.92999999999995</v>
      </c>
      <c r="M143" s="2">
        <v>45877</v>
      </c>
    </row>
    <row r="144" spans="1:13" x14ac:dyDescent="0.25">
      <c r="A144" s="4" t="s">
        <v>409</v>
      </c>
      <c r="B144" t="s">
        <v>10</v>
      </c>
      <c r="C144" t="s">
        <v>62</v>
      </c>
      <c r="E144" s="2">
        <v>45807</v>
      </c>
      <c r="F144" s="2">
        <v>45809</v>
      </c>
      <c r="G144">
        <v>14</v>
      </c>
      <c r="H144" t="s">
        <v>9</v>
      </c>
      <c r="I144">
        <v>7772.69</v>
      </c>
      <c r="J144">
        <v>0.23</v>
      </c>
      <c r="K144">
        <v>1787.72</v>
      </c>
      <c r="L144">
        <v>9560.41</v>
      </c>
      <c r="M144" s="2">
        <v>45823</v>
      </c>
    </row>
    <row r="145" spans="1:13" x14ac:dyDescent="0.25">
      <c r="A145" s="4" t="s">
        <v>410</v>
      </c>
      <c r="B145" t="s">
        <v>26</v>
      </c>
      <c r="C145" t="s">
        <v>74</v>
      </c>
      <c r="D145" t="s">
        <v>193</v>
      </c>
      <c r="E145" s="2">
        <v>45846</v>
      </c>
      <c r="F145" s="2">
        <v>45848</v>
      </c>
      <c r="G145">
        <v>60</v>
      </c>
      <c r="H145" t="s">
        <v>14</v>
      </c>
      <c r="I145">
        <v>4855.1000000000004</v>
      </c>
      <c r="J145">
        <v>0</v>
      </c>
      <c r="K145">
        <v>0</v>
      </c>
      <c r="L145">
        <v>4855.1000000000004</v>
      </c>
      <c r="M145" s="2">
        <v>45908</v>
      </c>
    </row>
    <row r="146" spans="1:13" x14ac:dyDescent="0.25">
      <c r="A146" s="4" t="s">
        <v>411</v>
      </c>
      <c r="B146" t="s">
        <v>18</v>
      </c>
      <c r="C146" t="s">
        <v>61</v>
      </c>
      <c r="D146" t="s">
        <v>182</v>
      </c>
      <c r="E146" s="2">
        <v>45833</v>
      </c>
      <c r="F146" s="2">
        <v>45835</v>
      </c>
      <c r="G146">
        <v>60</v>
      </c>
      <c r="H146" t="s">
        <v>14</v>
      </c>
      <c r="I146">
        <v>7858.92</v>
      </c>
      <c r="J146">
        <v>0.08</v>
      </c>
      <c r="K146">
        <v>628.71</v>
      </c>
      <c r="L146">
        <v>8487.6299999999992</v>
      </c>
      <c r="M146" s="2">
        <v>45895</v>
      </c>
    </row>
    <row r="147" spans="1:13" x14ac:dyDescent="0.25">
      <c r="A147" s="4" t="s">
        <v>412</v>
      </c>
      <c r="B147" t="s">
        <v>32</v>
      </c>
      <c r="C147" t="s">
        <v>158</v>
      </c>
      <c r="D147" t="s">
        <v>258</v>
      </c>
      <c r="E147" s="2">
        <v>45856</v>
      </c>
      <c r="F147" s="2">
        <v>45857</v>
      </c>
      <c r="G147">
        <v>45</v>
      </c>
      <c r="H147" t="s">
        <v>23</v>
      </c>
      <c r="I147">
        <v>7599.24</v>
      </c>
      <c r="J147">
        <v>0</v>
      </c>
      <c r="K147">
        <v>0</v>
      </c>
      <c r="L147">
        <v>7599.24</v>
      </c>
      <c r="M147" s="2">
        <v>45902</v>
      </c>
    </row>
    <row r="148" spans="1:13" x14ac:dyDescent="0.25">
      <c r="A148" s="4" t="s">
        <v>413</v>
      </c>
      <c r="B148" t="s">
        <v>6</v>
      </c>
      <c r="C148" t="s">
        <v>59</v>
      </c>
      <c r="D148" t="s">
        <v>181</v>
      </c>
      <c r="E148" s="2">
        <v>45852</v>
      </c>
      <c r="F148" s="2">
        <v>45852</v>
      </c>
      <c r="G148">
        <v>45</v>
      </c>
      <c r="H148" t="s">
        <v>9</v>
      </c>
      <c r="I148">
        <v>1644.32</v>
      </c>
      <c r="J148">
        <v>0</v>
      </c>
      <c r="K148">
        <v>0</v>
      </c>
      <c r="L148">
        <v>1644.32</v>
      </c>
      <c r="M148" s="2">
        <v>45897</v>
      </c>
    </row>
    <row r="149" spans="1:13" x14ac:dyDescent="0.25">
      <c r="A149" s="4" t="s">
        <v>414</v>
      </c>
      <c r="B149" t="s">
        <v>15</v>
      </c>
      <c r="C149" t="s">
        <v>83</v>
      </c>
      <c r="D149" t="s">
        <v>200</v>
      </c>
      <c r="E149" s="2">
        <v>45853</v>
      </c>
      <c r="F149" s="2">
        <v>45853</v>
      </c>
      <c r="G149">
        <v>60</v>
      </c>
      <c r="H149" t="s">
        <v>14</v>
      </c>
      <c r="I149">
        <v>1630.19</v>
      </c>
      <c r="J149">
        <v>0</v>
      </c>
      <c r="K149">
        <v>0</v>
      </c>
      <c r="L149">
        <v>1630.19</v>
      </c>
      <c r="M149" s="2">
        <v>45913</v>
      </c>
    </row>
    <row r="150" spans="1:13" x14ac:dyDescent="0.25">
      <c r="A150" s="4" t="s">
        <v>415</v>
      </c>
      <c r="B150" t="s">
        <v>6</v>
      </c>
      <c r="C150" t="s">
        <v>142</v>
      </c>
      <c r="E150" s="2">
        <v>45825</v>
      </c>
      <c r="F150" s="2">
        <v>45826</v>
      </c>
      <c r="G150">
        <v>45</v>
      </c>
      <c r="H150" t="s">
        <v>9</v>
      </c>
      <c r="I150">
        <v>4140.21</v>
      </c>
      <c r="J150">
        <v>0</v>
      </c>
      <c r="K150">
        <v>0</v>
      </c>
      <c r="L150">
        <v>4140.21</v>
      </c>
      <c r="M150" s="2">
        <v>45871</v>
      </c>
    </row>
    <row r="151" spans="1:13" x14ac:dyDescent="0.25">
      <c r="A151" s="4" t="s">
        <v>416</v>
      </c>
      <c r="B151" t="s">
        <v>18</v>
      </c>
      <c r="C151" t="s">
        <v>105</v>
      </c>
      <c r="D151" t="s">
        <v>219</v>
      </c>
      <c r="E151" s="2">
        <v>45833</v>
      </c>
      <c r="F151" s="2">
        <v>45835</v>
      </c>
      <c r="G151">
        <v>60</v>
      </c>
      <c r="H151" t="s">
        <v>14</v>
      </c>
      <c r="I151">
        <v>7312.67</v>
      </c>
      <c r="J151">
        <v>0.08</v>
      </c>
      <c r="K151">
        <v>585.01</v>
      </c>
      <c r="L151">
        <v>7897.68</v>
      </c>
      <c r="M151" s="2">
        <v>45895</v>
      </c>
    </row>
    <row r="152" spans="1:13" x14ac:dyDescent="0.25">
      <c r="A152" s="4" t="s">
        <v>417</v>
      </c>
      <c r="B152" t="s">
        <v>15</v>
      </c>
      <c r="C152" t="s">
        <v>132</v>
      </c>
      <c r="D152" t="s">
        <v>239</v>
      </c>
      <c r="E152" s="2">
        <v>45871</v>
      </c>
      <c r="F152" s="2">
        <v>45873</v>
      </c>
      <c r="G152">
        <v>60</v>
      </c>
      <c r="H152" t="s">
        <v>14</v>
      </c>
      <c r="I152">
        <v>7501.3</v>
      </c>
      <c r="J152">
        <v>0</v>
      </c>
      <c r="K152">
        <v>0</v>
      </c>
      <c r="L152">
        <v>7501.3</v>
      </c>
      <c r="M152" s="2">
        <v>45933</v>
      </c>
    </row>
    <row r="153" spans="1:13" x14ac:dyDescent="0.25">
      <c r="A153" s="4" t="s">
        <v>418</v>
      </c>
      <c r="B153" t="s">
        <v>18</v>
      </c>
      <c r="C153" t="s">
        <v>55</v>
      </c>
      <c r="D153" t="s">
        <v>177</v>
      </c>
      <c r="E153" s="2">
        <v>45835</v>
      </c>
      <c r="F153" s="2">
        <v>45836</v>
      </c>
      <c r="G153">
        <v>60</v>
      </c>
      <c r="H153" t="s">
        <v>14</v>
      </c>
      <c r="I153">
        <v>3711.32</v>
      </c>
      <c r="J153">
        <v>0.08</v>
      </c>
      <c r="K153">
        <v>296.91000000000003</v>
      </c>
      <c r="L153">
        <v>4008.23</v>
      </c>
      <c r="M153" s="2">
        <v>45896</v>
      </c>
    </row>
    <row r="154" spans="1:13" x14ac:dyDescent="0.25">
      <c r="A154" s="4" t="s">
        <v>419</v>
      </c>
      <c r="B154" t="s">
        <v>10</v>
      </c>
      <c r="C154" t="s">
        <v>140</v>
      </c>
      <c r="D154" t="s">
        <v>244</v>
      </c>
      <c r="E154" s="2">
        <v>45826</v>
      </c>
      <c r="F154" s="2">
        <v>45826</v>
      </c>
      <c r="G154">
        <v>14</v>
      </c>
      <c r="H154" t="s">
        <v>9</v>
      </c>
      <c r="I154">
        <v>9225.58</v>
      </c>
      <c r="J154">
        <v>0.23</v>
      </c>
      <c r="K154">
        <v>2121.88</v>
      </c>
      <c r="L154">
        <v>11347.46</v>
      </c>
      <c r="M154" s="2">
        <v>45840</v>
      </c>
    </row>
    <row r="155" spans="1:13" x14ac:dyDescent="0.25">
      <c r="A155" s="4" t="s">
        <v>420</v>
      </c>
      <c r="B155" t="s">
        <v>15</v>
      </c>
      <c r="C155" t="s">
        <v>132</v>
      </c>
      <c r="E155" s="2">
        <v>45846</v>
      </c>
      <c r="F155" s="2">
        <v>45846</v>
      </c>
      <c r="G155">
        <v>60</v>
      </c>
      <c r="H155" t="s">
        <v>14</v>
      </c>
      <c r="I155">
        <v>5204.75</v>
      </c>
      <c r="J155">
        <v>0</v>
      </c>
      <c r="K155">
        <v>0</v>
      </c>
      <c r="L155">
        <v>5204.75</v>
      </c>
      <c r="M155" s="2">
        <v>45906</v>
      </c>
    </row>
    <row r="156" spans="1:13" x14ac:dyDescent="0.25">
      <c r="A156" s="4" t="s">
        <v>421</v>
      </c>
      <c r="B156" t="s">
        <v>6</v>
      </c>
      <c r="C156" t="s">
        <v>59</v>
      </c>
      <c r="D156" t="s">
        <v>181</v>
      </c>
      <c r="E156" s="2">
        <v>45855</v>
      </c>
      <c r="F156" s="2">
        <v>45855</v>
      </c>
      <c r="G156">
        <v>45</v>
      </c>
      <c r="H156" t="s">
        <v>9</v>
      </c>
      <c r="I156">
        <v>1818.89</v>
      </c>
      <c r="J156">
        <v>0</v>
      </c>
      <c r="K156">
        <v>0</v>
      </c>
      <c r="L156">
        <v>1818.89</v>
      </c>
      <c r="M156" s="2">
        <v>45900</v>
      </c>
    </row>
    <row r="157" spans="1:13" x14ac:dyDescent="0.25">
      <c r="A157" s="4" t="s">
        <v>422</v>
      </c>
      <c r="B157" t="s">
        <v>20</v>
      </c>
      <c r="C157" t="s">
        <v>90</v>
      </c>
      <c r="D157" t="s">
        <v>207</v>
      </c>
      <c r="E157" s="2">
        <v>45815</v>
      </c>
      <c r="F157" s="2">
        <v>45817</v>
      </c>
      <c r="G157">
        <v>14</v>
      </c>
      <c r="H157" t="s">
        <v>23</v>
      </c>
      <c r="I157">
        <v>4928.09</v>
      </c>
      <c r="J157">
        <v>0</v>
      </c>
      <c r="K157">
        <v>0</v>
      </c>
      <c r="L157">
        <v>4928.09</v>
      </c>
      <c r="M157" s="2">
        <v>45831</v>
      </c>
    </row>
    <row r="158" spans="1:13" x14ac:dyDescent="0.25">
      <c r="A158" s="4" t="s">
        <v>423</v>
      </c>
      <c r="B158" t="s">
        <v>20</v>
      </c>
      <c r="C158" t="s">
        <v>82</v>
      </c>
      <c r="D158" t="s">
        <v>199</v>
      </c>
      <c r="E158" s="2">
        <v>45834</v>
      </c>
      <c r="F158" s="2">
        <v>45834</v>
      </c>
      <c r="G158">
        <v>14</v>
      </c>
      <c r="H158" t="s">
        <v>23</v>
      </c>
      <c r="I158">
        <v>1835.75</v>
      </c>
      <c r="J158">
        <v>0</v>
      </c>
      <c r="K158">
        <v>0</v>
      </c>
      <c r="L158">
        <v>1835.75</v>
      </c>
      <c r="M158" s="2">
        <v>45848</v>
      </c>
    </row>
    <row r="159" spans="1:13" x14ac:dyDescent="0.25">
      <c r="A159" s="4" t="s">
        <v>424</v>
      </c>
      <c r="B159" t="s">
        <v>12</v>
      </c>
      <c r="C159" t="s">
        <v>91</v>
      </c>
      <c r="E159" s="2">
        <v>45840</v>
      </c>
      <c r="F159" s="2">
        <v>45842</v>
      </c>
      <c r="G159">
        <v>30</v>
      </c>
      <c r="H159" t="s">
        <v>14</v>
      </c>
      <c r="I159">
        <v>8745.33</v>
      </c>
      <c r="J159">
        <v>0</v>
      </c>
      <c r="K159">
        <v>0</v>
      </c>
      <c r="L159">
        <v>8745.33</v>
      </c>
      <c r="M159" s="2">
        <v>45872</v>
      </c>
    </row>
    <row r="160" spans="1:13" x14ac:dyDescent="0.25">
      <c r="A160" s="4" t="s">
        <v>425</v>
      </c>
      <c r="B160" t="s">
        <v>18</v>
      </c>
      <c r="C160" t="s">
        <v>105</v>
      </c>
      <c r="D160" t="s">
        <v>219</v>
      </c>
      <c r="E160" s="2">
        <v>45831</v>
      </c>
      <c r="F160" s="2">
        <v>45831</v>
      </c>
      <c r="G160">
        <v>60</v>
      </c>
      <c r="H160" t="s">
        <v>14</v>
      </c>
      <c r="I160">
        <v>7139.87</v>
      </c>
      <c r="J160">
        <v>0.08</v>
      </c>
      <c r="K160">
        <v>571.19000000000005</v>
      </c>
      <c r="L160">
        <v>7711.06</v>
      </c>
      <c r="M160" s="2">
        <v>45891</v>
      </c>
    </row>
    <row r="161" spans="1:13" x14ac:dyDescent="0.25">
      <c r="A161" s="4" t="s">
        <v>426</v>
      </c>
      <c r="B161" t="s">
        <v>32</v>
      </c>
      <c r="C161" t="s">
        <v>43</v>
      </c>
      <c r="E161" s="2">
        <v>45834</v>
      </c>
      <c r="F161" s="2">
        <v>45836</v>
      </c>
      <c r="G161">
        <v>45</v>
      </c>
      <c r="H161" t="s">
        <v>23</v>
      </c>
      <c r="I161">
        <v>7701.66</v>
      </c>
      <c r="J161">
        <v>0</v>
      </c>
      <c r="K161">
        <v>0</v>
      </c>
      <c r="L161">
        <v>7701.66</v>
      </c>
      <c r="M161" s="2">
        <v>45881</v>
      </c>
    </row>
    <row r="162" spans="1:13" x14ac:dyDescent="0.25">
      <c r="A162" s="4" t="s">
        <v>427</v>
      </c>
      <c r="B162" t="s">
        <v>18</v>
      </c>
      <c r="C162" t="s">
        <v>55</v>
      </c>
      <c r="D162" t="s">
        <v>177</v>
      </c>
      <c r="E162" s="2">
        <v>45837</v>
      </c>
      <c r="F162" s="2">
        <v>45837</v>
      </c>
      <c r="G162">
        <v>60</v>
      </c>
      <c r="H162" t="s">
        <v>14</v>
      </c>
      <c r="I162">
        <v>4420.21</v>
      </c>
      <c r="J162">
        <v>0.08</v>
      </c>
      <c r="K162">
        <v>353.62</v>
      </c>
      <c r="L162">
        <v>4773.83</v>
      </c>
      <c r="M162" s="2">
        <v>45897</v>
      </c>
    </row>
    <row r="163" spans="1:13" x14ac:dyDescent="0.25">
      <c r="A163" s="4" t="s">
        <v>428</v>
      </c>
      <c r="B163" t="s">
        <v>18</v>
      </c>
      <c r="C163" t="s">
        <v>61</v>
      </c>
      <c r="D163" t="s">
        <v>182</v>
      </c>
      <c r="E163" s="2">
        <v>45832</v>
      </c>
      <c r="F163" s="2">
        <v>45832</v>
      </c>
      <c r="G163">
        <v>60</v>
      </c>
      <c r="H163" t="s">
        <v>14</v>
      </c>
      <c r="I163">
        <v>6123.42</v>
      </c>
      <c r="J163">
        <v>0.08</v>
      </c>
      <c r="K163">
        <v>489.87</v>
      </c>
      <c r="L163">
        <v>6613.29</v>
      </c>
      <c r="M163" s="2">
        <v>45892</v>
      </c>
    </row>
    <row r="164" spans="1:13" x14ac:dyDescent="0.25">
      <c r="A164" s="4" t="s">
        <v>429</v>
      </c>
      <c r="B164" t="s">
        <v>32</v>
      </c>
      <c r="C164" t="s">
        <v>98</v>
      </c>
      <c r="E164" s="2">
        <v>45797</v>
      </c>
      <c r="F164" s="2">
        <v>45797</v>
      </c>
      <c r="G164">
        <v>45</v>
      </c>
      <c r="H164" t="s">
        <v>23</v>
      </c>
      <c r="I164">
        <v>1081.94</v>
      </c>
      <c r="J164">
        <v>0</v>
      </c>
      <c r="K164">
        <v>0</v>
      </c>
      <c r="L164">
        <v>1081.94</v>
      </c>
      <c r="M164" s="2">
        <v>45842</v>
      </c>
    </row>
    <row r="165" spans="1:13" x14ac:dyDescent="0.25">
      <c r="A165" s="4" t="s">
        <v>430</v>
      </c>
      <c r="B165" t="s">
        <v>26</v>
      </c>
      <c r="C165" t="s">
        <v>86</v>
      </c>
      <c r="D165" t="s">
        <v>203</v>
      </c>
      <c r="E165" s="2">
        <v>45864</v>
      </c>
      <c r="F165" s="2">
        <v>45866</v>
      </c>
      <c r="G165">
        <v>60</v>
      </c>
      <c r="H165" t="s">
        <v>14</v>
      </c>
      <c r="I165">
        <v>5516.76</v>
      </c>
      <c r="J165">
        <v>0</v>
      </c>
      <c r="K165">
        <v>0</v>
      </c>
      <c r="L165">
        <v>5516.76</v>
      </c>
      <c r="M165" s="2">
        <v>45926</v>
      </c>
    </row>
    <row r="166" spans="1:13" x14ac:dyDescent="0.25">
      <c r="A166" s="4" t="s">
        <v>431</v>
      </c>
      <c r="B166" t="s">
        <v>6</v>
      </c>
      <c r="C166" t="s">
        <v>63</v>
      </c>
      <c r="E166" s="2">
        <v>45840</v>
      </c>
      <c r="F166" s="2">
        <v>45841</v>
      </c>
      <c r="G166">
        <v>45</v>
      </c>
      <c r="H166" t="s">
        <v>9</v>
      </c>
      <c r="I166">
        <v>7207.68</v>
      </c>
      <c r="J166">
        <v>0</v>
      </c>
      <c r="K166">
        <v>0</v>
      </c>
      <c r="L166">
        <v>7207.68</v>
      </c>
      <c r="M166" s="2">
        <v>45886</v>
      </c>
    </row>
    <row r="167" spans="1:13" x14ac:dyDescent="0.25">
      <c r="A167" s="4" t="s">
        <v>432</v>
      </c>
      <c r="B167" t="s">
        <v>12</v>
      </c>
      <c r="C167" t="s">
        <v>96</v>
      </c>
      <c r="D167" t="s">
        <v>213</v>
      </c>
      <c r="E167" s="2">
        <v>45852</v>
      </c>
      <c r="F167" s="2">
        <v>45854</v>
      </c>
      <c r="G167">
        <v>30</v>
      </c>
      <c r="H167" t="s">
        <v>14</v>
      </c>
      <c r="I167">
        <v>1353.54</v>
      </c>
      <c r="J167">
        <v>0</v>
      </c>
      <c r="K167">
        <v>0</v>
      </c>
      <c r="L167">
        <v>1353.54</v>
      </c>
      <c r="M167" s="2">
        <v>45884</v>
      </c>
    </row>
    <row r="168" spans="1:13" x14ac:dyDescent="0.25">
      <c r="A168" s="4" t="s">
        <v>433</v>
      </c>
      <c r="B168" t="s">
        <v>20</v>
      </c>
      <c r="C168" t="s">
        <v>58</v>
      </c>
      <c r="D168" t="s">
        <v>180</v>
      </c>
      <c r="E168" s="2">
        <v>45857</v>
      </c>
      <c r="F168" s="2">
        <v>45859</v>
      </c>
      <c r="G168">
        <v>14</v>
      </c>
      <c r="H168" t="s">
        <v>23</v>
      </c>
      <c r="I168">
        <v>9615.27</v>
      </c>
      <c r="J168">
        <v>0</v>
      </c>
      <c r="K168">
        <v>0</v>
      </c>
      <c r="L168">
        <v>9615.27</v>
      </c>
      <c r="M168" s="2">
        <v>45873</v>
      </c>
    </row>
    <row r="169" spans="1:13" x14ac:dyDescent="0.25">
      <c r="A169" s="4" t="s">
        <v>434</v>
      </c>
      <c r="B169" t="s">
        <v>18</v>
      </c>
      <c r="C169" t="s">
        <v>84</v>
      </c>
      <c r="D169" t="s">
        <v>201</v>
      </c>
      <c r="E169" s="2">
        <v>45834</v>
      </c>
      <c r="F169" s="2">
        <v>45835</v>
      </c>
      <c r="G169">
        <v>60</v>
      </c>
      <c r="H169" t="s">
        <v>14</v>
      </c>
      <c r="I169">
        <v>7970.44</v>
      </c>
      <c r="J169">
        <v>0.08</v>
      </c>
      <c r="K169">
        <v>637.64</v>
      </c>
      <c r="L169">
        <v>8608.08</v>
      </c>
      <c r="M169" s="2">
        <v>45895</v>
      </c>
    </row>
    <row r="170" spans="1:13" x14ac:dyDescent="0.25">
      <c r="A170" s="4" t="s">
        <v>435</v>
      </c>
      <c r="B170" t="s">
        <v>18</v>
      </c>
      <c r="C170" t="s">
        <v>119</v>
      </c>
      <c r="D170" t="s">
        <v>230</v>
      </c>
      <c r="E170" s="2">
        <v>45855</v>
      </c>
      <c r="F170" s="2">
        <v>45855</v>
      </c>
      <c r="G170">
        <v>60</v>
      </c>
      <c r="H170" t="s">
        <v>14</v>
      </c>
      <c r="I170">
        <v>2136.29</v>
      </c>
      <c r="J170">
        <v>0.08</v>
      </c>
      <c r="K170">
        <v>170.9</v>
      </c>
      <c r="L170">
        <v>2307.19</v>
      </c>
      <c r="M170" s="2">
        <v>45915</v>
      </c>
    </row>
    <row r="171" spans="1:13" x14ac:dyDescent="0.25">
      <c r="A171" s="4" t="s">
        <v>436</v>
      </c>
      <c r="B171" t="s">
        <v>32</v>
      </c>
      <c r="C171" t="s">
        <v>56</v>
      </c>
      <c r="D171" t="s">
        <v>178</v>
      </c>
      <c r="E171" s="2">
        <v>45872</v>
      </c>
      <c r="F171" s="2">
        <v>45874</v>
      </c>
      <c r="G171">
        <v>45</v>
      </c>
      <c r="H171" t="s">
        <v>23</v>
      </c>
      <c r="I171">
        <v>10668.7</v>
      </c>
      <c r="J171">
        <v>0</v>
      </c>
      <c r="K171">
        <v>0</v>
      </c>
      <c r="L171">
        <v>10668.7</v>
      </c>
      <c r="M171" s="2">
        <v>45919</v>
      </c>
    </row>
    <row r="172" spans="1:13" x14ac:dyDescent="0.25">
      <c r="A172" s="4" t="s">
        <v>437</v>
      </c>
      <c r="B172" t="s">
        <v>32</v>
      </c>
      <c r="C172" t="s">
        <v>106</v>
      </c>
      <c r="D172" t="s">
        <v>220</v>
      </c>
      <c r="E172" s="2">
        <v>45834</v>
      </c>
      <c r="F172" s="2">
        <v>45835</v>
      </c>
      <c r="G172">
        <v>45</v>
      </c>
      <c r="H172" t="s">
        <v>23</v>
      </c>
      <c r="I172">
        <v>14936.29</v>
      </c>
      <c r="J172">
        <v>0</v>
      </c>
      <c r="K172">
        <v>0</v>
      </c>
      <c r="L172">
        <v>14936.29</v>
      </c>
      <c r="M172" s="2">
        <v>45880</v>
      </c>
    </row>
    <row r="173" spans="1:13" x14ac:dyDescent="0.25">
      <c r="A173" s="4" t="s">
        <v>438</v>
      </c>
      <c r="B173" t="s">
        <v>26</v>
      </c>
      <c r="C173" t="s">
        <v>156</v>
      </c>
      <c r="D173" t="s">
        <v>256</v>
      </c>
      <c r="E173" s="2">
        <v>45849</v>
      </c>
      <c r="F173" s="2">
        <v>45849</v>
      </c>
      <c r="G173">
        <v>60</v>
      </c>
      <c r="H173" t="s">
        <v>14</v>
      </c>
      <c r="I173">
        <v>9134.59</v>
      </c>
      <c r="J173">
        <v>0</v>
      </c>
      <c r="K173">
        <v>0</v>
      </c>
      <c r="L173">
        <v>9134.59</v>
      </c>
      <c r="M173" s="2">
        <v>45909</v>
      </c>
    </row>
    <row r="174" spans="1:13" x14ac:dyDescent="0.25">
      <c r="A174" s="4" t="s">
        <v>439</v>
      </c>
      <c r="B174" t="s">
        <v>24</v>
      </c>
      <c r="C174" t="s">
        <v>122</v>
      </c>
      <c r="D174" t="s">
        <v>233</v>
      </c>
      <c r="E174" s="2">
        <v>45843</v>
      </c>
      <c r="F174" s="2">
        <v>45844</v>
      </c>
      <c r="G174">
        <v>45</v>
      </c>
      <c r="H174" t="s">
        <v>23</v>
      </c>
      <c r="I174">
        <v>12211.19</v>
      </c>
      <c r="J174">
        <v>0</v>
      </c>
      <c r="K174">
        <v>0</v>
      </c>
      <c r="L174">
        <v>12211.19</v>
      </c>
      <c r="M174" s="2">
        <v>45889</v>
      </c>
    </row>
    <row r="175" spans="1:13" x14ac:dyDescent="0.25">
      <c r="A175" s="4" t="s">
        <v>440</v>
      </c>
      <c r="B175" t="s">
        <v>30</v>
      </c>
      <c r="C175" t="s">
        <v>57</v>
      </c>
      <c r="D175" t="s">
        <v>179</v>
      </c>
      <c r="E175" s="2">
        <v>45854</v>
      </c>
      <c r="F175" s="2">
        <v>45855</v>
      </c>
      <c r="G175">
        <v>14</v>
      </c>
      <c r="H175" t="s">
        <v>23</v>
      </c>
      <c r="I175">
        <v>2789.67</v>
      </c>
      <c r="J175">
        <v>0</v>
      </c>
      <c r="K175">
        <v>0</v>
      </c>
      <c r="L175">
        <v>2789.67</v>
      </c>
      <c r="M175" s="2">
        <v>45869</v>
      </c>
    </row>
    <row r="176" spans="1:13" x14ac:dyDescent="0.25">
      <c r="A176" s="4" t="s">
        <v>441</v>
      </c>
      <c r="B176" t="s">
        <v>6</v>
      </c>
      <c r="C176" t="s">
        <v>52</v>
      </c>
      <c r="D176" t="s">
        <v>174</v>
      </c>
      <c r="E176" s="2">
        <v>45831</v>
      </c>
      <c r="F176" s="2">
        <v>45831</v>
      </c>
      <c r="G176">
        <v>45</v>
      </c>
      <c r="H176" t="s">
        <v>9</v>
      </c>
      <c r="I176">
        <v>4851.3999999999996</v>
      </c>
      <c r="J176">
        <v>0</v>
      </c>
      <c r="K176">
        <v>0</v>
      </c>
      <c r="L176">
        <v>4851.3999999999996</v>
      </c>
      <c r="M176" s="2">
        <v>45876</v>
      </c>
    </row>
    <row r="177" spans="1:13" x14ac:dyDescent="0.25">
      <c r="A177" s="4" t="s">
        <v>442</v>
      </c>
      <c r="B177" t="s">
        <v>26</v>
      </c>
      <c r="C177" t="s">
        <v>156</v>
      </c>
      <c r="D177" t="s">
        <v>256</v>
      </c>
      <c r="E177" s="2">
        <v>45854</v>
      </c>
      <c r="F177" s="2">
        <v>45854</v>
      </c>
      <c r="G177">
        <v>60</v>
      </c>
      <c r="H177" t="s">
        <v>14</v>
      </c>
      <c r="I177">
        <v>8685.02</v>
      </c>
      <c r="J177">
        <v>0</v>
      </c>
      <c r="K177">
        <v>0</v>
      </c>
      <c r="L177">
        <v>8685.02</v>
      </c>
      <c r="M177" s="2">
        <v>45914</v>
      </c>
    </row>
    <row r="178" spans="1:13" x14ac:dyDescent="0.25">
      <c r="A178" s="4" t="s">
        <v>443</v>
      </c>
      <c r="B178" t="s">
        <v>20</v>
      </c>
      <c r="C178" t="s">
        <v>157</v>
      </c>
      <c r="D178" t="s">
        <v>257</v>
      </c>
      <c r="E178" s="2">
        <v>45839</v>
      </c>
      <c r="F178" s="2">
        <v>45841</v>
      </c>
      <c r="G178">
        <v>14</v>
      </c>
      <c r="H178" t="s">
        <v>23</v>
      </c>
      <c r="I178">
        <v>5396.41</v>
      </c>
      <c r="J178">
        <v>0</v>
      </c>
      <c r="K178">
        <v>0</v>
      </c>
      <c r="L178">
        <v>5396.41</v>
      </c>
      <c r="M178" s="2">
        <v>45855</v>
      </c>
    </row>
    <row r="179" spans="1:13" x14ac:dyDescent="0.25">
      <c r="A179" s="4" t="s">
        <v>444</v>
      </c>
      <c r="B179" t="s">
        <v>30</v>
      </c>
      <c r="C179" t="s">
        <v>115</v>
      </c>
      <c r="D179" t="s">
        <v>226</v>
      </c>
      <c r="E179" s="2">
        <v>45823</v>
      </c>
      <c r="F179" s="2">
        <v>45825</v>
      </c>
      <c r="G179">
        <v>14</v>
      </c>
      <c r="H179" t="s">
        <v>23</v>
      </c>
      <c r="I179">
        <v>2102.31</v>
      </c>
      <c r="J179">
        <v>0</v>
      </c>
      <c r="K179">
        <v>0</v>
      </c>
      <c r="L179">
        <v>2102.31</v>
      </c>
      <c r="M179" s="2">
        <v>45839</v>
      </c>
    </row>
    <row r="180" spans="1:13" x14ac:dyDescent="0.25">
      <c r="A180" s="4" t="s">
        <v>445</v>
      </c>
      <c r="B180" t="s">
        <v>18</v>
      </c>
      <c r="C180" t="s">
        <v>160</v>
      </c>
      <c r="D180" t="s">
        <v>260</v>
      </c>
      <c r="E180" s="2">
        <v>45873</v>
      </c>
      <c r="F180" s="2">
        <v>45875</v>
      </c>
      <c r="G180">
        <v>60</v>
      </c>
      <c r="H180" t="s">
        <v>14</v>
      </c>
      <c r="I180">
        <v>2407.9899999999998</v>
      </c>
      <c r="J180">
        <v>0.08</v>
      </c>
      <c r="K180">
        <v>192.64</v>
      </c>
      <c r="L180">
        <v>2600.63</v>
      </c>
      <c r="M180" s="2">
        <v>45935</v>
      </c>
    </row>
    <row r="181" spans="1:13" x14ac:dyDescent="0.25">
      <c r="A181" s="4" t="s">
        <v>446</v>
      </c>
      <c r="B181" t="s">
        <v>30</v>
      </c>
      <c r="C181" t="s">
        <v>107</v>
      </c>
      <c r="D181" t="s">
        <v>221</v>
      </c>
      <c r="E181" s="2">
        <v>45826</v>
      </c>
      <c r="F181" s="2">
        <v>45827</v>
      </c>
      <c r="G181">
        <v>14</v>
      </c>
      <c r="H181" t="s">
        <v>23</v>
      </c>
      <c r="I181">
        <v>1527.88</v>
      </c>
      <c r="J181">
        <v>0</v>
      </c>
      <c r="K181">
        <v>0</v>
      </c>
      <c r="L181">
        <v>1527.88</v>
      </c>
      <c r="M181" s="2">
        <v>45841</v>
      </c>
    </row>
    <row r="182" spans="1:13" x14ac:dyDescent="0.25">
      <c r="A182" s="4" t="s">
        <v>447</v>
      </c>
      <c r="B182" t="s">
        <v>18</v>
      </c>
      <c r="C182" t="s">
        <v>114</v>
      </c>
      <c r="D182" t="s">
        <v>225</v>
      </c>
      <c r="E182" s="2">
        <v>45830</v>
      </c>
      <c r="F182" s="2">
        <v>45830</v>
      </c>
      <c r="G182">
        <v>60</v>
      </c>
      <c r="H182" t="s">
        <v>14</v>
      </c>
      <c r="I182">
        <v>5105.5200000000004</v>
      </c>
      <c r="J182">
        <v>0.08</v>
      </c>
      <c r="K182">
        <v>408.44</v>
      </c>
      <c r="L182">
        <v>5513.96</v>
      </c>
      <c r="M182" s="2">
        <v>45890</v>
      </c>
    </row>
    <row r="183" spans="1:13" x14ac:dyDescent="0.25">
      <c r="A183" s="4" t="s">
        <v>448</v>
      </c>
      <c r="B183" t="s">
        <v>30</v>
      </c>
      <c r="C183" t="s">
        <v>89</v>
      </c>
      <c r="D183" t="s">
        <v>206</v>
      </c>
      <c r="E183" s="2">
        <v>45837</v>
      </c>
      <c r="F183" s="2">
        <v>45838</v>
      </c>
      <c r="G183">
        <v>14</v>
      </c>
      <c r="H183" t="s">
        <v>23</v>
      </c>
      <c r="I183">
        <v>2561.86</v>
      </c>
      <c r="J183">
        <v>0</v>
      </c>
      <c r="K183">
        <v>0</v>
      </c>
      <c r="L183">
        <v>2561.86</v>
      </c>
      <c r="M183" s="2">
        <v>45852</v>
      </c>
    </row>
    <row r="184" spans="1:13" x14ac:dyDescent="0.25">
      <c r="A184" s="4" t="s">
        <v>449</v>
      </c>
      <c r="B184" t="s">
        <v>24</v>
      </c>
      <c r="C184" t="s">
        <v>118</v>
      </c>
      <c r="D184" t="s">
        <v>229</v>
      </c>
      <c r="E184" s="2">
        <v>45811</v>
      </c>
      <c r="F184" s="2">
        <v>45813</v>
      </c>
      <c r="G184">
        <v>45</v>
      </c>
      <c r="H184" t="s">
        <v>23</v>
      </c>
      <c r="I184">
        <v>8730.67</v>
      </c>
      <c r="J184">
        <v>0</v>
      </c>
      <c r="K184">
        <v>0</v>
      </c>
      <c r="L184">
        <v>8730.67</v>
      </c>
      <c r="M184" s="2">
        <v>45858</v>
      </c>
    </row>
    <row r="185" spans="1:13" x14ac:dyDescent="0.25">
      <c r="A185" s="4" t="s">
        <v>450</v>
      </c>
      <c r="B185" t="s">
        <v>15</v>
      </c>
      <c r="C185" t="s">
        <v>83</v>
      </c>
      <c r="E185" s="2">
        <v>45829</v>
      </c>
      <c r="F185" s="2">
        <v>45830</v>
      </c>
      <c r="G185">
        <v>60</v>
      </c>
      <c r="H185" t="s">
        <v>14</v>
      </c>
      <c r="I185">
        <v>1663.22</v>
      </c>
      <c r="J185">
        <v>0</v>
      </c>
      <c r="K185">
        <v>0</v>
      </c>
      <c r="L185">
        <v>1663.22</v>
      </c>
      <c r="M185" s="2">
        <v>45890</v>
      </c>
    </row>
    <row r="186" spans="1:13" x14ac:dyDescent="0.25">
      <c r="A186" s="4" t="s">
        <v>451</v>
      </c>
      <c r="B186" t="s">
        <v>10</v>
      </c>
      <c r="C186" t="s">
        <v>53</v>
      </c>
      <c r="E186" s="2">
        <v>45844</v>
      </c>
      <c r="F186" s="2">
        <v>45846</v>
      </c>
      <c r="G186">
        <v>14</v>
      </c>
      <c r="H186" t="s">
        <v>9</v>
      </c>
      <c r="I186">
        <v>578.58000000000004</v>
      </c>
      <c r="J186">
        <v>0.23</v>
      </c>
      <c r="K186">
        <v>133.07</v>
      </c>
      <c r="L186">
        <v>711.65</v>
      </c>
      <c r="M186" s="2">
        <v>45860</v>
      </c>
    </row>
    <row r="187" spans="1:13" x14ac:dyDescent="0.25">
      <c r="A187" s="4" t="s">
        <v>452</v>
      </c>
      <c r="B187" t="s">
        <v>24</v>
      </c>
      <c r="C187" t="s">
        <v>135</v>
      </c>
      <c r="E187" s="2">
        <v>45845</v>
      </c>
      <c r="F187" s="2">
        <v>45845</v>
      </c>
      <c r="G187">
        <v>45</v>
      </c>
      <c r="H187" t="s">
        <v>23</v>
      </c>
      <c r="I187">
        <v>8624.75</v>
      </c>
      <c r="J187">
        <v>0</v>
      </c>
      <c r="K187">
        <v>0</v>
      </c>
      <c r="L187">
        <v>8624.75</v>
      </c>
      <c r="M187" s="2">
        <v>45890</v>
      </c>
    </row>
    <row r="188" spans="1:13" x14ac:dyDescent="0.25">
      <c r="A188" s="4" t="s">
        <v>453</v>
      </c>
      <c r="B188" t="s">
        <v>20</v>
      </c>
      <c r="C188" t="s">
        <v>82</v>
      </c>
      <c r="D188" t="s">
        <v>199</v>
      </c>
      <c r="E188" s="2">
        <v>45836</v>
      </c>
      <c r="F188" s="2">
        <v>45837</v>
      </c>
      <c r="G188">
        <v>14</v>
      </c>
      <c r="H188" t="s">
        <v>23</v>
      </c>
      <c r="I188">
        <v>1583.21</v>
      </c>
      <c r="J188">
        <v>0</v>
      </c>
      <c r="K188">
        <v>0</v>
      </c>
      <c r="L188">
        <v>1583.21</v>
      </c>
      <c r="M188" s="2">
        <v>45851</v>
      </c>
    </row>
    <row r="189" spans="1:13" x14ac:dyDescent="0.25">
      <c r="A189" s="4" t="s">
        <v>454</v>
      </c>
      <c r="B189" t="s">
        <v>30</v>
      </c>
      <c r="C189" t="s">
        <v>89</v>
      </c>
      <c r="D189" t="s">
        <v>206</v>
      </c>
      <c r="E189" s="2">
        <v>45842</v>
      </c>
      <c r="F189" s="2">
        <v>45843</v>
      </c>
      <c r="G189">
        <v>14</v>
      </c>
      <c r="H189" t="s">
        <v>23</v>
      </c>
      <c r="I189">
        <v>3112.89</v>
      </c>
      <c r="J189">
        <v>0</v>
      </c>
      <c r="K189">
        <v>0</v>
      </c>
      <c r="L189">
        <v>3112.89</v>
      </c>
      <c r="M189" s="2">
        <v>45857</v>
      </c>
    </row>
    <row r="190" spans="1:13" x14ac:dyDescent="0.25">
      <c r="A190" s="4" t="s">
        <v>455</v>
      </c>
      <c r="B190" t="s">
        <v>24</v>
      </c>
      <c r="C190" t="s">
        <v>118</v>
      </c>
      <c r="D190" t="s">
        <v>229</v>
      </c>
      <c r="E190" s="2">
        <v>45811</v>
      </c>
      <c r="F190" s="2">
        <v>45812</v>
      </c>
      <c r="G190">
        <v>45</v>
      </c>
      <c r="H190" t="s">
        <v>23</v>
      </c>
      <c r="I190">
        <v>7173.44</v>
      </c>
      <c r="J190">
        <v>0</v>
      </c>
      <c r="K190">
        <v>0</v>
      </c>
      <c r="L190">
        <v>7173.44</v>
      </c>
      <c r="M190" s="2">
        <v>45857</v>
      </c>
    </row>
    <row r="191" spans="1:13" x14ac:dyDescent="0.25">
      <c r="A191" s="4" t="s">
        <v>456</v>
      </c>
      <c r="B191" t="s">
        <v>26</v>
      </c>
      <c r="C191" t="s">
        <v>74</v>
      </c>
      <c r="D191" t="s">
        <v>193</v>
      </c>
      <c r="E191" s="2">
        <v>45848</v>
      </c>
      <c r="F191" s="2">
        <v>45849</v>
      </c>
      <c r="G191">
        <v>60</v>
      </c>
      <c r="H191" t="s">
        <v>14</v>
      </c>
      <c r="I191">
        <v>6218.03</v>
      </c>
      <c r="J191">
        <v>0</v>
      </c>
      <c r="K191">
        <v>0</v>
      </c>
      <c r="L191">
        <v>6218.03</v>
      </c>
      <c r="M191" s="2">
        <v>45909</v>
      </c>
    </row>
    <row r="192" spans="1:13" x14ac:dyDescent="0.25">
      <c r="A192" s="4" t="s">
        <v>457</v>
      </c>
      <c r="B192" t="s">
        <v>15</v>
      </c>
      <c r="C192" t="s">
        <v>148</v>
      </c>
      <c r="D192" t="s">
        <v>251</v>
      </c>
      <c r="E192" s="2">
        <v>45840</v>
      </c>
      <c r="F192" s="2">
        <v>45840</v>
      </c>
      <c r="G192">
        <v>60</v>
      </c>
      <c r="H192" t="s">
        <v>14</v>
      </c>
      <c r="I192">
        <v>3804.24</v>
      </c>
      <c r="J192">
        <v>0</v>
      </c>
      <c r="K192">
        <v>0</v>
      </c>
      <c r="L192">
        <v>3804.24</v>
      </c>
      <c r="M192" s="2">
        <v>45900</v>
      </c>
    </row>
    <row r="193" spans="1:13" x14ac:dyDescent="0.25">
      <c r="A193" s="4" t="s">
        <v>458</v>
      </c>
      <c r="B193" t="s">
        <v>12</v>
      </c>
      <c r="C193" t="s">
        <v>146</v>
      </c>
      <c r="D193" t="s">
        <v>249</v>
      </c>
      <c r="E193" s="2">
        <v>45815</v>
      </c>
      <c r="F193" s="2">
        <v>45816</v>
      </c>
      <c r="G193">
        <v>30</v>
      </c>
      <c r="H193" t="s">
        <v>14</v>
      </c>
      <c r="I193">
        <v>4728.5600000000004</v>
      </c>
      <c r="J193">
        <v>0</v>
      </c>
      <c r="K193">
        <v>0</v>
      </c>
      <c r="L193">
        <v>4728.5600000000004</v>
      </c>
      <c r="M193" s="2">
        <v>45846</v>
      </c>
    </row>
    <row r="194" spans="1:13" x14ac:dyDescent="0.25">
      <c r="A194" s="4" t="s">
        <v>459</v>
      </c>
      <c r="B194" t="s">
        <v>32</v>
      </c>
      <c r="C194" t="s">
        <v>104</v>
      </c>
      <c r="D194" t="s">
        <v>218</v>
      </c>
      <c r="E194" s="2">
        <v>45842</v>
      </c>
      <c r="F194" s="2">
        <v>45842</v>
      </c>
      <c r="G194">
        <v>45</v>
      </c>
      <c r="H194" t="s">
        <v>23</v>
      </c>
      <c r="I194">
        <v>3649.42</v>
      </c>
      <c r="J194">
        <v>0</v>
      </c>
      <c r="K194">
        <v>0</v>
      </c>
      <c r="L194">
        <v>3649.42</v>
      </c>
      <c r="M194" s="2">
        <v>45887</v>
      </c>
    </row>
    <row r="195" spans="1:13" x14ac:dyDescent="0.25">
      <c r="A195" s="4" t="s">
        <v>460</v>
      </c>
      <c r="B195" t="s">
        <v>28</v>
      </c>
      <c r="C195" t="s">
        <v>161</v>
      </c>
      <c r="E195" s="2">
        <v>45836</v>
      </c>
      <c r="F195" s="2">
        <v>45836</v>
      </c>
      <c r="G195">
        <v>30</v>
      </c>
      <c r="H195" t="s">
        <v>23</v>
      </c>
      <c r="I195">
        <v>9078.59</v>
      </c>
      <c r="J195">
        <v>0.23</v>
      </c>
      <c r="K195">
        <v>2088.08</v>
      </c>
      <c r="L195">
        <v>11166.67</v>
      </c>
      <c r="M195" s="2">
        <v>45866</v>
      </c>
    </row>
    <row r="196" spans="1:13" x14ac:dyDescent="0.25">
      <c r="A196" s="4" t="s">
        <v>461</v>
      </c>
      <c r="B196" t="s">
        <v>28</v>
      </c>
      <c r="C196" t="s">
        <v>100</v>
      </c>
      <c r="D196" t="s">
        <v>216</v>
      </c>
      <c r="E196" s="2">
        <v>45868</v>
      </c>
      <c r="F196" s="2">
        <v>45870</v>
      </c>
      <c r="G196">
        <v>30</v>
      </c>
      <c r="H196" t="s">
        <v>23</v>
      </c>
      <c r="I196">
        <v>3313.48</v>
      </c>
      <c r="J196">
        <v>0.23</v>
      </c>
      <c r="K196">
        <v>762.1</v>
      </c>
      <c r="L196">
        <v>4075.58</v>
      </c>
      <c r="M196" s="2">
        <v>45900</v>
      </c>
    </row>
    <row r="197" spans="1:13" x14ac:dyDescent="0.25">
      <c r="A197" s="4" t="s">
        <v>462</v>
      </c>
      <c r="B197" t="s">
        <v>10</v>
      </c>
      <c r="C197" t="s">
        <v>140</v>
      </c>
      <c r="D197" t="s">
        <v>244</v>
      </c>
      <c r="E197" s="2">
        <v>45822</v>
      </c>
      <c r="F197" s="2">
        <v>45823</v>
      </c>
      <c r="G197">
        <v>14</v>
      </c>
      <c r="H197" t="s">
        <v>9</v>
      </c>
      <c r="I197">
        <v>11517.79</v>
      </c>
      <c r="J197">
        <v>0.23</v>
      </c>
      <c r="K197">
        <v>2649.09</v>
      </c>
      <c r="L197">
        <v>14166.88</v>
      </c>
      <c r="M197" s="2">
        <v>45837</v>
      </c>
    </row>
    <row r="198" spans="1:13" x14ac:dyDescent="0.25">
      <c r="A198" s="4" t="s">
        <v>463</v>
      </c>
      <c r="B198" t="s">
        <v>10</v>
      </c>
      <c r="C198" t="s">
        <v>53</v>
      </c>
      <c r="D198" t="s">
        <v>175</v>
      </c>
      <c r="E198" s="2">
        <v>45862</v>
      </c>
      <c r="F198" s="2">
        <v>45863</v>
      </c>
      <c r="G198">
        <v>14</v>
      </c>
      <c r="H198" t="s">
        <v>9</v>
      </c>
      <c r="I198">
        <v>465.47</v>
      </c>
      <c r="J198">
        <v>0.23</v>
      </c>
      <c r="K198">
        <v>107.06</v>
      </c>
      <c r="L198">
        <v>572.53</v>
      </c>
      <c r="M198" s="2">
        <v>45877</v>
      </c>
    </row>
    <row r="199" spans="1:13" x14ac:dyDescent="0.25">
      <c r="A199" s="4" t="s">
        <v>464</v>
      </c>
      <c r="B199" t="s">
        <v>20</v>
      </c>
      <c r="C199" t="s">
        <v>72</v>
      </c>
      <c r="D199" t="s">
        <v>191</v>
      </c>
      <c r="E199" s="2">
        <v>45862</v>
      </c>
      <c r="F199" s="2">
        <v>45863</v>
      </c>
      <c r="G199">
        <v>14</v>
      </c>
      <c r="H199" t="s">
        <v>23</v>
      </c>
      <c r="I199">
        <v>3057.88</v>
      </c>
      <c r="J199">
        <v>0</v>
      </c>
      <c r="K199">
        <v>0</v>
      </c>
      <c r="L199">
        <v>3057.88</v>
      </c>
      <c r="M199" s="2">
        <v>45877</v>
      </c>
    </row>
    <row r="200" spans="1:13" x14ac:dyDescent="0.25">
      <c r="A200" s="4" t="s">
        <v>465</v>
      </c>
      <c r="B200" t="s">
        <v>32</v>
      </c>
      <c r="C200" t="s">
        <v>56</v>
      </c>
      <c r="D200" t="s">
        <v>178</v>
      </c>
      <c r="E200" s="2">
        <v>45872</v>
      </c>
      <c r="F200" s="2">
        <v>45874</v>
      </c>
      <c r="G200">
        <v>45</v>
      </c>
      <c r="H200" t="s">
        <v>23</v>
      </c>
      <c r="I200">
        <v>8850.66</v>
      </c>
      <c r="J200">
        <v>0</v>
      </c>
      <c r="K200">
        <v>0</v>
      </c>
      <c r="L200">
        <v>8850.66</v>
      </c>
      <c r="M200" s="2">
        <v>45919</v>
      </c>
    </row>
    <row r="201" spans="1:13" x14ac:dyDescent="0.25">
      <c r="A201" s="4" t="s">
        <v>466</v>
      </c>
      <c r="B201" t="s">
        <v>30</v>
      </c>
      <c r="C201" t="s">
        <v>115</v>
      </c>
      <c r="D201" t="s">
        <v>226</v>
      </c>
      <c r="E201" s="2">
        <v>45825</v>
      </c>
      <c r="F201" s="2">
        <v>45825</v>
      </c>
      <c r="G201">
        <v>14</v>
      </c>
      <c r="H201" t="s">
        <v>23</v>
      </c>
      <c r="I201">
        <v>2001.36</v>
      </c>
      <c r="J201">
        <v>0</v>
      </c>
      <c r="K201">
        <v>0</v>
      </c>
      <c r="L201">
        <v>2001.36</v>
      </c>
      <c r="M201" s="2">
        <v>45839</v>
      </c>
    </row>
    <row r="202" spans="1:13" x14ac:dyDescent="0.25">
      <c r="A202" s="4" t="s">
        <v>467</v>
      </c>
      <c r="B202" t="s">
        <v>18</v>
      </c>
      <c r="C202" t="s">
        <v>119</v>
      </c>
      <c r="E202" s="2">
        <v>45834</v>
      </c>
      <c r="F202" s="2">
        <v>45836</v>
      </c>
      <c r="G202">
        <v>60</v>
      </c>
      <c r="H202" t="s">
        <v>14</v>
      </c>
      <c r="I202">
        <v>1598.83</v>
      </c>
      <c r="J202">
        <v>0.08</v>
      </c>
      <c r="K202">
        <v>127.91</v>
      </c>
      <c r="L202">
        <v>1726.74</v>
      </c>
      <c r="M202" s="2">
        <v>45896</v>
      </c>
    </row>
    <row r="203" spans="1:13" x14ac:dyDescent="0.25">
      <c r="A203" s="4" t="s">
        <v>468</v>
      </c>
      <c r="B203" t="s">
        <v>15</v>
      </c>
      <c r="C203" t="s">
        <v>67</v>
      </c>
      <c r="D203" t="s">
        <v>187</v>
      </c>
      <c r="E203" s="2">
        <v>45817</v>
      </c>
      <c r="F203" s="2">
        <v>45817</v>
      </c>
      <c r="G203">
        <v>60</v>
      </c>
      <c r="H203" t="s">
        <v>14</v>
      </c>
      <c r="I203">
        <v>7840.39</v>
      </c>
      <c r="J203">
        <v>0</v>
      </c>
      <c r="K203">
        <v>0</v>
      </c>
      <c r="L203">
        <v>7840.39</v>
      </c>
      <c r="M203" s="2">
        <v>45877</v>
      </c>
    </row>
    <row r="204" spans="1:13" x14ac:dyDescent="0.25">
      <c r="A204" s="4" t="s">
        <v>469</v>
      </c>
      <c r="B204" t="s">
        <v>32</v>
      </c>
      <c r="C204" t="s">
        <v>134</v>
      </c>
      <c r="D204" t="s">
        <v>241</v>
      </c>
      <c r="E204" s="2">
        <v>45825</v>
      </c>
      <c r="F204" s="2">
        <v>45827</v>
      </c>
      <c r="G204">
        <v>45</v>
      </c>
      <c r="H204" t="s">
        <v>23</v>
      </c>
      <c r="I204">
        <v>1658.28</v>
      </c>
      <c r="J204">
        <v>0</v>
      </c>
      <c r="K204">
        <v>0</v>
      </c>
      <c r="L204">
        <v>1658.28</v>
      </c>
      <c r="M204" s="2">
        <v>45872</v>
      </c>
    </row>
    <row r="205" spans="1:13" x14ac:dyDescent="0.25">
      <c r="A205" s="4" t="s">
        <v>470</v>
      </c>
      <c r="B205" t="s">
        <v>20</v>
      </c>
      <c r="C205" t="s">
        <v>94</v>
      </c>
      <c r="D205" t="s">
        <v>211</v>
      </c>
      <c r="E205" s="2">
        <v>45880</v>
      </c>
      <c r="F205" s="2">
        <v>45881</v>
      </c>
      <c r="G205">
        <v>14</v>
      </c>
      <c r="H205" t="s">
        <v>23</v>
      </c>
      <c r="I205">
        <v>13642.28</v>
      </c>
      <c r="J205">
        <v>0</v>
      </c>
      <c r="K205">
        <v>0</v>
      </c>
      <c r="L205">
        <v>13642.28</v>
      </c>
      <c r="M205" s="2">
        <v>45895</v>
      </c>
    </row>
    <row r="206" spans="1:13" x14ac:dyDescent="0.25">
      <c r="A206" s="4" t="s">
        <v>471</v>
      </c>
      <c r="B206" t="s">
        <v>26</v>
      </c>
      <c r="C206" t="s">
        <v>64</v>
      </c>
      <c r="E206" s="2">
        <v>45837</v>
      </c>
      <c r="F206" s="2">
        <v>45837</v>
      </c>
      <c r="G206">
        <v>60</v>
      </c>
      <c r="H206" t="s">
        <v>14</v>
      </c>
      <c r="I206">
        <v>6819.81</v>
      </c>
      <c r="J206">
        <v>0</v>
      </c>
      <c r="K206">
        <v>0</v>
      </c>
      <c r="L206">
        <v>6819.81</v>
      </c>
      <c r="M206" s="2">
        <v>45897</v>
      </c>
    </row>
    <row r="207" spans="1:13" x14ac:dyDescent="0.25">
      <c r="A207" s="4" t="s">
        <v>472</v>
      </c>
      <c r="B207" t="s">
        <v>24</v>
      </c>
      <c r="C207" t="s">
        <v>65</v>
      </c>
      <c r="D207" t="s">
        <v>185</v>
      </c>
      <c r="E207" s="2">
        <v>45824</v>
      </c>
      <c r="F207" s="2">
        <v>45825</v>
      </c>
      <c r="G207">
        <v>45</v>
      </c>
      <c r="H207" t="s">
        <v>23</v>
      </c>
      <c r="I207">
        <v>12258.03</v>
      </c>
      <c r="J207">
        <v>0</v>
      </c>
      <c r="K207">
        <v>0</v>
      </c>
      <c r="L207">
        <v>12258.03</v>
      </c>
      <c r="M207" s="2">
        <v>45870</v>
      </c>
    </row>
    <row r="208" spans="1:13" x14ac:dyDescent="0.25">
      <c r="A208" s="4" t="s">
        <v>473</v>
      </c>
      <c r="B208" t="s">
        <v>32</v>
      </c>
      <c r="C208" t="s">
        <v>43</v>
      </c>
      <c r="D208" t="s">
        <v>165</v>
      </c>
      <c r="E208" s="2">
        <v>45841</v>
      </c>
      <c r="F208" s="2">
        <v>45843</v>
      </c>
      <c r="G208">
        <v>45</v>
      </c>
      <c r="H208" t="s">
        <v>23</v>
      </c>
      <c r="I208">
        <v>6315.57</v>
      </c>
      <c r="J208">
        <v>0</v>
      </c>
      <c r="K208">
        <v>0</v>
      </c>
      <c r="L208">
        <v>6315.57</v>
      </c>
      <c r="M208" s="2">
        <v>45888</v>
      </c>
    </row>
    <row r="209" spans="1:13" x14ac:dyDescent="0.25">
      <c r="A209" s="4" t="s">
        <v>474</v>
      </c>
      <c r="B209" t="s">
        <v>32</v>
      </c>
      <c r="C209" t="s">
        <v>152</v>
      </c>
      <c r="E209" s="2">
        <v>45815</v>
      </c>
      <c r="F209" s="2">
        <v>45817</v>
      </c>
      <c r="G209">
        <v>45</v>
      </c>
      <c r="H209" t="s">
        <v>23</v>
      </c>
      <c r="I209">
        <v>10007.42</v>
      </c>
      <c r="J209">
        <v>0</v>
      </c>
      <c r="K209">
        <v>0</v>
      </c>
      <c r="L209">
        <v>10007.42</v>
      </c>
      <c r="M209" s="2">
        <v>45862</v>
      </c>
    </row>
    <row r="210" spans="1:13" x14ac:dyDescent="0.25">
      <c r="A210" s="4" t="s">
        <v>475</v>
      </c>
      <c r="B210" t="s">
        <v>24</v>
      </c>
      <c r="C210" t="s">
        <v>44</v>
      </c>
      <c r="D210" t="s">
        <v>166</v>
      </c>
      <c r="E210" s="2">
        <v>45834</v>
      </c>
      <c r="F210" s="2">
        <v>45836</v>
      </c>
      <c r="G210">
        <v>45</v>
      </c>
      <c r="H210" t="s">
        <v>23</v>
      </c>
      <c r="I210">
        <v>6389</v>
      </c>
      <c r="J210">
        <v>0</v>
      </c>
      <c r="K210">
        <v>0</v>
      </c>
      <c r="L210">
        <v>6389</v>
      </c>
      <c r="M210" s="2">
        <v>45881</v>
      </c>
    </row>
    <row r="211" spans="1:13" x14ac:dyDescent="0.25">
      <c r="A211" s="4" t="s">
        <v>476</v>
      </c>
      <c r="B211" t="s">
        <v>30</v>
      </c>
      <c r="C211" t="s">
        <v>51</v>
      </c>
      <c r="D211" t="s">
        <v>173</v>
      </c>
      <c r="E211" s="2">
        <v>45845</v>
      </c>
      <c r="F211" s="2">
        <v>45846</v>
      </c>
      <c r="G211">
        <v>14</v>
      </c>
      <c r="H211" t="s">
        <v>23</v>
      </c>
      <c r="I211">
        <v>7708.24</v>
      </c>
      <c r="J211">
        <v>0</v>
      </c>
      <c r="K211">
        <v>0</v>
      </c>
      <c r="L211">
        <v>7708.24</v>
      </c>
      <c r="M211" s="2">
        <v>45860</v>
      </c>
    </row>
    <row r="212" spans="1:13" x14ac:dyDescent="0.25">
      <c r="A212" s="4" t="s">
        <v>477</v>
      </c>
      <c r="B212" t="s">
        <v>24</v>
      </c>
      <c r="C212" t="s">
        <v>135</v>
      </c>
      <c r="D212" t="s">
        <v>242</v>
      </c>
      <c r="E212" s="2">
        <v>45852</v>
      </c>
      <c r="F212" s="2">
        <v>45853</v>
      </c>
      <c r="G212">
        <v>45</v>
      </c>
      <c r="H212" t="s">
        <v>23</v>
      </c>
      <c r="I212">
        <v>11277.29</v>
      </c>
      <c r="J212">
        <v>0</v>
      </c>
      <c r="K212">
        <v>0</v>
      </c>
      <c r="L212">
        <v>11277.29</v>
      </c>
      <c r="M212" s="2">
        <v>45898</v>
      </c>
    </row>
    <row r="213" spans="1:13" x14ac:dyDescent="0.25">
      <c r="A213" s="4" t="s">
        <v>478</v>
      </c>
      <c r="B213" t="s">
        <v>32</v>
      </c>
      <c r="C213" t="s">
        <v>88</v>
      </c>
      <c r="D213" t="s">
        <v>205</v>
      </c>
      <c r="E213" s="2">
        <v>45837</v>
      </c>
      <c r="F213" s="2">
        <v>45838</v>
      </c>
      <c r="G213">
        <v>45</v>
      </c>
      <c r="H213" t="s">
        <v>23</v>
      </c>
      <c r="I213">
        <v>3997.24</v>
      </c>
      <c r="J213">
        <v>0</v>
      </c>
      <c r="K213">
        <v>0</v>
      </c>
      <c r="L213">
        <v>3997.24</v>
      </c>
      <c r="M213" s="2">
        <v>45883</v>
      </c>
    </row>
    <row r="214" spans="1:13" x14ac:dyDescent="0.25">
      <c r="A214" s="4" t="s">
        <v>479</v>
      </c>
      <c r="B214" t="s">
        <v>18</v>
      </c>
      <c r="C214" t="s">
        <v>55</v>
      </c>
      <c r="D214" t="s">
        <v>177</v>
      </c>
      <c r="E214" s="2">
        <v>45835</v>
      </c>
      <c r="F214" s="2">
        <v>45837</v>
      </c>
      <c r="G214">
        <v>60</v>
      </c>
      <c r="H214" t="s">
        <v>14</v>
      </c>
      <c r="I214">
        <v>4142.03</v>
      </c>
      <c r="J214">
        <v>0.08</v>
      </c>
      <c r="K214">
        <v>331.36</v>
      </c>
      <c r="L214">
        <v>4473.3900000000003</v>
      </c>
      <c r="M214" s="2">
        <v>45897</v>
      </c>
    </row>
    <row r="215" spans="1:13" x14ac:dyDescent="0.25">
      <c r="A215" s="4" t="s">
        <v>480</v>
      </c>
      <c r="B215" t="s">
        <v>26</v>
      </c>
      <c r="C215" t="s">
        <v>74</v>
      </c>
      <c r="D215" t="s">
        <v>193</v>
      </c>
      <c r="E215" s="2">
        <v>45850</v>
      </c>
      <c r="F215" s="2">
        <v>45852</v>
      </c>
      <c r="G215">
        <v>60</v>
      </c>
      <c r="H215" t="s">
        <v>14</v>
      </c>
      <c r="I215">
        <v>5447.47</v>
      </c>
      <c r="J215">
        <v>0</v>
      </c>
      <c r="K215">
        <v>0</v>
      </c>
      <c r="L215">
        <v>5447.47</v>
      </c>
      <c r="M215" s="2">
        <v>45912</v>
      </c>
    </row>
    <row r="216" spans="1:13" x14ac:dyDescent="0.25">
      <c r="A216" s="4" t="s">
        <v>481</v>
      </c>
      <c r="B216" t="s">
        <v>32</v>
      </c>
      <c r="C216" t="s">
        <v>104</v>
      </c>
      <c r="D216" t="s">
        <v>218</v>
      </c>
      <c r="E216" s="2">
        <v>45843</v>
      </c>
      <c r="F216" s="2">
        <v>45843</v>
      </c>
      <c r="G216">
        <v>45</v>
      </c>
      <c r="H216" t="s">
        <v>23</v>
      </c>
      <c r="I216">
        <v>3218.74</v>
      </c>
      <c r="J216">
        <v>0</v>
      </c>
      <c r="K216">
        <v>0</v>
      </c>
      <c r="L216">
        <v>3218.74</v>
      </c>
      <c r="M216" s="2">
        <v>45888</v>
      </c>
    </row>
    <row r="217" spans="1:13" x14ac:dyDescent="0.25">
      <c r="A217" s="4" t="s">
        <v>482</v>
      </c>
      <c r="B217" t="s">
        <v>6</v>
      </c>
      <c r="C217" t="s">
        <v>108</v>
      </c>
      <c r="E217" s="2">
        <v>45823</v>
      </c>
      <c r="F217" s="2">
        <v>45824</v>
      </c>
      <c r="G217">
        <v>45</v>
      </c>
      <c r="H217" t="s">
        <v>9</v>
      </c>
      <c r="I217">
        <v>9374.1200000000008</v>
      </c>
      <c r="J217">
        <v>0</v>
      </c>
      <c r="K217">
        <v>0</v>
      </c>
      <c r="L217">
        <v>9374.1200000000008</v>
      </c>
      <c r="M217" s="2">
        <v>45869</v>
      </c>
    </row>
    <row r="218" spans="1:13" x14ac:dyDescent="0.25">
      <c r="A218" s="4" t="s">
        <v>483</v>
      </c>
      <c r="B218" t="s">
        <v>28</v>
      </c>
      <c r="C218" t="s">
        <v>123</v>
      </c>
      <c r="D218" t="s">
        <v>234</v>
      </c>
      <c r="E218" s="2">
        <v>45852</v>
      </c>
      <c r="F218" s="2">
        <v>45854</v>
      </c>
      <c r="G218">
        <v>30</v>
      </c>
      <c r="H218" t="s">
        <v>23</v>
      </c>
      <c r="I218">
        <v>864.78</v>
      </c>
      <c r="J218">
        <v>0.23</v>
      </c>
      <c r="K218">
        <v>198.9</v>
      </c>
      <c r="L218">
        <v>1063.68</v>
      </c>
      <c r="M218" s="2">
        <v>45884</v>
      </c>
    </row>
    <row r="219" spans="1:13" x14ac:dyDescent="0.25">
      <c r="A219" s="4" t="s">
        <v>484</v>
      </c>
      <c r="B219" t="s">
        <v>15</v>
      </c>
      <c r="C219" t="s">
        <v>132</v>
      </c>
      <c r="D219" t="s">
        <v>239</v>
      </c>
      <c r="E219" s="2">
        <v>45868</v>
      </c>
      <c r="F219" s="2">
        <v>45870</v>
      </c>
      <c r="G219">
        <v>60</v>
      </c>
      <c r="H219" t="s">
        <v>14</v>
      </c>
      <c r="I219">
        <v>7517.65</v>
      </c>
      <c r="J219">
        <v>0</v>
      </c>
      <c r="K219">
        <v>0</v>
      </c>
      <c r="L219">
        <v>7517.65</v>
      </c>
      <c r="M219" s="2">
        <v>45930</v>
      </c>
    </row>
    <row r="220" spans="1:13" x14ac:dyDescent="0.25">
      <c r="A220" s="4" t="s">
        <v>485</v>
      </c>
      <c r="B220" t="s">
        <v>34</v>
      </c>
      <c r="C220" t="s">
        <v>117</v>
      </c>
      <c r="E220" s="2">
        <v>45860</v>
      </c>
      <c r="F220" s="2">
        <v>45860</v>
      </c>
      <c r="G220">
        <v>45</v>
      </c>
      <c r="H220" t="s">
        <v>9</v>
      </c>
      <c r="I220">
        <v>6091.66</v>
      </c>
      <c r="J220">
        <v>0.23</v>
      </c>
      <c r="K220">
        <v>1401.08</v>
      </c>
      <c r="L220">
        <v>7492.74</v>
      </c>
      <c r="M220" s="2">
        <v>45905</v>
      </c>
    </row>
    <row r="221" spans="1:13" x14ac:dyDescent="0.25">
      <c r="A221" s="4" t="s">
        <v>486</v>
      </c>
      <c r="B221" t="s">
        <v>6</v>
      </c>
      <c r="C221" t="s">
        <v>108</v>
      </c>
      <c r="E221" s="2">
        <v>45813</v>
      </c>
      <c r="F221" s="2">
        <v>45815</v>
      </c>
      <c r="G221">
        <v>45</v>
      </c>
      <c r="H221" t="s">
        <v>9</v>
      </c>
      <c r="I221">
        <v>7560.12</v>
      </c>
      <c r="J221">
        <v>0</v>
      </c>
      <c r="K221">
        <v>0</v>
      </c>
      <c r="L221">
        <v>7560.12</v>
      </c>
      <c r="M221" s="2">
        <v>45860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election activeCell="I5" sqref="I5"/>
    </sheetView>
  </sheetViews>
  <sheetFormatPr defaultRowHeight="15" x14ac:dyDescent="0.25"/>
  <cols>
    <col min="1" max="1" width="11.7109375" style="4" bestFit="1" customWidth="1"/>
    <col min="2" max="2" width="10.28515625" style="4" bestFit="1" customWidth="1"/>
    <col min="3" max="3" width="14.140625" bestFit="1" customWidth="1"/>
    <col min="4" max="4" width="9" style="4" bestFit="1" customWidth="1"/>
  </cols>
  <sheetData>
    <row r="1" spans="1:6" x14ac:dyDescent="0.25">
      <c r="A1" s="3" t="s">
        <v>487</v>
      </c>
      <c r="B1" s="3" t="s">
        <v>262</v>
      </c>
      <c r="C1" s="1" t="s">
        <v>488</v>
      </c>
      <c r="D1" s="3" t="s">
        <v>489</v>
      </c>
      <c r="E1" s="1" t="s">
        <v>490</v>
      </c>
      <c r="F1" s="1" t="s">
        <v>491</v>
      </c>
    </row>
    <row r="2" spans="1:6" x14ac:dyDescent="0.25">
      <c r="A2" s="4" t="s">
        <v>492</v>
      </c>
      <c r="B2" s="4" t="s">
        <v>435</v>
      </c>
      <c r="C2" s="2">
        <v>45895</v>
      </c>
      <c r="D2" s="4">
        <v>723.87</v>
      </c>
      <c r="E2" t="s">
        <v>493</v>
      </c>
      <c r="F2" t="s">
        <v>494</v>
      </c>
    </row>
    <row r="3" spans="1:6" x14ac:dyDescent="0.25">
      <c r="A3" s="4" t="s">
        <v>495</v>
      </c>
      <c r="B3" s="4" t="s">
        <v>471</v>
      </c>
      <c r="C3" s="2">
        <v>45924</v>
      </c>
      <c r="D3" s="4">
        <v>6819.81</v>
      </c>
      <c r="E3" t="s">
        <v>496</v>
      </c>
      <c r="F3" t="s">
        <v>497</v>
      </c>
    </row>
    <row r="4" spans="1:6" x14ac:dyDescent="0.25">
      <c r="A4" s="4" t="s">
        <v>498</v>
      </c>
      <c r="B4" s="4" t="s">
        <v>340</v>
      </c>
      <c r="C4" s="2">
        <v>45931</v>
      </c>
      <c r="D4" s="4">
        <v>2780.59</v>
      </c>
      <c r="E4" t="s">
        <v>499</v>
      </c>
      <c r="F4" t="s">
        <v>500</v>
      </c>
    </row>
    <row r="5" spans="1:6" x14ac:dyDescent="0.25">
      <c r="A5" s="4" t="s">
        <v>501</v>
      </c>
      <c r="B5" s="4" t="s">
        <v>343</v>
      </c>
      <c r="C5" s="2">
        <v>45898</v>
      </c>
      <c r="D5" s="4">
        <v>8050.43</v>
      </c>
      <c r="E5" t="s">
        <v>496</v>
      </c>
      <c r="F5" t="s">
        <v>502</v>
      </c>
    </row>
    <row r="6" spans="1:6" x14ac:dyDescent="0.25">
      <c r="A6" s="4" t="s">
        <v>503</v>
      </c>
      <c r="B6" s="4" t="s">
        <v>326</v>
      </c>
      <c r="C6" s="2">
        <v>45900</v>
      </c>
      <c r="D6" s="4">
        <v>5324.39</v>
      </c>
      <c r="E6" t="s">
        <v>499</v>
      </c>
      <c r="F6" t="s">
        <v>504</v>
      </c>
    </row>
    <row r="7" spans="1:6" x14ac:dyDescent="0.25">
      <c r="A7" s="4" t="s">
        <v>505</v>
      </c>
      <c r="B7" s="4" t="s">
        <v>393</v>
      </c>
      <c r="C7" s="2">
        <v>45893</v>
      </c>
      <c r="D7" s="4">
        <v>5850.61</v>
      </c>
      <c r="E7" t="s">
        <v>499</v>
      </c>
      <c r="F7" t="s">
        <v>506</v>
      </c>
    </row>
    <row r="8" spans="1:6" x14ac:dyDescent="0.25">
      <c r="A8" s="4" t="s">
        <v>507</v>
      </c>
      <c r="B8" s="4" t="s">
        <v>275</v>
      </c>
      <c r="C8" s="2">
        <v>45910</v>
      </c>
      <c r="D8" s="4">
        <v>3208.37</v>
      </c>
      <c r="E8" t="s">
        <v>508</v>
      </c>
      <c r="F8" t="s">
        <v>509</v>
      </c>
    </row>
    <row r="9" spans="1:6" x14ac:dyDescent="0.25">
      <c r="A9" s="4" t="s">
        <v>510</v>
      </c>
      <c r="B9" s="4" t="s">
        <v>426</v>
      </c>
      <c r="C9" s="2">
        <v>45893</v>
      </c>
      <c r="D9" s="4">
        <v>4575.82</v>
      </c>
      <c r="E9" t="s">
        <v>508</v>
      </c>
      <c r="F9" t="s">
        <v>511</v>
      </c>
    </row>
    <row r="10" spans="1:6" x14ac:dyDescent="0.25">
      <c r="A10" s="4" t="s">
        <v>512</v>
      </c>
      <c r="B10" s="4" t="s">
        <v>370</v>
      </c>
      <c r="C10" s="2">
        <v>45868</v>
      </c>
      <c r="D10" s="4">
        <v>562.75</v>
      </c>
      <c r="E10" t="s">
        <v>513</v>
      </c>
      <c r="F10" t="s">
        <v>514</v>
      </c>
    </row>
    <row r="11" spans="1:6" x14ac:dyDescent="0.25">
      <c r="A11" s="4" t="s">
        <v>515</v>
      </c>
      <c r="B11" s="4" t="s">
        <v>376</v>
      </c>
      <c r="C11" s="2">
        <v>45846</v>
      </c>
      <c r="D11" s="4">
        <v>11842.74</v>
      </c>
      <c r="E11" t="s">
        <v>496</v>
      </c>
      <c r="F11" t="s">
        <v>516</v>
      </c>
    </row>
    <row r="12" spans="1:6" x14ac:dyDescent="0.25">
      <c r="A12" s="4" t="s">
        <v>517</v>
      </c>
      <c r="B12" s="4" t="s">
        <v>346</v>
      </c>
      <c r="C12" s="2">
        <v>45936</v>
      </c>
      <c r="D12" s="4">
        <v>7635.56</v>
      </c>
      <c r="E12" t="s">
        <v>499</v>
      </c>
      <c r="F12" t="s">
        <v>518</v>
      </c>
    </row>
    <row r="13" spans="1:6" x14ac:dyDescent="0.25">
      <c r="A13" s="4" t="s">
        <v>519</v>
      </c>
      <c r="B13" s="4" t="s">
        <v>438</v>
      </c>
      <c r="C13" s="2">
        <v>45904</v>
      </c>
      <c r="D13" s="4">
        <v>5259.72</v>
      </c>
      <c r="E13" t="s">
        <v>513</v>
      </c>
      <c r="F13" t="s">
        <v>520</v>
      </c>
    </row>
    <row r="14" spans="1:6" x14ac:dyDescent="0.25">
      <c r="A14" s="4" t="s">
        <v>521</v>
      </c>
      <c r="B14" s="4" t="s">
        <v>361</v>
      </c>
      <c r="C14" s="2">
        <v>45887</v>
      </c>
      <c r="D14" s="4">
        <v>4074.23</v>
      </c>
      <c r="E14" t="s">
        <v>493</v>
      </c>
      <c r="F14" t="s">
        <v>522</v>
      </c>
    </row>
    <row r="15" spans="1:6" x14ac:dyDescent="0.25">
      <c r="A15" s="4" t="s">
        <v>523</v>
      </c>
      <c r="B15" s="4" t="s">
        <v>437</v>
      </c>
      <c r="C15" s="2">
        <v>45851</v>
      </c>
      <c r="D15" s="4">
        <v>10360.85</v>
      </c>
      <c r="E15" t="s">
        <v>499</v>
      </c>
      <c r="F15" t="s">
        <v>524</v>
      </c>
    </row>
    <row r="16" spans="1:6" x14ac:dyDescent="0.25">
      <c r="A16" s="4" t="s">
        <v>525</v>
      </c>
      <c r="B16" s="4" t="s">
        <v>291</v>
      </c>
      <c r="C16" s="2">
        <v>45915</v>
      </c>
      <c r="D16" s="4">
        <v>3004.78</v>
      </c>
      <c r="E16" t="s">
        <v>493</v>
      </c>
      <c r="F16" t="s">
        <v>526</v>
      </c>
    </row>
    <row r="17" spans="1:6" x14ac:dyDescent="0.25">
      <c r="A17" s="4" t="s">
        <v>527</v>
      </c>
      <c r="B17" s="4" t="s">
        <v>292</v>
      </c>
      <c r="C17" s="2">
        <v>45856</v>
      </c>
      <c r="D17" s="4">
        <v>1844.84</v>
      </c>
      <c r="E17" t="s">
        <v>513</v>
      </c>
      <c r="F17" t="s">
        <v>528</v>
      </c>
    </row>
    <row r="18" spans="1:6" x14ac:dyDescent="0.25">
      <c r="A18" s="4" t="s">
        <v>529</v>
      </c>
      <c r="B18" s="4" t="s">
        <v>319</v>
      </c>
      <c r="C18" s="2">
        <v>45899</v>
      </c>
      <c r="D18" s="4">
        <v>1519.18</v>
      </c>
      <c r="E18" t="s">
        <v>508</v>
      </c>
      <c r="F18" t="s">
        <v>530</v>
      </c>
    </row>
    <row r="19" spans="1:6" x14ac:dyDescent="0.25">
      <c r="A19" s="4" t="s">
        <v>531</v>
      </c>
      <c r="B19" s="4" t="s">
        <v>442</v>
      </c>
      <c r="C19" s="2">
        <v>45912</v>
      </c>
      <c r="D19" s="4">
        <v>4726.21</v>
      </c>
      <c r="E19" t="s">
        <v>513</v>
      </c>
      <c r="F19" t="s">
        <v>532</v>
      </c>
    </row>
    <row r="20" spans="1:6" x14ac:dyDescent="0.25">
      <c r="A20" s="4" t="s">
        <v>533</v>
      </c>
      <c r="B20" s="4" t="s">
        <v>358</v>
      </c>
      <c r="C20" s="2">
        <v>45872</v>
      </c>
      <c r="D20" s="4">
        <v>6763.01</v>
      </c>
      <c r="E20" t="s">
        <v>493</v>
      </c>
      <c r="F20" t="s">
        <v>534</v>
      </c>
    </row>
    <row r="21" spans="1:6" x14ac:dyDescent="0.25">
      <c r="A21" s="4" t="s">
        <v>535</v>
      </c>
      <c r="B21" s="4" t="s">
        <v>296</v>
      </c>
      <c r="C21" s="2">
        <v>45850</v>
      </c>
      <c r="D21" s="4">
        <v>8257.7199999999993</v>
      </c>
      <c r="E21" t="s">
        <v>499</v>
      </c>
      <c r="F21" t="s">
        <v>536</v>
      </c>
    </row>
    <row r="22" spans="1:6" x14ac:dyDescent="0.25">
      <c r="A22" s="4" t="s">
        <v>537</v>
      </c>
      <c r="B22" s="4" t="s">
        <v>449</v>
      </c>
      <c r="C22" s="2">
        <v>45823</v>
      </c>
      <c r="D22" s="4">
        <v>2779.52</v>
      </c>
      <c r="E22" t="s">
        <v>496</v>
      </c>
      <c r="F22" t="s">
        <v>538</v>
      </c>
    </row>
    <row r="23" spans="1:6" x14ac:dyDescent="0.25">
      <c r="A23" s="4" t="s">
        <v>539</v>
      </c>
      <c r="B23" s="4" t="s">
        <v>285</v>
      </c>
      <c r="C23" s="2">
        <v>45868</v>
      </c>
      <c r="D23" s="4">
        <v>10753.88</v>
      </c>
      <c r="E23" t="s">
        <v>513</v>
      </c>
      <c r="F23" t="s">
        <v>540</v>
      </c>
    </row>
    <row r="24" spans="1:6" x14ac:dyDescent="0.25">
      <c r="A24" s="4" t="s">
        <v>541</v>
      </c>
      <c r="B24" s="4" t="s">
        <v>286</v>
      </c>
      <c r="C24" s="2">
        <v>45882</v>
      </c>
      <c r="D24" s="4">
        <v>7163.42</v>
      </c>
      <c r="E24" t="s">
        <v>499</v>
      </c>
      <c r="F24" t="s">
        <v>542</v>
      </c>
    </row>
    <row r="25" spans="1:6" x14ac:dyDescent="0.25">
      <c r="A25" s="4" t="s">
        <v>543</v>
      </c>
      <c r="B25" s="4" t="s">
        <v>425</v>
      </c>
      <c r="C25" s="2">
        <v>45912</v>
      </c>
      <c r="D25" s="4">
        <v>3756.39</v>
      </c>
      <c r="E25" t="s">
        <v>508</v>
      </c>
      <c r="F25" t="s">
        <v>544</v>
      </c>
    </row>
    <row r="26" spans="1:6" x14ac:dyDescent="0.25">
      <c r="A26" s="4" t="s">
        <v>545</v>
      </c>
      <c r="B26" s="4" t="s">
        <v>356</v>
      </c>
      <c r="C26" s="2">
        <v>45879</v>
      </c>
      <c r="D26" s="4">
        <v>10402.01</v>
      </c>
      <c r="E26" t="s">
        <v>508</v>
      </c>
      <c r="F26" t="s">
        <v>546</v>
      </c>
    </row>
    <row r="27" spans="1:6" x14ac:dyDescent="0.25">
      <c r="A27" s="4" t="s">
        <v>547</v>
      </c>
      <c r="B27" s="4" t="s">
        <v>312</v>
      </c>
      <c r="C27" s="2">
        <v>45915</v>
      </c>
      <c r="D27" s="4">
        <v>5125.55</v>
      </c>
      <c r="E27" t="s">
        <v>508</v>
      </c>
      <c r="F27" t="s">
        <v>548</v>
      </c>
    </row>
    <row r="28" spans="1:6" x14ac:dyDescent="0.25">
      <c r="A28" s="4" t="s">
        <v>549</v>
      </c>
      <c r="B28" s="4" t="s">
        <v>337</v>
      </c>
      <c r="C28" s="2">
        <v>45876</v>
      </c>
      <c r="D28" s="4">
        <v>5718.82</v>
      </c>
      <c r="E28" t="s">
        <v>499</v>
      </c>
      <c r="F28" t="s">
        <v>550</v>
      </c>
    </row>
    <row r="29" spans="1:6" x14ac:dyDescent="0.25">
      <c r="A29" s="4" t="s">
        <v>551</v>
      </c>
      <c r="B29" s="4" t="s">
        <v>274</v>
      </c>
      <c r="C29" s="2">
        <v>45913</v>
      </c>
      <c r="D29" s="4">
        <v>2707.94</v>
      </c>
      <c r="E29" t="s">
        <v>513</v>
      </c>
      <c r="F29" t="s">
        <v>552</v>
      </c>
    </row>
    <row r="30" spans="1:6" x14ac:dyDescent="0.25">
      <c r="A30" s="4" t="s">
        <v>553</v>
      </c>
      <c r="B30" s="4" t="s">
        <v>368</v>
      </c>
      <c r="C30" s="2">
        <v>45883</v>
      </c>
      <c r="D30" s="4">
        <v>4407.1000000000004</v>
      </c>
      <c r="E30" t="s">
        <v>499</v>
      </c>
      <c r="F30" t="s">
        <v>554</v>
      </c>
    </row>
    <row r="31" spans="1:6" x14ac:dyDescent="0.25">
      <c r="A31" s="4" t="s">
        <v>555</v>
      </c>
      <c r="B31" s="4" t="s">
        <v>347</v>
      </c>
      <c r="C31" s="2">
        <v>45900</v>
      </c>
      <c r="D31" s="4">
        <v>6272.9</v>
      </c>
      <c r="E31" t="s">
        <v>499</v>
      </c>
      <c r="F31" t="s">
        <v>556</v>
      </c>
    </row>
    <row r="32" spans="1:6" x14ac:dyDescent="0.25">
      <c r="A32" s="4" t="s">
        <v>557</v>
      </c>
      <c r="B32" s="4" t="s">
        <v>285</v>
      </c>
      <c r="C32" s="2">
        <v>45855</v>
      </c>
      <c r="D32" s="4">
        <v>3513.5</v>
      </c>
      <c r="E32" t="s">
        <v>496</v>
      </c>
      <c r="F32" t="s">
        <v>558</v>
      </c>
    </row>
    <row r="33" spans="1:6" x14ac:dyDescent="0.25">
      <c r="A33" s="4" t="s">
        <v>559</v>
      </c>
      <c r="B33" s="4" t="s">
        <v>366</v>
      </c>
      <c r="C33" s="2">
        <v>45873</v>
      </c>
      <c r="D33" s="4">
        <v>531.29999999999995</v>
      </c>
      <c r="E33" t="s">
        <v>496</v>
      </c>
      <c r="F33" t="s">
        <v>560</v>
      </c>
    </row>
    <row r="34" spans="1:6" x14ac:dyDescent="0.25">
      <c r="A34" s="4" t="s">
        <v>561</v>
      </c>
      <c r="B34" s="4" t="s">
        <v>424</v>
      </c>
      <c r="C34" s="2">
        <v>45876</v>
      </c>
      <c r="D34" s="4">
        <v>2252.5100000000002</v>
      </c>
      <c r="E34" t="s">
        <v>513</v>
      </c>
      <c r="F34" t="s">
        <v>562</v>
      </c>
    </row>
    <row r="35" spans="1:6" x14ac:dyDescent="0.25">
      <c r="A35" s="4" t="s">
        <v>563</v>
      </c>
      <c r="B35" s="4" t="s">
        <v>452</v>
      </c>
      <c r="C35" s="2">
        <v>45845</v>
      </c>
      <c r="D35" s="4">
        <v>8174.6</v>
      </c>
      <c r="E35" t="s">
        <v>496</v>
      </c>
      <c r="F35" t="s">
        <v>564</v>
      </c>
    </row>
    <row r="36" spans="1:6" x14ac:dyDescent="0.25">
      <c r="A36" s="4" t="s">
        <v>565</v>
      </c>
      <c r="B36" s="4" t="s">
        <v>390</v>
      </c>
      <c r="C36" s="2">
        <v>45921</v>
      </c>
      <c r="D36" s="4">
        <v>4552.24</v>
      </c>
      <c r="E36" t="s">
        <v>508</v>
      </c>
      <c r="F36" t="s">
        <v>566</v>
      </c>
    </row>
    <row r="37" spans="1:6" x14ac:dyDescent="0.25">
      <c r="A37" s="4" t="s">
        <v>567</v>
      </c>
      <c r="B37" s="4" t="s">
        <v>430</v>
      </c>
      <c r="C37" s="2">
        <v>45940</v>
      </c>
      <c r="D37" s="4">
        <v>4038.12</v>
      </c>
      <c r="E37" t="s">
        <v>496</v>
      </c>
      <c r="F37" t="s">
        <v>568</v>
      </c>
    </row>
    <row r="38" spans="1:6" x14ac:dyDescent="0.25">
      <c r="A38" s="4" t="s">
        <v>569</v>
      </c>
      <c r="B38" s="4" t="s">
        <v>457</v>
      </c>
      <c r="C38" s="2">
        <v>45897</v>
      </c>
      <c r="D38" s="4">
        <v>3513.65</v>
      </c>
      <c r="E38" t="s">
        <v>508</v>
      </c>
      <c r="F38" t="s">
        <v>570</v>
      </c>
    </row>
    <row r="39" spans="1:6" x14ac:dyDescent="0.25">
      <c r="A39" s="4" t="s">
        <v>571</v>
      </c>
      <c r="B39" s="4" t="s">
        <v>443</v>
      </c>
      <c r="C39" s="2">
        <v>45863</v>
      </c>
      <c r="D39" s="4">
        <v>5387.5</v>
      </c>
      <c r="E39" t="s">
        <v>513</v>
      </c>
      <c r="F39" t="s">
        <v>572</v>
      </c>
    </row>
    <row r="40" spans="1:6" x14ac:dyDescent="0.25">
      <c r="A40" s="4" t="s">
        <v>573</v>
      </c>
      <c r="B40" s="4" t="s">
        <v>331</v>
      </c>
      <c r="C40" s="2">
        <v>45876</v>
      </c>
      <c r="D40" s="4">
        <v>2729.29</v>
      </c>
      <c r="E40" t="s">
        <v>499</v>
      </c>
      <c r="F40" t="s">
        <v>574</v>
      </c>
    </row>
    <row r="41" spans="1:6" x14ac:dyDescent="0.25">
      <c r="A41" s="4" t="s">
        <v>575</v>
      </c>
      <c r="B41" s="4" t="s">
        <v>450</v>
      </c>
      <c r="C41" s="2">
        <v>45853</v>
      </c>
      <c r="D41" s="4">
        <v>444.01</v>
      </c>
      <c r="E41" t="s">
        <v>499</v>
      </c>
      <c r="F41" t="s">
        <v>576</v>
      </c>
    </row>
    <row r="42" spans="1:6" x14ac:dyDescent="0.25">
      <c r="A42" s="4" t="s">
        <v>577</v>
      </c>
      <c r="B42" s="4" t="s">
        <v>294</v>
      </c>
      <c r="C42" s="2">
        <v>45892</v>
      </c>
      <c r="D42" s="4">
        <v>654.08000000000004</v>
      </c>
      <c r="E42" t="s">
        <v>496</v>
      </c>
      <c r="F42" t="s">
        <v>578</v>
      </c>
    </row>
    <row r="43" spans="1:6" x14ac:dyDescent="0.25">
      <c r="A43" s="4" t="s">
        <v>579</v>
      </c>
      <c r="B43" s="4" t="s">
        <v>377</v>
      </c>
      <c r="C43" s="2">
        <v>45892</v>
      </c>
      <c r="D43" s="4">
        <v>1565.64</v>
      </c>
      <c r="E43" t="s">
        <v>508</v>
      </c>
      <c r="F43" t="s">
        <v>580</v>
      </c>
    </row>
    <row r="44" spans="1:6" x14ac:dyDescent="0.25">
      <c r="A44" s="4" t="s">
        <v>581</v>
      </c>
      <c r="B44" s="4" t="s">
        <v>417</v>
      </c>
      <c r="C44" s="2">
        <v>45915</v>
      </c>
      <c r="D44" s="4">
        <v>3359.71</v>
      </c>
      <c r="E44" t="s">
        <v>493</v>
      </c>
      <c r="F44" t="s">
        <v>582</v>
      </c>
    </row>
    <row r="45" spans="1:6" x14ac:dyDescent="0.25">
      <c r="A45" s="4" t="s">
        <v>583</v>
      </c>
      <c r="B45" s="4" t="s">
        <v>425</v>
      </c>
      <c r="C45" s="2">
        <v>45849</v>
      </c>
      <c r="D45" s="4">
        <v>6105.87</v>
      </c>
      <c r="E45" t="s">
        <v>493</v>
      </c>
      <c r="F45" t="s">
        <v>584</v>
      </c>
    </row>
    <row r="46" spans="1:6" x14ac:dyDescent="0.25">
      <c r="A46" s="4" t="s">
        <v>585</v>
      </c>
      <c r="B46" s="4" t="s">
        <v>413</v>
      </c>
      <c r="C46" s="2">
        <v>45905</v>
      </c>
      <c r="D46" s="4">
        <v>972.81</v>
      </c>
      <c r="E46" t="s">
        <v>493</v>
      </c>
      <c r="F46" t="s">
        <v>586</v>
      </c>
    </row>
    <row r="47" spans="1:6" x14ac:dyDescent="0.25">
      <c r="A47" s="4" t="s">
        <v>587</v>
      </c>
      <c r="B47" s="4" t="s">
        <v>346</v>
      </c>
      <c r="C47" s="2">
        <v>45934</v>
      </c>
      <c r="D47" s="4">
        <v>9046.6299999999992</v>
      </c>
      <c r="E47" t="s">
        <v>499</v>
      </c>
      <c r="F47" t="s">
        <v>588</v>
      </c>
    </row>
    <row r="48" spans="1:6" x14ac:dyDescent="0.25">
      <c r="A48" s="4" t="s">
        <v>589</v>
      </c>
      <c r="B48" s="4" t="s">
        <v>302</v>
      </c>
      <c r="C48" s="2">
        <v>45911</v>
      </c>
      <c r="D48" s="4">
        <v>2628.21</v>
      </c>
      <c r="E48" t="s">
        <v>499</v>
      </c>
      <c r="F48" t="s">
        <v>590</v>
      </c>
    </row>
    <row r="49" spans="1:6" x14ac:dyDescent="0.25">
      <c r="A49" s="4" t="s">
        <v>591</v>
      </c>
      <c r="B49" s="4" t="s">
        <v>371</v>
      </c>
      <c r="C49" s="2">
        <v>45855</v>
      </c>
      <c r="D49" s="4">
        <v>3085.96</v>
      </c>
      <c r="E49" t="s">
        <v>508</v>
      </c>
      <c r="F49" t="s">
        <v>592</v>
      </c>
    </row>
    <row r="50" spans="1:6" x14ac:dyDescent="0.25">
      <c r="A50" s="4" t="s">
        <v>593</v>
      </c>
      <c r="B50" s="4" t="s">
        <v>431</v>
      </c>
      <c r="C50" s="2">
        <v>45867</v>
      </c>
      <c r="D50" s="4">
        <v>2969.45</v>
      </c>
      <c r="E50" t="s">
        <v>496</v>
      </c>
      <c r="F50" t="s">
        <v>594</v>
      </c>
    </row>
    <row r="51" spans="1:6" x14ac:dyDescent="0.25">
      <c r="A51" s="4" t="s">
        <v>595</v>
      </c>
      <c r="B51" s="4" t="s">
        <v>422</v>
      </c>
      <c r="C51" s="2">
        <v>45888</v>
      </c>
      <c r="D51" s="4">
        <v>3321.75</v>
      </c>
      <c r="E51" t="s">
        <v>493</v>
      </c>
      <c r="F51" t="s">
        <v>596</v>
      </c>
    </row>
    <row r="52" spans="1:6" x14ac:dyDescent="0.25">
      <c r="A52" s="4" t="s">
        <v>597</v>
      </c>
      <c r="B52" s="4" t="s">
        <v>336</v>
      </c>
      <c r="C52" s="2">
        <v>45907</v>
      </c>
      <c r="D52" s="4">
        <v>3746.98</v>
      </c>
      <c r="E52" t="s">
        <v>508</v>
      </c>
      <c r="F52" t="s">
        <v>598</v>
      </c>
    </row>
    <row r="53" spans="1:6" x14ac:dyDescent="0.25">
      <c r="A53" s="4" t="s">
        <v>599</v>
      </c>
      <c r="B53" s="4" t="s">
        <v>319</v>
      </c>
      <c r="C53" s="2">
        <v>45850</v>
      </c>
      <c r="D53" s="4">
        <v>1965.78</v>
      </c>
      <c r="E53" t="s">
        <v>508</v>
      </c>
      <c r="F53" t="s">
        <v>600</v>
      </c>
    </row>
    <row r="54" spans="1:6" x14ac:dyDescent="0.25">
      <c r="A54" s="4" t="s">
        <v>601</v>
      </c>
      <c r="B54" s="4" t="s">
        <v>442</v>
      </c>
      <c r="C54" s="2">
        <v>45936</v>
      </c>
      <c r="D54" s="4">
        <v>8685.02</v>
      </c>
      <c r="E54" t="s">
        <v>496</v>
      </c>
      <c r="F54" t="s">
        <v>602</v>
      </c>
    </row>
    <row r="55" spans="1:6" x14ac:dyDescent="0.25">
      <c r="A55" s="4" t="s">
        <v>603</v>
      </c>
      <c r="B55" s="4" t="s">
        <v>308</v>
      </c>
      <c r="C55" s="2">
        <v>45901</v>
      </c>
      <c r="D55" s="4">
        <v>522.22</v>
      </c>
      <c r="E55" t="s">
        <v>508</v>
      </c>
      <c r="F55" t="s">
        <v>604</v>
      </c>
    </row>
    <row r="56" spans="1:6" x14ac:dyDescent="0.25">
      <c r="A56" s="4" t="s">
        <v>605</v>
      </c>
      <c r="B56" s="4" t="s">
        <v>474</v>
      </c>
      <c r="C56" s="2">
        <v>45848</v>
      </c>
      <c r="D56" s="4">
        <v>8492.5300000000007</v>
      </c>
      <c r="E56" t="s">
        <v>496</v>
      </c>
      <c r="F56" t="s">
        <v>606</v>
      </c>
    </row>
    <row r="57" spans="1:6" x14ac:dyDescent="0.25">
      <c r="A57" s="4" t="s">
        <v>607</v>
      </c>
      <c r="B57" s="4" t="s">
        <v>359</v>
      </c>
      <c r="C57" s="2">
        <v>45863</v>
      </c>
      <c r="D57" s="4">
        <v>5683.69</v>
      </c>
      <c r="E57" t="s">
        <v>513</v>
      </c>
      <c r="F57" t="s">
        <v>608</v>
      </c>
    </row>
    <row r="58" spans="1:6" x14ac:dyDescent="0.25">
      <c r="A58" s="4" t="s">
        <v>609</v>
      </c>
      <c r="B58" s="4" t="s">
        <v>475</v>
      </c>
      <c r="C58" s="2">
        <v>45839</v>
      </c>
      <c r="D58" s="4">
        <v>1433.22</v>
      </c>
      <c r="E58" t="s">
        <v>496</v>
      </c>
      <c r="F58" t="s">
        <v>610</v>
      </c>
    </row>
    <row r="59" spans="1:6" x14ac:dyDescent="0.25">
      <c r="A59" s="4" t="s">
        <v>611</v>
      </c>
      <c r="B59" s="4" t="s">
        <v>310</v>
      </c>
      <c r="C59" s="2">
        <v>45878</v>
      </c>
      <c r="D59" s="4">
        <v>5594.05</v>
      </c>
      <c r="E59" t="s">
        <v>493</v>
      </c>
      <c r="F59" t="s">
        <v>612</v>
      </c>
    </row>
    <row r="60" spans="1:6" x14ac:dyDescent="0.25">
      <c r="A60" s="4" t="s">
        <v>613</v>
      </c>
      <c r="B60" s="4" t="s">
        <v>295</v>
      </c>
      <c r="C60" s="2">
        <v>45953</v>
      </c>
      <c r="D60" s="4">
        <v>14320.22</v>
      </c>
      <c r="E60" t="s">
        <v>493</v>
      </c>
      <c r="F60" t="s">
        <v>614</v>
      </c>
    </row>
    <row r="61" spans="1:6" x14ac:dyDescent="0.25">
      <c r="A61" s="4" t="s">
        <v>615</v>
      </c>
      <c r="B61" s="4" t="s">
        <v>296</v>
      </c>
      <c r="C61" s="2">
        <v>45833</v>
      </c>
      <c r="D61" s="4">
        <v>4035.2</v>
      </c>
      <c r="E61" t="s">
        <v>496</v>
      </c>
      <c r="F61" t="s">
        <v>616</v>
      </c>
    </row>
    <row r="62" spans="1:6" x14ac:dyDescent="0.25">
      <c r="A62" s="4" t="s">
        <v>617</v>
      </c>
      <c r="B62" s="4" t="s">
        <v>352</v>
      </c>
      <c r="C62" s="2">
        <v>45850</v>
      </c>
      <c r="D62" s="4">
        <v>4600.99</v>
      </c>
      <c r="E62" t="s">
        <v>513</v>
      </c>
      <c r="F62" t="s">
        <v>618</v>
      </c>
    </row>
    <row r="63" spans="1:6" x14ac:dyDescent="0.25">
      <c r="A63" s="4" t="s">
        <v>619</v>
      </c>
      <c r="B63" s="4" t="s">
        <v>376</v>
      </c>
      <c r="C63" s="2">
        <v>45891</v>
      </c>
      <c r="D63" s="4">
        <v>8150.71</v>
      </c>
      <c r="E63" t="s">
        <v>513</v>
      </c>
      <c r="F63" t="s">
        <v>620</v>
      </c>
    </row>
    <row r="64" spans="1:6" x14ac:dyDescent="0.25">
      <c r="A64" s="4" t="s">
        <v>621</v>
      </c>
      <c r="B64" s="4" t="s">
        <v>317</v>
      </c>
      <c r="C64" s="2">
        <v>45820</v>
      </c>
      <c r="D64" s="4">
        <v>1337.94</v>
      </c>
      <c r="E64" t="s">
        <v>493</v>
      </c>
      <c r="F64" t="s">
        <v>622</v>
      </c>
    </row>
    <row r="65" spans="1:6" x14ac:dyDescent="0.25">
      <c r="A65" s="4" t="s">
        <v>623</v>
      </c>
      <c r="B65" s="4" t="s">
        <v>373</v>
      </c>
      <c r="C65" s="2">
        <v>45888</v>
      </c>
      <c r="D65" s="4">
        <v>1052.8599999999999</v>
      </c>
      <c r="E65" t="s">
        <v>513</v>
      </c>
      <c r="F65" t="s">
        <v>624</v>
      </c>
    </row>
    <row r="66" spans="1:6" x14ac:dyDescent="0.25">
      <c r="A66" s="4" t="s">
        <v>625</v>
      </c>
      <c r="B66" s="4" t="s">
        <v>321</v>
      </c>
      <c r="C66" s="2">
        <v>45845</v>
      </c>
      <c r="D66" s="4">
        <v>5190.76</v>
      </c>
      <c r="E66" t="s">
        <v>508</v>
      </c>
      <c r="F66" t="s">
        <v>626</v>
      </c>
    </row>
    <row r="67" spans="1:6" x14ac:dyDescent="0.25">
      <c r="A67" s="4" t="s">
        <v>627</v>
      </c>
      <c r="B67" s="4" t="s">
        <v>296</v>
      </c>
      <c r="C67" s="2">
        <v>45900</v>
      </c>
      <c r="D67" s="4">
        <v>8160.78</v>
      </c>
      <c r="E67" t="s">
        <v>499</v>
      </c>
      <c r="F67" t="s">
        <v>628</v>
      </c>
    </row>
    <row r="68" spans="1:6" x14ac:dyDescent="0.25">
      <c r="A68" s="4" t="s">
        <v>629</v>
      </c>
      <c r="B68" s="4" t="s">
        <v>321</v>
      </c>
      <c r="C68" s="2">
        <v>45907</v>
      </c>
      <c r="D68" s="4">
        <v>13904.96</v>
      </c>
      <c r="E68" t="s">
        <v>508</v>
      </c>
      <c r="F68" t="s">
        <v>630</v>
      </c>
    </row>
    <row r="69" spans="1:6" x14ac:dyDescent="0.25">
      <c r="A69" s="4" t="s">
        <v>631</v>
      </c>
      <c r="B69" s="4" t="s">
        <v>355</v>
      </c>
      <c r="C69" s="2">
        <v>45895</v>
      </c>
      <c r="D69" s="4">
        <v>6999.57</v>
      </c>
      <c r="E69" t="s">
        <v>493</v>
      </c>
      <c r="F69" t="s">
        <v>632</v>
      </c>
    </row>
    <row r="70" spans="1:6" x14ac:dyDescent="0.25">
      <c r="A70" s="4" t="s">
        <v>633</v>
      </c>
      <c r="B70" s="4" t="s">
        <v>427</v>
      </c>
      <c r="C70" s="2">
        <v>45910</v>
      </c>
      <c r="D70" s="4">
        <v>4773.83</v>
      </c>
      <c r="E70" t="s">
        <v>513</v>
      </c>
      <c r="F70" t="s">
        <v>634</v>
      </c>
    </row>
    <row r="71" spans="1:6" x14ac:dyDescent="0.25">
      <c r="A71" s="4" t="s">
        <v>635</v>
      </c>
      <c r="B71" s="4" t="s">
        <v>465</v>
      </c>
      <c r="C71" s="2">
        <v>45916</v>
      </c>
      <c r="D71" s="4">
        <v>8850.66</v>
      </c>
      <c r="E71" t="s">
        <v>496</v>
      </c>
      <c r="F71" t="s">
        <v>636</v>
      </c>
    </row>
    <row r="72" spans="1:6" x14ac:dyDescent="0.25">
      <c r="A72" s="4" t="s">
        <v>637</v>
      </c>
      <c r="B72" s="4" t="s">
        <v>391</v>
      </c>
      <c r="C72" s="2">
        <v>45855</v>
      </c>
      <c r="D72" s="4">
        <v>3076.43</v>
      </c>
      <c r="E72" t="s">
        <v>499</v>
      </c>
      <c r="F72" t="s">
        <v>638</v>
      </c>
    </row>
    <row r="73" spans="1:6" x14ac:dyDescent="0.25">
      <c r="A73" s="4" t="s">
        <v>639</v>
      </c>
      <c r="B73" s="4" t="s">
        <v>427</v>
      </c>
      <c r="C73" s="2">
        <v>45872</v>
      </c>
      <c r="D73" s="4">
        <v>1935.48</v>
      </c>
      <c r="E73" t="s">
        <v>496</v>
      </c>
      <c r="F73" t="s">
        <v>640</v>
      </c>
    </row>
    <row r="74" spans="1:6" x14ac:dyDescent="0.25">
      <c r="A74" s="4" t="s">
        <v>641</v>
      </c>
      <c r="B74" s="4" t="s">
        <v>466</v>
      </c>
      <c r="C74" s="2">
        <v>45825</v>
      </c>
      <c r="D74" s="4">
        <v>2001.36</v>
      </c>
      <c r="E74" t="s">
        <v>493</v>
      </c>
      <c r="F74" t="s">
        <v>642</v>
      </c>
    </row>
    <row r="75" spans="1:6" x14ac:dyDescent="0.25">
      <c r="A75" s="4" t="s">
        <v>643</v>
      </c>
      <c r="B75" s="4" t="s">
        <v>358</v>
      </c>
      <c r="C75" s="2">
        <v>45888</v>
      </c>
      <c r="D75" s="4">
        <v>2796.42</v>
      </c>
      <c r="E75" t="s">
        <v>513</v>
      </c>
      <c r="F75" t="s">
        <v>644</v>
      </c>
    </row>
    <row r="76" spans="1:6" x14ac:dyDescent="0.25">
      <c r="A76" s="4" t="s">
        <v>645</v>
      </c>
      <c r="B76" s="4" t="s">
        <v>289</v>
      </c>
      <c r="C76" s="2">
        <v>45896</v>
      </c>
      <c r="D76" s="4">
        <v>2187.3200000000002</v>
      </c>
      <c r="E76" t="s">
        <v>496</v>
      </c>
      <c r="F76" t="s">
        <v>646</v>
      </c>
    </row>
    <row r="77" spans="1:6" x14ac:dyDescent="0.25">
      <c r="A77" s="4" t="s">
        <v>647</v>
      </c>
      <c r="B77" s="4" t="s">
        <v>382</v>
      </c>
      <c r="C77" s="2">
        <v>45899</v>
      </c>
      <c r="D77" s="4">
        <v>10968.89</v>
      </c>
      <c r="E77" t="s">
        <v>496</v>
      </c>
      <c r="F77" t="s">
        <v>648</v>
      </c>
    </row>
    <row r="78" spans="1:6" x14ac:dyDescent="0.25">
      <c r="A78" s="4" t="s">
        <v>649</v>
      </c>
      <c r="B78" s="4" t="s">
        <v>288</v>
      </c>
      <c r="C78" s="2">
        <v>45914</v>
      </c>
      <c r="D78" s="4">
        <v>324.99</v>
      </c>
      <c r="E78" t="s">
        <v>499</v>
      </c>
      <c r="F78" t="s">
        <v>650</v>
      </c>
    </row>
    <row r="79" spans="1:6" x14ac:dyDescent="0.25">
      <c r="A79" s="4" t="s">
        <v>651</v>
      </c>
      <c r="B79" s="4" t="s">
        <v>352</v>
      </c>
      <c r="C79" s="2">
        <v>45902</v>
      </c>
      <c r="D79" s="4">
        <v>8768.36</v>
      </c>
      <c r="E79" t="s">
        <v>499</v>
      </c>
      <c r="F79" t="s">
        <v>652</v>
      </c>
    </row>
    <row r="80" spans="1:6" x14ac:dyDescent="0.25">
      <c r="A80" s="4" t="s">
        <v>653</v>
      </c>
      <c r="B80" s="4" t="s">
        <v>443</v>
      </c>
      <c r="C80" s="2">
        <v>45861</v>
      </c>
      <c r="D80" s="4">
        <v>3072.98</v>
      </c>
      <c r="E80" t="s">
        <v>513</v>
      </c>
      <c r="F80" t="s">
        <v>654</v>
      </c>
    </row>
    <row r="81" spans="1:6" x14ac:dyDescent="0.25">
      <c r="A81" s="4" t="s">
        <v>655</v>
      </c>
      <c r="B81" s="4" t="s">
        <v>277</v>
      </c>
      <c r="C81" s="2">
        <v>45914</v>
      </c>
      <c r="D81" s="4">
        <v>5028.1499999999996</v>
      </c>
      <c r="E81" t="s">
        <v>499</v>
      </c>
      <c r="F81" t="s">
        <v>656</v>
      </c>
    </row>
    <row r="82" spans="1:6" x14ac:dyDescent="0.25">
      <c r="A82" s="4" t="s">
        <v>657</v>
      </c>
      <c r="B82" s="4" t="s">
        <v>417</v>
      </c>
      <c r="C82" s="2">
        <v>45914</v>
      </c>
      <c r="D82" s="4">
        <v>1500.26</v>
      </c>
      <c r="E82" t="s">
        <v>496</v>
      </c>
      <c r="F82" t="s">
        <v>658</v>
      </c>
    </row>
    <row r="83" spans="1:6" x14ac:dyDescent="0.25">
      <c r="A83" s="4" t="s">
        <v>659</v>
      </c>
      <c r="B83" s="4" t="s">
        <v>486</v>
      </c>
      <c r="C83" s="2">
        <v>45853</v>
      </c>
      <c r="D83" s="4">
        <v>5763.07</v>
      </c>
      <c r="E83" t="s">
        <v>496</v>
      </c>
      <c r="F83" t="s">
        <v>660</v>
      </c>
    </row>
    <row r="84" spans="1:6" x14ac:dyDescent="0.25">
      <c r="A84" s="4" t="s">
        <v>661</v>
      </c>
      <c r="B84" s="4" t="s">
        <v>416</v>
      </c>
      <c r="C84" s="2">
        <v>45917</v>
      </c>
      <c r="D84" s="4">
        <v>7228.84</v>
      </c>
      <c r="E84" t="s">
        <v>493</v>
      </c>
      <c r="F84" t="s">
        <v>662</v>
      </c>
    </row>
    <row r="85" spans="1:6" x14ac:dyDescent="0.25">
      <c r="A85" s="4" t="s">
        <v>663</v>
      </c>
      <c r="B85" s="4" t="s">
        <v>309</v>
      </c>
      <c r="C85" s="2">
        <v>45877</v>
      </c>
      <c r="D85" s="4">
        <v>3918.92</v>
      </c>
      <c r="E85" t="s">
        <v>496</v>
      </c>
      <c r="F85" t="s">
        <v>664</v>
      </c>
    </row>
    <row r="86" spans="1:6" x14ac:dyDescent="0.25">
      <c r="A86" s="4" t="s">
        <v>665</v>
      </c>
      <c r="B86" s="4" t="s">
        <v>431</v>
      </c>
      <c r="C86" s="2">
        <v>45902</v>
      </c>
      <c r="D86" s="4">
        <v>6571.72</v>
      </c>
      <c r="E86" t="s">
        <v>513</v>
      </c>
      <c r="F86" t="s">
        <v>666</v>
      </c>
    </row>
    <row r="87" spans="1:6" x14ac:dyDescent="0.25">
      <c r="A87" s="4" t="s">
        <v>667</v>
      </c>
      <c r="B87" s="4" t="s">
        <v>428</v>
      </c>
      <c r="C87" s="2">
        <v>45832</v>
      </c>
      <c r="D87" s="4">
        <v>6009.76</v>
      </c>
      <c r="E87" t="s">
        <v>508</v>
      </c>
      <c r="F87" t="s">
        <v>668</v>
      </c>
    </row>
    <row r="88" spans="1:6" x14ac:dyDescent="0.25">
      <c r="A88" s="4" t="s">
        <v>669</v>
      </c>
      <c r="B88" s="4" t="s">
        <v>317</v>
      </c>
      <c r="C88" s="2">
        <v>45861</v>
      </c>
      <c r="D88" s="4">
        <v>900.17</v>
      </c>
      <c r="E88" t="s">
        <v>493</v>
      </c>
      <c r="F88" t="s">
        <v>670</v>
      </c>
    </row>
    <row r="89" spans="1:6" x14ac:dyDescent="0.25">
      <c r="A89" s="4" t="s">
        <v>671</v>
      </c>
      <c r="B89" s="4" t="s">
        <v>326</v>
      </c>
      <c r="C89" s="2">
        <v>45843</v>
      </c>
      <c r="D89" s="4">
        <v>6282.9</v>
      </c>
      <c r="E89" t="s">
        <v>493</v>
      </c>
      <c r="F89" t="s">
        <v>672</v>
      </c>
    </row>
    <row r="90" spans="1:6" x14ac:dyDescent="0.25">
      <c r="A90" s="4" t="s">
        <v>673</v>
      </c>
      <c r="B90" s="4" t="s">
        <v>267</v>
      </c>
      <c r="C90" s="2">
        <v>45893</v>
      </c>
      <c r="D90" s="4">
        <v>8133.75</v>
      </c>
      <c r="E90" t="s">
        <v>513</v>
      </c>
      <c r="F90" t="s">
        <v>674</v>
      </c>
    </row>
    <row r="91" spans="1:6" x14ac:dyDescent="0.25">
      <c r="A91" s="4" t="s">
        <v>675</v>
      </c>
      <c r="B91" s="4" t="s">
        <v>464</v>
      </c>
      <c r="C91" s="2">
        <v>45866</v>
      </c>
      <c r="D91" s="4">
        <v>2665.7</v>
      </c>
      <c r="E91" t="s">
        <v>513</v>
      </c>
      <c r="F91" t="s">
        <v>676</v>
      </c>
    </row>
    <row r="92" spans="1:6" x14ac:dyDescent="0.25">
      <c r="A92" s="4" t="s">
        <v>677</v>
      </c>
      <c r="B92" s="4" t="s">
        <v>346</v>
      </c>
      <c r="C92" s="2">
        <v>45895</v>
      </c>
      <c r="D92" s="4">
        <v>3520.31</v>
      </c>
      <c r="E92" t="s">
        <v>499</v>
      </c>
      <c r="F92" t="s">
        <v>678</v>
      </c>
    </row>
    <row r="93" spans="1:6" x14ac:dyDescent="0.25">
      <c r="A93" s="4" t="s">
        <v>679</v>
      </c>
      <c r="B93" s="4" t="s">
        <v>431</v>
      </c>
      <c r="C93" s="2">
        <v>45866</v>
      </c>
      <c r="D93" s="4">
        <v>6309.9</v>
      </c>
      <c r="E93" t="s">
        <v>493</v>
      </c>
      <c r="F93" t="s">
        <v>680</v>
      </c>
    </row>
    <row r="94" spans="1:6" x14ac:dyDescent="0.25">
      <c r="A94" s="4" t="s">
        <v>681</v>
      </c>
      <c r="B94" s="4" t="s">
        <v>355</v>
      </c>
      <c r="C94" s="2">
        <v>45936</v>
      </c>
      <c r="D94" s="4">
        <v>7901.78</v>
      </c>
      <c r="E94" t="s">
        <v>499</v>
      </c>
      <c r="F94" t="s">
        <v>682</v>
      </c>
    </row>
    <row r="95" spans="1:6" x14ac:dyDescent="0.25">
      <c r="A95" s="4" t="s">
        <v>683</v>
      </c>
      <c r="B95" s="4" t="s">
        <v>383</v>
      </c>
      <c r="C95" s="2">
        <v>45902</v>
      </c>
      <c r="D95" s="4">
        <v>2041.89</v>
      </c>
      <c r="E95" t="s">
        <v>496</v>
      </c>
      <c r="F95" t="s">
        <v>684</v>
      </c>
    </row>
    <row r="96" spans="1:6" x14ac:dyDescent="0.25">
      <c r="A96" s="4" t="s">
        <v>685</v>
      </c>
      <c r="B96" s="4" t="s">
        <v>378</v>
      </c>
      <c r="C96" s="2">
        <v>45913</v>
      </c>
      <c r="D96" s="4">
        <v>2029.95</v>
      </c>
      <c r="E96" t="s">
        <v>493</v>
      </c>
      <c r="F96" t="s">
        <v>686</v>
      </c>
    </row>
    <row r="97" spans="1:6" x14ac:dyDescent="0.25">
      <c r="A97" s="4" t="s">
        <v>687</v>
      </c>
      <c r="B97" s="4" t="s">
        <v>285</v>
      </c>
      <c r="C97" s="2">
        <v>45870</v>
      </c>
      <c r="D97" s="4">
        <v>7982.18</v>
      </c>
      <c r="E97" t="s">
        <v>493</v>
      </c>
      <c r="F97" t="s">
        <v>688</v>
      </c>
    </row>
    <row r="98" spans="1:6" x14ac:dyDescent="0.25">
      <c r="A98" s="4" t="s">
        <v>689</v>
      </c>
      <c r="B98" s="4" t="s">
        <v>425</v>
      </c>
      <c r="C98" s="2">
        <v>45914</v>
      </c>
      <c r="D98" s="4">
        <v>2774.09</v>
      </c>
      <c r="E98" t="s">
        <v>508</v>
      </c>
      <c r="F98" t="s">
        <v>690</v>
      </c>
    </row>
    <row r="99" spans="1:6" x14ac:dyDescent="0.25">
      <c r="A99" s="4" t="s">
        <v>691</v>
      </c>
      <c r="B99" s="4" t="s">
        <v>339</v>
      </c>
      <c r="C99" s="2">
        <v>45848</v>
      </c>
      <c r="D99" s="4">
        <v>3165.76</v>
      </c>
      <c r="E99" t="s">
        <v>493</v>
      </c>
      <c r="F99" t="s">
        <v>692</v>
      </c>
    </row>
    <row r="100" spans="1:6" x14ac:dyDescent="0.25">
      <c r="A100" s="4" t="s">
        <v>693</v>
      </c>
      <c r="B100" s="4" t="s">
        <v>304</v>
      </c>
      <c r="C100" s="2">
        <v>45859</v>
      </c>
      <c r="D100" s="4">
        <v>8489.9500000000007</v>
      </c>
      <c r="E100" t="s">
        <v>496</v>
      </c>
      <c r="F100" t="s">
        <v>694</v>
      </c>
    </row>
    <row r="101" spans="1:6" x14ac:dyDescent="0.25">
      <c r="A101" s="4" t="s">
        <v>695</v>
      </c>
      <c r="B101" s="4" t="s">
        <v>349</v>
      </c>
      <c r="C101" s="2">
        <v>45885</v>
      </c>
      <c r="D101" s="4">
        <v>1656.78</v>
      </c>
      <c r="E101" t="s">
        <v>499</v>
      </c>
      <c r="F101" t="s">
        <v>696</v>
      </c>
    </row>
    <row r="102" spans="1:6" x14ac:dyDescent="0.25">
      <c r="A102" s="4" t="s">
        <v>697</v>
      </c>
      <c r="B102" s="4" t="s">
        <v>342</v>
      </c>
      <c r="C102" s="2">
        <v>45841</v>
      </c>
      <c r="D102" s="4">
        <v>7158.87</v>
      </c>
      <c r="E102" t="s">
        <v>499</v>
      </c>
      <c r="F102" t="s">
        <v>698</v>
      </c>
    </row>
    <row r="103" spans="1:6" x14ac:dyDescent="0.25">
      <c r="A103" s="4" t="s">
        <v>699</v>
      </c>
      <c r="B103" s="4" t="s">
        <v>385</v>
      </c>
      <c r="C103" s="2">
        <v>45841</v>
      </c>
      <c r="D103" s="4">
        <v>10741.12</v>
      </c>
      <c r="E103" t="s">
        <v>508</v>
      </c>
      <c r="F103" t="s">
        <v>700</v>
      </c>
    </row>
    <row r="104" spans="1:6" x14ac:dyDescent="0.25">
      <c r="A104" s="4" t="s">
        <v>701</v>
      </c>
      <c r="B104" s="4" t="s">
        <v>290</v>
      </c>
      <c r="C104" s="2">
        <v>45820</v>
      </c>
      <c r="D104" s="4">
        <v>1041.52</v>
      </c>
      <c r="E104" t="s">
        <v>496</v>
      </c>
      <c r="F104" t="s">
        <v>702</v>
      </c>
    </row>
    <row r="105" spans="1:6" x14ac:dyDescent="0.25">
      <c r="A105" s="4" t="s">
        <v>703</v>
      </c>
      <c r="B105" s="4" t="s">
        <v>354</v>
      </c>
      <c r="C105" s="2">
        <v>45874</v>
      </c>
      <c r="D105" s="4">
        <v>12875.61</v>
      </c>
      <c r="E105" t="s">
        <v>499</v>
      </c>
      <c r="F105" t="s">
        <v>704</v>
      </c>
    </row>
    <row r="106" spans="1:6" x14ac:dyDescent="0.25">
      <c r="A106" s="4" t="s">
        <v>705</v>
      </c>
      <c r="B106" s="4" t="s">
        <v>377</v>
      </c>
      <c r="C106" s="2">
        <v>45868</v>
      </c>
      <c r="D106" s="4">
        <v>7732.73</v>
      </c>
      <c r="E106" t="s">
        <v>513</v>
      </c>
      <c r="F106" t="s">
        <v>706</v>
      </c>
    </row>
    <row r="107" spans="1:6" x14ac:dyDescent="0.25">
      <c r="A107" s="4" t="s">
        <v>707</v>
      </c>
      <c r="B107" s="4" t="s">
        <v>427</v>
      </c>
      <c r="C107" s="2">
        <v>45905</v>
      </c>
      <c r="D107" s="4">
        <v>4773.83</v>
      </c>
      <c r="E107" t="s">
        <v>496</v>
      </c>
      <c r="F107" t="s">
        <v>708</v>
      </c>
    </row>
    <row r="108" spans="1:6" x14ac:dyDescent="0.25">
      <c r="A108" s="4" t="s">
        <v>709</v>
      </c>
      <c r="B108" s="4" t="s">
        <v>473</v>
      </c>
      <c r="C108" s="2">
        <v>45857</v>
      </c>
      <c r="D108" s="4">
        <v>5366.71</v>
      </c>
      <c r="E108" t="s">
        <v>496</v>
      </c>
      <c r="F108" t="s">
        <v>710</v>
      </c>
    </row>
    <row r="109" spans="1:6" x14ac:dyDescent="0.25">
      <c r="A109" s="4" t="s">
        <v>711</v>
      </c>
      <c r="B109" s="4" t="s">
        <v>314</v>
      </c>
      <c r="C109" s="2">
        <v>45930</v>
      </c>
      <c r="D109" s="4">
        <v>2703.44</v>
      </c>
      <c r="E109" t="s">
        <v>508</v>
      </c>
      <c r="F109" t="s">
        <v>712</v>
      </c>
    </row>
    <row r="110" spans="1:6" x14ac:dyDescent="0.25">
      <c r="A110" s="4" t="s">
        <v>713</v>
      </c>
      <c r="B110" s="4" t="s">
        <v>330</v>
      </c>
      <c r="C110" s="2">
        <v>45883</v>
      </c>
      <c r="D110" s="4">
        <v>2450.65</v>
      </c>
      <c r="E110" t="s">
        <v>499</v>
      </c>
      <c r="F110" t="s">
        <v>714</v>
      </c>
    </row>
    <row r="111" spans="1:6" x14ac:dyDescent="0.25">
      <c r="A111" s="4" t="s">
        <v>715</v>
      </c>
      <c r="B111" s="4" t="s">
        <v>384</v>
      </c>
      <c r="C111" s="2">
        <v>45909</v>
      </c>
      <c r="D111" s="4">
        <v>2594.29</v>
      </c>
      <c r="E111" t="s">
        <v>496</v>
      </c>
      <c r="F111" t="s">
        <v>716</v>
      </c>
    </row>
    <row r="112" spans="1:6" x14ac:dyDescent="0.25">
      <c r="A112" s="4" t="s">
        <v>717</v>
      </c>
      <c r="B112" s="4" t="s">
        <v>300</v>
      </c>
      <c r="C112" s="2">
        <v>45865</v>
      </c>
      <c r="D112" s="4">
        <v>4488.55</v>
      </c>
      <c r="E112" t="s">
        <v>499</v>
      </c>
      <c r="F112" t="s">
        <v>718</v>
      </c>
    </row>
    <row r="113" spans="1:6" x14ac:dyDescent="0.25">
      <c r="A113" s="4" t="s">
        <v>719</v>
      </c>
      <c r="B113" s="4" t="s">
        <v>424</v>
      </c>
      <c r="C113" s="2">
        <v>45881</v>
      </c>
      <c r="D113" s="4">
        <v>1749.07</v>
      </c>
      <c r="E113" t="s">
        <v>513</v>
      </c>
      <c r="F113" t="s">
        <v>720</v>
      </c>
    </row>
    <row r="114" spans="1:6" x14ac:dyDescent="0.25">
      <c r="A114" s="4" t="s">
        <v>721</v>
      </c>
      <c r="B114" s="4" t="s">
        <v>331</v>
      </c>
      <c r="C114" s="2">
        <v>45885</v>
      </c>
      <c r="D114" s="4">
        <v>2162.58</v>
      </c>
      <c r="E114" t="s">
        <v>508</v>
      </c>
      <c r="F114" t="s">
        <v>722</v>
      </c>
    </row>
    <row r="115" spans="1:6" x14ac:dyDescent="0.25">
      <c r="A115" s="4" t="s">
        <v>723</v>
      </c>
      <c r="B115" s="4" t="s">
        <v>448</v>
      </c>
      <c r="C115" s="2">
        <v>45866</v>
      </c>
      <c r="D115" s="4">
        <v>2561.86</v>
      </c>
      <c r="E115" t="s">
        <v>513</v>
      </c>
      <c r="F115" t="s">
        <v>724</v>
      </c>
    </row>
    <row r="116" spans="1:6" x14ac:dyDescent="0.25">
      <c r="A116" s="4" t="s">
        <v>725</v>
      </c>
      <c r="B116" s="4" t="s">
        <v>433</v>
      </c>
      <c r="C116" s="2">
        <v>45872</v>
      </c>
      <c r="D116" s="4">
        <v>3739.1</v>
      </c>
      <c r="E116" t="s">
        <v>508</v>
      </c>
      <c r="F116" t="s">
        <v>726</v>
      </c>
    </row>
    <row r="117" spans="1:6" x14ac:dyDescent="0.25">
      <c r="A117" s="4" t="s">
        <v>727</v>
      </c>
      <c r="B117" s="4" t="s">
        <v>330</v>
      </c>
      <c r="C117" s="2">
        <v>45887</v>
      </c>
      <c r="D117" s="4">
        <v>2063.08</v>
      </c>
      <c r="E117" t="s">
        <v>496</v>
      </c>
      <c r="F117" t="s">
        <v>728</v>
      </c>
    </row>
    <row r="118" spans="1:6" x14ac:dyDescent="0.25">
      <c r="A118" s="4" t="s">
        <v>729</v>
      </c>
      <c r="B118" s="4" t="s">
        <v>441</v>
      </c>
      <c r="C118" s="2">
        <v>45883</v>
      </c>
      <c r="D118" s="4">
        <v>4851.3999999999996</v>
      </c>
      <c r="E118" t="s">
        <v>508</v>
      </c>
      <c r="F118" t="s">
        <v>730</v>
      </c>
    </row>
    <row r="119" spans="1:6" x14ac:dyDescent="0.25">
      <c r="A119" s="4" t="s">
        <v>731</v>
      </c>
      <c r="B119" s="4" t="s">
        <v>406</v>
      </c>
      <c r="C119" s="2">
        <v>45892</v>
      </c>
      <c r="D119" s="4">
        <v>3360.35</v>
      </c>
      <c r="E119" t="s">
        <v>493</v>
      </c>
      <c r="F119" t="s">
        <v>732</v>
      </c>
    </row>
    <row r="120" spans="1:6" x14ac:dyDescent="0.25">
      <c r="A120" s="4" t="s">
        <v>733</v>
      </c>
      <c r="B120" s="4" t="s">
        <v>308</v>
      </c>
      <c r="C120" s="2">
        <v>45921</v>
      </c>
      <c r="D120" s="4">
        <v>761.72</v>
      </c>
      <c r="E120" t="s">
        <v>499</v>
      </c>
      <c r="F120" t="s">
        <v>734</v>
      </c>
    </row>
    <row r="121" spans="1:6" x14ac:dyDescent="0.25">
      <c r="A121" s="4" t="s">
        <v>735</v>
      </c>
      <c r="B121" s="4" t="s">
        <v>331</v>
      </c>
      <c r="C121" s="2">
        <v>45861</v>
      </c>
      <c r="D121" s="4">
        <v>2469.54</v>
      </c>
      <c r="E121" t="s">
        <v>499</v>
      </c>
      <c r="F121" t="s">
        <v>736</v>
      </c>
    </row>
    <row r="122" spans="1:6" x14ac:dyDescent="0.25">
      <c r="A122" s="4" t="s">
        <v>737</v>
      </c>
      <c r="B122" s="4" t="s">
        <v>296</v>
      </c>
      <c r="C122" s="2">
        <v>45843</v>
      </c>
      <c r="D122" s="4">
        <v>10592.8</v>
      </c>
      <c r="E122" t="s">
        <v>493</v>
      </c>
      <c r="F122" t="s">
        <v>738</v>
      </c>
    </row>
    <row r="123" spans="1:6" x14ac:dyDescent="0.25">
      <c r="A123" s="4" t="s">
        <v>739</v>
      </c>
      <c r="B123" s="4" t="s">
        <v>447</v>
      </c>
      <c r="C123" s="2">
        <v>45897</v>
      </c>
      <c r="D123" s="4">
        <v>2543.37</v>
      </c>
      <c r="E123" t="s">
        <v>513</v>
      </c>
      <c r="F123" t="s">
        <v>740</v>
      </c>
    </row>
    <row r="124" spans="1:6" x14ac:dyDescent="0.25">
      <c r="A124" s="4" t="s">
        <v>741</v>
      </c>
      <c r="B124" s="4" t="s">
        <v>368</v>
      </c>
      <c r="C124" s="2">
        <v>45898</v>
      </c>
      <c r="D124" s="4">
        <v>4305.1899999999996</v>
      </c>
      <c r="E124" t="s">
        <v>493</v>
      </c>
      <c r="F124" t="s">
        <v>742</v>
      </c>
    </row>
    <row r="125" spans="1:6" x14ac:dyDescent="0.25">
      <c r="A125" s="4" t="s">
        <v>743</v>
      </c>
      <c r="B125" s="4" t="s">
        <v>480</v>
      </c>
      <c r="C125" s="2">
        <v>45904</v>
      </c>
      <c r="D125" s="4">
        <v>3973.64</v>
      </c>
      <c r="E125" t="s">
        <v>496</v>
      </c>
      <c r="F125" t="s">
        <v>744</v>
      </c>
    </row>
    <row r="126" spans="1:6" x14ac:dyDescent="0.25">
      <c r="A126" s="4" t="s">
        <v>745</v>
      </c>
      <c r="B126" s="4" t="s">
        <v>445</v>
      </c>
      <c r="C126" s="2">
        <v>45928</v>
      </c>
      <c r="D126" s="4">
        <v>979.89</v>
      </c>
      <c r="E126" t="s">
        <v>496</v>
      </c>
      <c r="F126" t="s">
        <v>746</v>
      </c>
    </row>
    <row r="127" spans="1:6" x14ac:dyDescent="0.25">
      <c r="A127" s="4" t="s">
        <v>747</v>
      </c>
      <c r="B127" s="4" t="s">
        <v>400</v>
      </c>
      <c r="C127" s="2">
        <v>45860</v>
      </c>
      <c r="D127" s="4">
        <v>3913.87</v>
      </c>
      <c r="E127" t="s">
        <v>499</v>
      </c>
      <c r="F127" t="s">
        <v>748</v>
      </c>
    </row>
    <row r="128" spans="1:6" x14ac:dyDescent="0.25">
      <c r="A128" s="4" t="s">
        <v>749</v>
      </c>
      <c r="B128" s="4" t="s">
        <v>375</v>
      </c>
      <c r="C128" s="2">
        <v>45882</v>
      </c>
      <c r="D128" s="4">
        <v>6445.37</v>
      </c>
      <c r="E128" t="s">
        <v>496</v>
      </c>
      <c r="F128" t="s">
        <v>750</v>
      </c>
    </row>
    <row r="129" spans="1:6" x14ac:dyDescent="0.25">
      <c r="A129" s="4" t="s">
        <v>751</v>
      </c>
      <c r="B129" s="4" t="s">
        <v>282</v>
      </c>
      <c r="C129" s="2">
        <v>45823</v>
      </c>
      <c r="D129" s="4">
        <v>8718.3799999999992</v>
      </c>
      <c r="E129" t="s">
        <v>499</v>
      </c>
      <c r="F129" t="s">
        <v>752</v>
      </c>
    </row>
    <row r="130" spans="1:6" x14ac:dyDescent="0.25">
      <c r="A130" s="4" t="s">
        <v>753</v>
      </c>
      <c r="B130" s="4" t="s">
        <v>336</v>
      </c>
      <c r="C130" s="2">
        <v>45854</v>
      </c>
      <c r="D130" s="4">
        <v>4871.82</v>
      </c>
      <c r="E130" t="s">
        <v>493</v>
      </c>
      <c r="F130" t="s">
        <v>754</v>
      </c>
    </row>
    <row r="131" spans="1:6" x14ac:dyDescent="0.25">
      <c r="A131" s="4" t="s">
        <v>755</v>
      </c>
      <c r="B131" s="4" t="s">
        <v>417</v>
      </c>
      <c r="C131" s="2">
        <v>45900</v>
      </c>
      <c r="D131" s="4">
        <v>3642.29</v>
      </c>
      <c r="E131" t="s">
        <v>493</v>
      </c>
      <c r="F131" t="s">
        <v>756</v>
      </c>
    </row>
    <row r="132" spans="1:6" x14ac:dyDescent="0.25">
      <c r="A132" s="4" t="s">
        <v>757</v>
      </c>
      <c r="B132" s="4" t="s">
        <v>401</v>
      </c>
      <c r="C132" s="2">
        <v>45823</v>
      </c>
      <c r="D132" s="4">
        <v>3283.27</v>
      </c>
      <c r="E132" t="s">
        <v>493</v>
      </c>
      <c r="F132" t="s">
        <v>758</v>
      </c>
    </row>
    <row r="133" spans="1:6" x14ac:dyDescent="0.25">
      <c r="A133" s="4" t="s">
        <v>759</v>
      </c>
      <c r="B133" s="4" t="s">
        <v>287</v>
      </c>
      <c r="C133" s="2">
        <v>45857</v>
      </c>
      <c r="D133" s="4">
        <v>1710.84</v>
      </c>
      <c r="E133" t="s">
        <v>499</v>
      </c>
      <c r="F133" t="s">
        <v>760</v>
      </c>
    </row>
    <row r="134" spans="1:6" x14ac:dyDescent="0.25">
      <c r="A134" s="4" t="s">
        <v>761</v>
      </c>
      <c r="B134" s="4" t="s">
        <v>407</v>
      </c>
      <c r="C134" s="2">
        <v>45854</v>
      </c>
      <c r="D134" s="4">
        <v>3282.17</v>
      </c>
      <c r="E134" t="s">
        <v>493</v>
      </c>
      <c r="F134" t="s">
        <v>762</v>
      </c>
    </row>
    <row r="135" spans="1:6" x14ac:dyDescent="0.25">
      <c r="A135" s="4" t="s">
        <v>763</v>
      </c>
      <c r="B135" s="4" t="s">
        <v>323</v>
      </c>
      <c r="C135" s="2">
        <v>45827</v>
      </c>
      <c r="D135" s="4">
        <v>7629.37</v>
      </c>
      <c r="E135" t="s">
        <v>493</v>
      </c>
      <c r="F135" t="s">
        <v>764</v>
      </c>
    </row>
    <row r="136" spans="1:6" x14ac:dyDescent="0.25">
      <c r="A136" s="4" t="s">
        <v>765</v>
      </c>
      <c r="B136" s="4" t="s">
        <v>437</v>
      </c>
      <c r="C136" s="2">
        <v>45922</v>
      </c>
      <c r="D136" s="4">
        <v>14936.29</v>
      </c>
      <c r="E136" t="s">
        <v>513</v>
      </c>
      <c r="F136" t="s">
        <v>766</v>
      </c>
    </row>
    <row r="137" spans="1:6" x14ac:dyDescent="0.25">
      <c r="A137" s="4" t="s">
        <v>767</v>
      </c>
      <c r="B137" s="4" t="s">
        <v>375</v>
      </c>
      <c r="C137" s="2">
        <v>45886</v>
      </c>
      <c r="D137" s="4">
        <v>7480.2</v>
      </c>
      <c r="E137" t="s">
        <v>493</v>
      </c>
      <c r="F137" t="s">
        <v>768</v>
      </c>
    </row>
    <row r="138" spans="1:6" x14ac:dyDescent="0.25">
      <c r="A138" s="4" t="s">
        <v>769</v>
      </c>
      <c r="B138" s="4" t="s">
        <v>365</v>
      </c>
      <c r="C138" s="2">
        <v>45895</v>
      </c>
      <c r="D138" s="4">
        <v>5114.99</v>
      </c>
      <c r="E138" t="s">
        <v>496</v>
      </c>
      <c r="F138" t="s">
        <v>770</v>
      </c>
    </row>
    <row r="139" spans="1:6" x14ac:dyDescent="0.25">
      <c r="A139" s="4" t="s">
        <v>771</v>
      </c>
      <c r="B139" s="4" t="s">
        <v>410</v>
      </c>
      <c r="C139" s="2">
        <v>45902</v>
      </c>
      <c r="D139" s="4">
        <v>1839.13</v>
      </c>
      <c r="E139" t="s">
        <v>499</v>
      </c>
      <c r="F139" t="s">
        <v>772</v>
      </c>
    </row>
    <row r="140" spans="1:6" x14ac:dyDescent="0.25">
      <c r="A140" s="4" t="s">
        <v>773</v>
      </c>
      <c r="B140" s="4" t="s">
        <v>303</v>
      </c>
      <c r="C140" s="2">
        <v>45895</v>
      </c>
      <c r="D140" s="4">
        <v>7019.76</v>
      </c>
      <c r="E140" t="s">
        <v>513</v>
      </c>
      <c r="F140" t="s">
        <v>774</v>
      </c>
    </row>
    <row r="141" spans="1:6" x14ac:dyDescent="0.25">
      <c r="A141" s="4" t="s">
        <v>775</v>
      </c>
      <c r="B141" s="4" t="s">
        <v>383</v>
      </c>
      <c r="C141" s="2">
        <v>45884</v>
      </c>
      <c r="D141" s="4">
        <v>2041.89</v>
      </c>
      <c r="E141" t="s">
        <v>508</v>
      </c>
      <c r="F141" t="s">
        <v>776</v>
      </c>
    </row>
    <row r="142" spans="1:6" x14ac:dyDescent="0.25">
      <c r="A142" s="4" t="s">
        <v>777</v>
      </c>
      <c r="B142" s="4" t="s">
        <v>315</v>
      </c>
      <c r="C142" s="2">
        <v>45841</v>
      </c>
      <c r="D142" s="4">
        <v>2834.95</v>
      </c>
      <c r="E142" t="s">
        <v>499</v>
      </c>
      <c r="F142" t="s">
        <v>778</v>
      </c>
    </row>
    <row r="143" spans="1:6" x14ac:dyDescent="0.25">
      <c r="A143" s="4" t="s">
        <v>779</v>
      </c>
      <c r="B143" s="4" t="s">
        <v>397</v>
      </c>
      <c r="C143" s="2">
        <v>45875</v>
      </c>
      <c r="D143" s="4">
        <v>5646.4</v>
      </c>
      <c r="E143" t="s">
        <v>496</v>
      </c>
      <c r="F143" t="s">
        <v>780</v>
      </c>
    </row>
    <row r="144" spans="1:6" x14ac:dyDescent="0.25">
      <c r="A144" s="4" t="s">
        <v>781</v>
      </c>
      <c r="B144" s="4" t="s">
        <v>470</v>
      </c>
      <c r="C144" s="2">
        <v>45907</v>
      </c>
      <c r="D144" s="4">
        <v>2728.46</v>
      </c>
      <c r="E144" t="s">
        <v>499</v>
      </c>
      <c r="F144" t="s">
        <v>782</v>
      </c>
    </row>
    <row r="145" spans="1:6" x14ac:dyDescent="0.25">
      <c r="A145" s="4" t="s">
        <v>783</v>
      </c>
      <c r="B145" s="4" t="s">
        <v>444</v>
      </c>
      <c r="C145" s="2">
        <v>45868</v>
      </c>
      <c r="D145" s="4">
        <v>927.14</v>
      </c>
      <c r="E145" t="s">
        <v>496</v>
      </c>
      <c r="F145" t="s">
        <v>784</v>
      </c>
    </row>
    <row r="146" spans="1:6" x14ac:dyDescent="0.25">
      <c r="A146" s="4" t="s">
        <v>785</v>
      </c>
      <c r="B146" s="4" t="s">
        <v>293</v>
      </c>
      <c r="C146" s="2">
        <v>45832</v>
      </c>
      <c r="D146" s="4">
        <v>720.73</v>
      </c>
      <c r="E146" t="s">
        <v>496</v>
      </c>
      <c r="F146" t="s">
        <v>786</v>
      </c>
    </row>
    <row r="147" spans="1:6" x14ac:dyDescent="0.25">
      <c r="A147" s="4" t="s">
        <v>787</v>
      </c>
      <c r="B147" s="4" t="s">
        <v>341</v>
      </c>
      <c r="C147" s="2">
        <v>45854</v>
      </c>
      <c r="D147" s="4">
        <v>3797.01</v>
      </c>
      <c r="E147" t="s">
        <v>508</v>
      </c>
      <c r="F147" t="s">
        <v>788</v>
      </c>
    </row>
    <row r="148" spans="1:6" x14ac:dyDescent="0.25">
      <c r="A148" s="4" t="s">
        <v>789</v>
      </c>
      <c r="B148" s="4" t="s">
        <v>430</v>
      </c>
      <c r="C148" s="2">
        <v>45887</v>
      </c>
      <c r="D148" s="4">
        <v>5516.76</v>
      </c>
      <c r="E148" t="s">
        <v>499</v>
      </c>
      <c r="F148" t="s">
        <v>790</v>
      </c>
    </row>
    <row r="149" spans="1:6" x14ac:dyDescent="0.25">
      <c r="A149" s="4" t="s">
        <v>791</v>
      </c>
      <c r="B149" s="4" t="s">
        <v>472</v>
      </c>
      <c r="C149" s="2">
        <v>45852</v>
      </c>
      <c r="D149" s="4">
        <v>5349.86</v>
      </c>
      <c r="E149" t="s">
        <v>508</v>
      </c>
      <c r="F149" t="s">
        <v>792</v>
      </c>
    </row>
    <row r="150" spans="1:6" x14ac:dyDescent="0.25">
      <c r="A150" s="4" t="s">
        <v>793</v>
      </c>
      <c r="B150" s="4" t="s">
        <v>461</v>
      </c>
      <c r="C150" s="2">
        <v>45954</v>
      </c>
      <c r="D150" s="4">
        <v>3808.58</v>
      </c>
      <c r="E150" t="s">
        <v>508</v>
      </c>
      <c r="F150" t="s">
        <v>794</v>
      </c>
    </row>
    <row r="151" spans="1:6" x14ac:dyDescent="0.25">
      <c r="A151" s="4" t="s">
        <v>795</v>
      </c>
      <c r="B151" s="4" t="s">
        <v>328</v>
      </c>
      <c r="C151" s="2">
        <v>45847</v>
      </c>
      <c r="D151" s="4">
        <v>7812.43</v>
      </c>
      <c r="E151" t="s">
        <v>499</v>
      </c>
      <c r="F151" t="s">
        <v>796</v>
      </c>
    </row>
    <row r="152" spans="1:6" x14ac:dyDescent="0.25">
      <c r="A152" s="4" t="s">
        <v>797</v>
      </c>
      <c r="B152" s="4" t="s">
        <v>272</v>
      </c>
      <c r="C152" s="2">
        <v>45840</v>
      </c>
      <c r="D152" s="4">
        <v>1268.43</v>
      </c>
      <c r="E152" t="s">
        <v>493</v>
      </c>
      <c r="F152" t="s">
        <v>798</v>
      </c>
    </row>
    <row r="153" spans="1:6" x14ac:dyDescent="0.25">
      <c r="A153" s="4" t="s">
        <v>799</v>
      </c>
      <c r="B153" s="4" t="s">
        <v>469</v>
      </c>
      <c r="C153" s="2">
        <v>45881</v>
      </c>
      <c r="D153" s="4">
        <v>1122.02</v>
      </c>
      <c r="E153" t="s">
        <v>493</v>
      </c>
      <c r="F153" t="s">
        <v>800</v>
      </c>
    </row>
    <row r="154" spans="1:6" x14ac:dyDescent="0.25">
      <c r="A154" s="4" t="s">
        <v>801</v>
      </c>
      <c r="B154" s="4" t="s">
        <v>282</v>
      </c>
      <c r="C154" s="2">
        <v>45838</v>
      </c>
      <c r="D154" s="4">
        <v>4079.19</v>
      </c>
      <c r="E154" t="s">
        <v>508</v>
      </c>
      <c r="F154" t="s">
        <v>802</v>
      </c>
    </row>
    <row r="155" spans="1:6" x14ac:dyDescent="0.25">
      <c r="A155" s="4" t="s">
        <v>803</v>
      </c>
      <c r="B155" s="4" t="s">
        <v>462</v>
      </c>
      <c r="C155" s="2">
        <v>45842</v>
      </c>
      <c r="D155" s="4">
        <v>2833.38</v>
      </c>
      <c r="E155" t="s">
        <v>513</v>
      </c>
      <c r="F155" t="s">
        <v>804</v>
      </c>
    </row>
    <row r="156" spans="1:6" x14ac:dyDescent="0.25">
      <c r="A156" s="4" t="s">
        <v>805</v>
      </c>
      <c r="B156" s="4" t="s">
        <v>419</v>
      </c>
      <c r="C156" s="2">
        <v>45906</v>
      </c>
      <c r="D156" s="4">
        <v>2269.4899999999998</v>
      </c>
      <c r="E156" t="s">
        <v>508</v>
      </c>
      <c r="F156" t="s">
        <v>806</v>
      </c>
    </row>
    <row r="157" spans="1:6" x14ac:dyDescent="0.25">
      <c r="A157" s="4" t="s">
        <v>807</v>
      </c>
      <c r="B157" s="4" t="s">
        <v>297</v>
      </c>
      <c r="C157" s="2">
        <v>45887</v>
      </c>
      <c r="D157" s="4">
        <v>3276.5</v>
      </c>
      <c r="E157" t="s">
        <v>508</v>
      </c>
      <c r="F157" t="s">
        <v>808</v>
      </c>
    </row>
    <row r="158" spans="1:6" x14ac:dyDescent="0.25">
      <c r="A158" s="4" t="s">
        <v>809</v>
      </c>
      <c r="B158" s="4" t="s">
        <v>483</v>
      </c>
      <c r="C158" s="2">
        <v>45858</v>
      </c>
      <c r="D158" s="4">
        <v>646.29</v>
      </c>
      <c r="E158" t="s">
        <v>508</v>
      </c>
      <c r="F158" t="s">
        <v>810</v>
      </c>
    </row>
    <row r="159" spans="1:6" x14ac:dyDescent="0.25">
      <c r="A159" s="4" t="s">
        <v>811</v>
      </c>
      <c r="B159" s="4" t="s">
        <v>378</v>
      </c>
      <c r="C159" s="2">
        <v>45920</v>
      </c>
      <c r="D159" s="4">
        <v>916.92</v>
      </c>
      <c r="E159" t="s">
        <v>493</v>
      </c>
      <c r="F159" t="s">
        <v>812</v>
      </c>
    </row>
    <row r="160" spans="1:6" x14ac:dyDescent="0.25">
      <c r="A160" s="4" t="s">
        <v>813</v>
      </c>
      <c r="B160" s="4" t="s">
        <v>412</v>
      </c>
      <c r="C160" s="2">
        <v>45898</v>
      </c>
      <c r="D160" s="4">
        <v>7599.24</v>
      </c>
      <c r="E160" t="s">
        <v>493</v>
      </c>
      <c r="F160" t="s">
        <v>814</v>
      </c>
    </row>
    <row r="161" spans="1:6" x14ac:dyDescent="0.25">
      <c r="A161" s="4" t="s">
        <v>815</v>
      </c>
      <c r="B161" s="4" t="s">
        <v>293</v>
      </c>
      <c r="C161" s="2">
        <v>45880</v>
      </c>
      <c r="D161" s="4">
        <v>1105</v>
      </c>
      <c r="E161" t="s">
        <v>493</v>
      </c>
      <c r="F161" t="s">
        <v>816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6"/>
  <sheetViews>
    <sheetView workbookViewId="0">
      <selection activeCell="E6" sqref="E6"/>
    </sheetView>
  </sheetViews>
  <sheetFormatPr defaultRowHeight="15" x14ac:dyDescent="0.25"/>
  <cols>
    <col min="1" max="1" width="13.140625" bestFit="1" customWidth="1"/>
    <col min="2" max="2" width="14.5703125" bestFit="1" customWidth="1"/>
  </cols>
  <sheetData>
    <row r="3" spans="1:2" x14ac:dyDescent="0.25">
      <c r="A3" s="5" t="s">
        <v>863</v>
      </c>
      <c r="B3" t="s">
        <v>870</v>
      </c>
    </row>
    <row r="4" spans="1:2" x14ac:dyDescent="0.25">
      <c r="A4" s="6" t="s">
        <v>6</v>
      </c>
      <c r="B4" s="8">
        <v>40870.17</v>
      </c>
    </row>
    <row r="5" spans="1:2" x14ac:dyDescent="0.25">
      <c r="A5" s="7" t="s">
        <v>868</v>
      </c>
      <c r="B5" s="8">
        <v>-8643.39</v>
      </c>
    </row>
    <row r="6" spans="1:2" x14ac:dyDescent="0.25">
      <c r="A6" s="7" t="s">
        <v>867</v>
      </c>
      <c r="B6" s="8">
        <v>29335.510000000002</v>
      </c>
    </row>
    <row r="7" spans="1:2" x14ac:dyDescent="0.25">
      <c r="A7" s="7" t="s">
        <v>866</v>
      </c>
      <c r="B7" s="8">
        <v>1818.89</v>
      </c>
    </row>
    <row r="8" spans="1:2" x14ac:dyDescent="0.25">
      <c r="A8" s="7" t="s">
        <v>865</v>
      </c>
      <c r="B8" s="8">
        <v>18359.16</v>
      </c>
    </row>
    <row r="9" spans="1:2" x14ac:dyDescent="0.25">
      <c r="A9" s="6" t="s">
        <v>10</v>
      </c>
      <c r="B9" s="8">
        <v>63075.969999999994</v>
      </c>
    </row>
    <row r="10" spans="1:2" x14ac:dyDescent="0.25">
      <c r="A10" s="7" t="s">
        <v>868</v>
      </c>
      <c r="B10" s="8">
        <v>-3246.4900000000002</v>
      </c>
    </row>
    <row r="11" spans="1:2" x14ac:dyDescent="0.25">
      <c r="A11" s="7" t="s">
        <v>867</v>
      </c>
      <c r="B11" s="8">
        <v>1156.46</v>
      </c>
    </row>
    <row r="12" spans="1:2" x14ac:dyDescent="0.25">
      <c r="A12" s="7" t="s">
        <v>865</v>
      </c>
      <c r="B12" s="8">
        <v>65165.999999999993</v>
      </c>
    </row>
    <row r="13" spans="1:2" x14ac:dyDescent="0.25">
      <c r="A13" s="6" t="s">
        <v>12</v>
      </c>
      <c r="B13" s="8">
        <v>52096.960000000006</v>
      </c>
    </row>
    <row r="14" spans="1:2" x14ac:dyDescent="0.25">
      <c r="A14" s="7" t="s">
        <v>868</v>
      </c>
      <c r="B14" s="8">
        <v>0</v>
      </c>
    </row>
    <row r="15" spans="1:2" x14ac:dyDescent="0.25">
      <c r="A15" s="7" t="s">
        <v>867</v>
      </c>
      <c r="B15" s="8">
        <v>28076.7</v>
      </c>
    </row>
    <row r="16" spans="1:2" x14ac:dyDescent="0.25">
      <c r="A16" s="7" t="s">
        <v>865</v>
      </c>
      <c r="B16" s="8">
        <v>24020.260000000002</v>
      </c>
    </row>
    <row r="17" spans="1:2" x14ac:dyDescent="0.25">
      <c r="A17" s="6" t="s">
        <v>15</v>
      </c>
      <c r="B17" s="8">
        <v>52223.74</v>
      </c>
    </row>
    <row r="18" spans="1:2" x14ac:dyDescent="0.25">
      <c r="A18" s="7" t="s">
        <v>868</v>
      </c>
      <c r="B18" s="8">
        <v>-8000.5299999999988</v>
      </c>
    </row>
    <row r="19" spans="1:2" x14ac:dyDescent="0.25">
      <c r="A19" s="7" t="s">
        <v>867</v>
      </c>
      <c r="B19" s="8">
        <v>27556.909999999996</v>
      </c>
    </row>
    <row r="20" spans="1:2" x14ac:dyDescent="0.25">
      <c r="A20" s="7" t="s">
        <v>866</v>
      </c>
      <c r="B20" s="8">
        <v>25149.71</v>
      </c>
    </row>
    <row r="21" spans="1:2" x14ac:dyDescent="0.25">
      <c r="A21" s="7" t="s">
        <v>869</v>
      </c>
      <c r="B21" s="8">
        <v>7517.65</v>
      </c>
    </row>
    <row r="22" spans="1:2" x14ac:dyDescent="0.25">
      <c r="A22" s="6" t="s">
        <v>18</v>
      </c>
      <c r="B22" s="8">
        <v>58136.82</v>
      </c>
    </row>
    <row r="23" spans="1:2" x14ac:dyDescent="0.25">
      <c r="A23" s="7" t="s">
        <v>868</v>
      </c>
      <c r="B23" s="8">
        <v>-11634.599999999999</v>
      </c>
    </row>
    <row r="24" spans="1:2" x14ac:dyDescent="0.25">
      <c r="A24" s="7" t="s">
        <v>867</v>
      </c>
      <c r="B24" s="8">
        <v>62983.74</v>
      </c>
    </row>
    <row r="25" spans="1:2" x14ac:dyDescent="0.25">
      <c r="A25" s="7" t="s">
        <v>866</v>
      </c>
      <c r="B25" s="8">
        <v>5166.9400000000005</v>
      </c>
    </row>
    <row r="26" spans="1:2" x14ac:dyDescent="0.25">
      <c r="A26" s="7" t="s">
        <v>869</v>
      </c>
      <c r="B26" s="8">
        <v>1620.7400000000002</v>
      </c>
    </row>
    <row r="27" spans="1:2" x14ac:dyDescent="0.25">
      <c r="A27" s="6" t="s">
        <v>20</v>
      </c>
      <c r="B27" s="8">
        <v>20960.309999999998</v>
      </c>
    </row>
    <row r="28" spans="1:2" x14ac:dyDescent="0.25">
      <c r="A28" s="7" t="s">
        <v>868</v>
      </c>
      <c r="B28" s="8">
        <v>-33823.089999999997</v>
      </c>
    </row>
    <row r="29" spans="1:2" x14ac:dyDescent="0.25">
      <c r="A29" s="7" t="s">
        <v>867</v>
      </c>
      <c r="B29" s="8">
        <v>17182.169999999998</v>
      </c>
    </row>
    <row r="30" spans="1:2" x14ac:dyDescent="0.25">
      <c r="A30" s="7" t="s">
        <v>865</v>
      </c>
      <c r="B30" s="8">
        <v>37601.229999999996</v>
      </c>
    </row>
    <row r="31" spans="1:2" x14ac:dyDescent="0.25">
      <c r="A31" s="6" t="s">
        <v>24</v>
      </c>
      <c r="B31" s="8">
        <v>99855.450000000012</v>
      </c>
    </row>
    <row r="32" spans="1:2" x14ac:dyDescent="0.25">
      <c r="A32" s="7" t="s">
        <v>868</v>
      </c>
      <c r="B32" s="8">
        <v>-3398.7200000000012</v>
      </c>
    </row>
    <row r="33" spans="1:2" x14ac:dyDescent="0.25">
      <c r="A33" s="7" t="s">
        <v>867</v>
      </c>
      <c r="B33" s="8">
        <v>79771.700000000012</v>
      </c>
    </row>
    <row r="34" spans="1:2" x14ac:dyDescent="0.25">
      <c r="A34" s="7" t="s">
        <v>865</v>
      </c>
      <c r="B34" s="8">
        <v>23482.47</v>
      </c>
    </row>
    <row r="35" spans="1:2" x14ac:dyDescent="0.25">
      <c r="A35" s="6" t="s">
        <v>26</v>
      </c>
      <c r="B35" s="8">
        <v>8491.0500000000029</v>
      </c>
    </row>
    <row r="36" spans="1:2" x14ac:dyDescent="0.25">
      <c r="A36" s="7" t="s">
        <v>868</v>
      </c>
      <c r="B36" s="8">
        <v>-19301.07</v>
      </c>
    </row>
    <row r="37" spans="1:2" x14ac:dyDescent="0.25">
      <c r="A37" s="7" t="s">
        <v>867</v>
      </c>
      <c r="B37" s="8">
        <v>332.15</v>
      </c>
    </row>
    <row r="38" spans="1:2" x14ac:dyDescent="0.25">
      <c r="A38" s="7" t="s">
        <v>866</v>
      </c>
      <c r="B38" s="8">
        <v>27459.97</v>
      </c>
    </row>
    <row r="39" spans="1:2" x14ac:dyDescent="0.25">
      <c r="A39" s="6" t="s">
        <v>28</v>
      </c>
      <c r="B39" s="8">
        <v>97793.299999999988</v>
      </c>
    </row>
    <row r="40" spans="1:2" x14ac:dyDescent="0.25">
      <c r="A40" s="7" t="s">
        <v>868</v>
      </c>
      <c r="B40" s="8">
        <v>-3079.42</v>
      </c>
    </row>
    <row r="41" spans="1:2" x14ac:dyDescent="0.25">
      <c r="A41" s="7" t="s">
        <v>867</v>
      </c>
      <c r="B41" s="8">
        <v>37322.35</v>
      </c>
    </row>
    <row r="42" spans="1:2" x14ac:dyDescent="0.25">
      <c r="A42" s="7" t="s">
        <v>866</v>
      </c>
      <c r="B42" s="8">
        <v>3410.61</v>
      </c>
    </row>
    <row r="43" spans="1:2" x14ac:dyDescent="0.25">
      <c r="A43" s="7" t="s">
        <v>865</v>
      </c>
      <c r="B43" s="8">
        <v>60139.759999999995</v>
      </c>
    </row>
    <row r="44" spans="1:2" x14ac:dyDescent="0.25">
      <c r="A44" s="6" t="s">
        <v>30</v>
      </c>
      <c r="B44" s="8">
        <v>38208.00999999998</v>
      </c>
    </row>
    <row r="45" spans="1:2" x14ac:dyDescent="0.25">
      <c r="A45" s="7" t="s">
        <v>868</v>
      </c>
      <c r="B45" s="8">
        <v>-23202.06</v>
      </c>
    </row>
    <row r="46" spans="1:2" x14ac:dyDescent="0.25">
      <c r="A46" s="7" t="s">
        <v>867</v>
      </c>
      <c r="B46" s="8">
        <v>981.95999999999981</v>
      </c>
    </row>
    <row r="47" spans="1:2" x14ac:dyDescent="0.25">
      <c r="A47" s="7" t="s">
        <v>865</v>
      </c>
      <c r="B47" s="8">
        <v>60428.109999999986</v>
      </c>
    </row>
    <row r="48" spans="1:2" x14ac:dyDescent="0.25">
      <c r="A48" s="6" t="s">
        <v>32</v>
      </c>
      <c r="B48" s="8">
        <v>86475.22</v>
      </c>
    </row>
    <row r="49" spans="1:2" x14ac:dyDescent="0.25">
      <c r="A49" s="7" t="s">
        <v>868</v>
      </c>
      <c r="B49" s="8">
        <v>-19216.419999999998</v>
      </c>
    </row>
    <row r="50" spans="1:2" x14ac:dyDescent="0.25">
      <c r="A50" s="7" t="s">
        <v>867</v>
      </c>
      <c r="B50" s="8">
        <v>52404.37</v>
      </c>
    </row>
    <row r="51" spans="1:2" x14ac:dyDescent="0.25">
      <c r="A51" s="7" t="s">
        <v>866</v>
      </c>
      <c r="B51" s="8">
        <v>33027.020000000004</v>
      </c>
    </row>
    <row r="52" spans="1:2" x14ac:dyDescent="0.25">
      <c r="A52" s="7" t="s">
        <v>865</v>
      </c>
      <c r="B52" s="8">
        <v>20260.249999999996</v>
      </c>
    </row>
    <row r="53" spans="1:2" x14ac:dyDescent="0.25">
      <c r="A53" s="6" t="s">
        <v>34</v>
      </c>
      <c r="B53" s="8">
        <v>10969</v>
      </c>
    </row>
    <row r="54" spans="1:2" x14ac:dyDescent="0.25">
      <c r="A54" s="7" t="s">
        <v>868</v>
      </c>
      <c r="B54" s="8">
        <v>-4218.0900000000011</v>
      </c>
    </row>
    <row r="55" spans="1:2" x14ac:dyDescent="0.25">
      <c r="A55" s="7" t="s">
        <v>866</v>
      </c>
      <c r="B55" s="8">
        <v>15187.09</v>
      </c>
    </row>
    <row r="56" spans="1:2" x14ac:dyDescent="0.25">
      <c r="A56" s="6" t="s">
        <v>864</v>
      </c>
      <c r="B56" s="8">
        <v>629156.00000000012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R25" sqref="R25"/>
    </sheetView>
  </sheetViews>
  <sheetFormatPr defaultRowHeight="15" x14ac:dyDescent="0.25"/>
  <cols>
    <col min="1" max="1" width="14.5703125" bestFit="1" customWidth="1"/>
    <col min="2" max="2" width="15.7109375" bestFit="1" customWidth="1"/>
  </cols>
  <sheetData>
    <row r="1" spans="1:8" ht="18.75" x14ac:dyDescent="0.3">
      <c r="A1" s="11" t="s">
        <v>871</v>
      </c>
      <c r="B1" s="11" t="s">
        <v>872</v>
      </c>
      <c r="H1" s="14" t="s">
        <v>884</v>
      </c>
    </row>
    <row r="2" spans="1:8" x14ac:dyDescent="0.25">
      <c r="A2" s="9" t="s">
        <v>873</v>
      </c>
      <c r="B2" s="9">
        <f>ROWS(AP_Aging_Template!A:A)-1</f>
        <v>1048575</v>
      </c>
    </row>
    <row r="3" spans="1:8" x14ac:dyDescent="0.25">
      <c r="A3" s="9" t="s">
        <v>874</v>
      </c>
      <c r="B3" s="9">
        <f ca="1">COUNTIF(AP_Aging_Template!I:I,"Paid")/(ROWS(AP_Aging_Template!I:I)-1)</f>
        <v>4.4822735617385499E-5</v>
      </c>
    </row>
    <row r="4" spans="1:8" x14ac:dyDescent="0.25">
      <c r="A4" s="9" t="s">
        <v>875</v>
      </c>
      <c r="B4" s="9">
        <f ca="1">COUNTIF(AP_Aging_Template!I:I,"Overdue")</f>
        <v>173</v>
      </c>
    </row>
    <row r="5" spans="1:8" x14ac:dyDescent="0.25">
      <c r="A5" s="9" t="s">
        <v>876</v>
      </c>
      <c r="B5" s="9">
        <f ca="1">SUMIFS(AP_Aging_Template!H:H,AP_Aging_Template!I:I,"Overdue")</f>
        <v>766919.87999999989</v>
      </c>
    </row>
    <row r="6" spans="1:8" x14ac:dyDescent="0.25">
      <c r="A6" s="9" t="s">
        <v>877</v>
      </c>
      <c r="B6" s="9">
        <f>SUM(AP_Aging_Template!H:H)</f>
        <v>629156.00000000012</v>
      </c>
    </row>
    <row r="10" spans="1:8" ht="18.75" x14ac:dyDescent="0.3">
      <c r="A10" s="11" t="s">
        <v>819</v>
      </c>
      <c r="B10" s="12" t="s">
        <v>818</v>
      </c>
    </row>
    <row r="11" spans="1:8" x14ac:dyDescent="0.25">
      <c r="A11" t="s">
        <v>879</v>
      </c>
      <c r="B11" s="10">
        <f ca="1">ABS(SUMIFS(AP_Aging_Template!H:H,AP_Aging_Template!I:I,"Paid"))</f>
        <v>137763.87999999998</v>
      </c>
    </row>
    <row r="12" spans="1:8" x14ac:dyDescent="0.25">
      <c r="A12" t="s">
        <v>880</v>
      </c>
      <c r="B12">
        <f ca="1">SUMIFS(AP_Aging_Template!H:H,AP_Aging_Template!I:I,"Pending")</f>
        <v>0</v>
      </c>
    </row>
    <row r="13" spans="1:8" x14ac:dyDescent="0.25">
      <c r="A13" s="10" t="s">
        <v>878</v>
      </c>
      <c r="B13">
        <f ca="1">SUMIFS(AP_Aging_Template!H:H,AP_Aging_Template!I:I,"Overdue")</f>
        <v>766919.87999999989</v>
      </c>
    </row>
    <row r="14" spans="1:8" x14ac:dyDescent="0.25">
      <c r="A14" s="10"/>
    </row>
    <row r="17" spans="1:2" ht="18.75" x14ac:dyDescent="0.3">
      <c r="A17" s="11" t="s">
        <v>821</v>
      </c>
      <c r="B17" s="13" t="s">
        <v>818</v>
      </c>
    </row>
    <row r="18" spans="1:2" x14ac:dyDescent="0.25">
      <c r="A18" t="s">
        <v>868</v>
      </c>
      <c r="B18">
        <f ca="1">ABS(SUMIFS(AP_Aging_Template!H:H,AP_Aging_Template!K:K,"Current"))</f>
        <v>137763.87999999998</v>
      </c>
    </row>
    <row r="19" spans="1:2" x14ac:dyDescent="0.25">
      <c r="A19" t="s">
        <v>881</v>
      </c>
      <c r="B19">
        <f ca="1">SUMIFS(AP_Aging_Template!H:H,AP_Aging_Template!K:K,"1-30")</f>
        <v>9138.39</v>
      </c>
    </row>
    <row r="20" spans="1:2" x14ac:dyDescent="0.25">
      <c r="A20" t="s">
        <v>882</v>
      </c>
      <c r="B20">
        <f ca="1">SUMIFS(AP_Aging_Template!H:H,AP_Aging_Template!K:K,"31-60")</f>
        <v>111220.23000000001</v>
      </c>
    </row>
    <row r="21" spans="1:2" x14ac:dyDescent="0.25">
      <c r="A21" t="s">
        <v>883</v>
      </c>
      <c r="B21">
        <f ca="1">SUMIFS(AP_Aging_Template!H:H,AP_Aging_Template!K:K,"61-90")</f>
        <v>337104.02000000008</v>
      </c>
    </row>
    <row r="22" spans="1:2" x14ac:dyDescent="0.25">
      <c r="A22" t="s">
        <v>865</v>
      </c>
      <c r="B22">
        <f ca="1">SUMIFS(AP_Aging_Template!H:H,AP_Aging_Template!K:K,"&gt;90")</f>
        <v>0</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1"/>
  <sheetViews>
    <sheetView tabSelected="1" workbookViewId="0">
      <selection activeCell="N2" sqref="N2"/>
    </sheetView>
  </sheetViews>
  <sheetFormatPr defaultRowHeight="15" x14ac:dyDescent="0.25"/>
  <cols>
    <col min="2" max="2" width="10.42578125" bestFit="1" customWidth="1"/>
    <col min="3" max="3" width="12.5703125" bestFit="1" customWidth="1"/>
    <col min="4" max="4" width="12.7109375" bestFit="1" customWidth="1"/>
    <col min="5" max="5" width="10.42578125" bestFit="1" customWidth="1"/>
    <col min="7" max="7" width="13.140625" bestFit="1" customWidth="1"/>
    <col min="10" max="10" width="14.5703125" bestFit="1" customWidth="1"/>
    <col min="11" max="11" width="13.140625" bestFit="1" customWidth="1"/>
  </cols>
  <sheetData>
    <row r="1" spans="1:11" x14ac:dyDescent="0.25">
      <c r="A1" s="1" t="s">
        <v>262</v>
      </c>
      <c r="B1" s="1" t="s">
        <v>0</v>
      </c>
      <c r="C1" s="1" t="s">
        <v>263</v>
      </c>
      <c r="D1" s="1" t="s">
        <v>264</v>
      </c>
      <c r="E1" s="1" t="s">
        <v>266</v>
      </c>
      <c r="F1" s="1" t="s">
        <v>42</v>
      </c>
      <c r="G1" s="1" t="s">
        <v>817</v>
      </c>
      <c r="H1" s="1" t="s">
        <v>818</v>
      </c>
      <c r="I1" s="1" t="s">
        <v>819</v>
      </c>
      <c r="J1" s="1" t="s">
        <v>820</v>
      </c>
      <c r="K1" s="1" t="s">
        <v>821</v>
      </c>
    </row>
    <row r="2" spans="1:11" x14ac:dyDescent="0.25">
      <c r="A2" t="s">
        <v>267</v>
      </c>
      <c r="B2" t="s">
        <v>18</v>
      </c>
      <c r="C2" s="2">
        <v>45831</v>
      </c>
      <c r="D2" s="2">
        <v>45831</v>
      </c>
      <c r="E2" s="2">
        <v>45891</v>
      </c>
      <c r="F2">
        <v>9585.2099999999991</v>
      </c>
      <c r="G2">
        <f>SUMIFS(Payments!$D:$D,Payments!$B:$B,$A2)</f>
        <v>8133.75</v>
      </c>
      <c r="H2">
        <f>F2-G2</f>
        <v>1451.4599999999991</v>
      </c>
      <c r="I2" t="str">
        <f ca="1">IF(H2&lt;=0,"Paid",IF(TODAY()&gt;E2,"Overdue","Pending"))</f>
        <v>Overdue</v>
      </c>
      <c r="J2">
        <f ca="1">IF(I2="Paid",0,MAX(0,TODAY()-E2))</f>
        <v>69</v>
      </c>
      <c r="K2" t="str">
        <f ca="1">IF(J2=0,"Current",IF(J2&lt;=30,"1-30",IF(J2&lt;=60,"31-60",IF(J2&lt;=90,"61-90","&gt;90"))))</f>
        <v>61-90</v>
      </c>
    </row>
    <row r="3" spans="1:11" x14ac:dyDescent="0.25">
      <c r="A3" t="s">
        <v>268</v>
      </c>
      <c r="B3" t="s">
        <v>32</v>
      </c>
      <c r="C3" s="2">
        <v>45857</v>
      </c>
      <c r="D3" s="2">
        <v>45859</v>
      </c>
      <c r="E3" s="2">
        <v>45904</v>
      </c>
      <c r="F3">
        <v>5810.95</v>
      </c>
      <c r="G3">
        <f>SUMIFS(Payments!$D:$D,Payments!$B:$B,$A3)</f>
        <v>0</v>
      </c>
      <c r="H3">
        <f t="shared" ref="H3:H66" si="0">F3-G3</f>
        <v>5810.95</v>
      </c>
      <c r="I3" t="str">
        <f t="shared" ref="I3:I66" ca="1" si="1">IF(H3&lt;=0,"Paid",IF(TODAY()&gt;E3,"Overdue","Pending"))</f>
        <v>Overdue</v>
      </c>
      <c r="J3">
        <f t="shared" ref="J3:J66" ca="1" si="2">IF(I3="Paid",0,MAX(0,TODAY()-E3))</f>
        <v>56</v>
      </c>
      <c r="K3" t="str">
        <f t="shared" ref="K3:K66" ca="1" si="3">IF(J3=0,"Current",IF(J3&lt;=30,"1-30",IF(J3&lt;=60,"31-60",IF(J3&lt;=90,"61-90","&gt;90"))))</f>
        <v>31-60</v>
      </c>
    </row>
    <row r="4" spans="1:11" x14ac:dyDescent="0.25">
      <c r="A4" t="s">
        <v>269</v>
      </c>
      <c r="B4" t="s">
        <v>15</v>
      </c>
      <c r="C4" s="2">
        <v>45836</v>
      </c>
      <c r="D4" s="2">
        <v>45836</v>
      </c>
      <c r="E4" s="2">
        <v>45896</v>
      </c>
      <c r="F4">
        <v>3356.74</v>
      </c>
      <c r="G4">
        <f>SUMIFS(Payments!$D:$D,Payments!$B:$B,$A4)</f>
        <v>0</v>
      </c>
      <c r="H4">
        <f t="shared" si="0"/>
        <v>3356.74</v>
      </c>
      <c r="I4" t="str">
        <f t="shared" ca="1" si="1"/>
        <v>Overdue</v>
      </c>
      <c r="J4">
        <f t="shared" ca="1" si="2"/>
        <v>64</v>
      </c>
      <c r="K4" t="str">
        <f t="shared" ca="1" si="3"/>
        <v>61-90</v>
      </c>
    </row>
    <row r="5" spans="1:11" x14ac:dyDescent="0.25">
      <c r="A5" t="s">
        <v>270</v>
      </c>
      <c r="B5" t="s">
        <v>32</v>
      </c>
      <c r="C5" s="2">
        <v>45844</v>
      </c>
      <c r="D5" s="2">
        <v>45846</v>
      </c>
      <c r="E5" s="2">
        <v>45891</v>
      </c>
      <c r="F5">
        <v>3721.19</v>
      </c>
      <c r="G5">
        <f>SUMIFS(Payments!$D:$D,Payments!$B:$B,$A5)</f>
        <v>0</v>
      </c>
      <c r="H5">
        <f t="shared" si="0"/>
        <v>3721.19</v>
      </c>
      <c r="I5" t="str">
        <f t="shared" ca="1" si="1"/>
        <v>Overdue</v>
      </c>
      <c r="J5">
        <f t="shared" ca="1" si="2"/>
        <v>69</v>
      </c>
      <c r="K5" t="str">
        <f t="shared" ca="1" si="3"/>
        <v>61-90</v>
      </c>
    </row>
    <row r="6" spans="1:11" x14ac:dyDescent="0.25">
      <c r="A6" t="s">
        <v>271</v>
      </c>
      <c r="B6" t="s">
        <v>30</v>
      </c>
      <c r="C6" s="2">
        <v>45818</v>
      </c>
      <c r="D6" s="2">
        <v>45819</v>
      </c>
      <c r="E6" s="2">
        <v>45833</v>
      </c>
      <c r="F6">
        <v>7184.88</v>
      </c>
      <c r="G6">
        <f>SUMIFS(Payments!$D:$D,Payments!$B:$B,$A6)</f>
        <v>0</v>
      </c>
      <c r="H6">
        <f t="shared" si="0"/>
        <v>7184.88</v>
      </c>
      <c r="I6" t="str">
        <f t="shared" ca="1" si="1"/>
        <v>Overdue</v>
      </c>
      <c r="J6">
        <f t="shared" ca="1" si="2"/>
        <v>127</v>
      </c>
      <c r="K6" t="str">
        <f t="shared" ca="1" si="3"/>
        <v>&gt;90</v>
      </c>
    </row>
    <row r="7" spans="1:11" x14ac:dyDescent="0.25">
      <c r="A7" t="s">
        <v>272</v>
      </c>
      <c r="B7" t="s">
        <v>24</v>
      </c>
      <c r="C7" s="2">
        <v>45834</v>
      </c>
      <c r="D7" s="2">
        <v>45834</v>
      </c>
      <c r="E7" s="2">
        <v>45879</v>
      </c>
      <c r="F7">
        <v>6148.91</v>
      </c>
      <c r="G7">
        <f>SUMIFS(Payments!$D:$D,Payments!$B:$B,$A7)</f>
        <v>1268.43</v>
      </c>
      <c r="H7">
        <f t="shared" si="0"/>
        <v>4880.4799999999996</v>
      </c>
      <c r="I7" t="str">
        <f t="shared" ca="1" si="1"/>
        <v>Overdue</v>
      </c>
      <c r="J7">
        <f t="shared" ca="1" si="2"/>
        <v>81</v>
      </c>
      <c r="K7" t="str">
        <f t="shared" ca="1" si="3"/>
        <v>61-90</v>
      </c>
    </row>
    <row r="8" spans="1:11" x14ac:dyDescent="0.25">
      <c r="A8" t="s">
        <v>273</v>
      </c>
      <c r="B8" t="s">
        <v>26</v>
      </c>
      <c r="C8" s="2">
        <v>45844</v>
      </c>
      <c r="D8" s="2">
        <v>45844</v>
      </c>
      <c r="E8" s="2">
        <v>45904</v>
      </c>
      <c r="F8">
        <v>3198.62</v>
      </c>
      <c r="G8">
        <f>SUMIFS(Payments!$D:$D,Payments!$B:$B,$A8)</f>
        <v>0</v>
      </c>
      <c r="H8">
        <f t="shared" si="0"/>
        <v>3198.62</v>
      </c>
      <c r="I8" t="str">
        <f t="shared" ca="1" si="1"/>
        <v>Overdue</v>
      </c>
      <c r="J8">
        <f t="shared" ca="1" si="2"/>
        <v>56</v>
      </c>
      <c r="K8" t="str">
        <f t="shared" ca="1" si="3"/>
        <v>31-60</v>
      </c>
    </row>
    <row r="9" spans="1:11" x14ac:dyDescent="0.25">
      <c r="A9" t="s">
        <v>274</v>
      </c>
      <c r="B9" t="s">
        <v>32</v>
      </c>
      <c r="C9" s="2">
        <v>45837</v>
      </c>
      <c r="D9" s="2">
        <v>45837</v>
      </c>
      <c r="E9" s="2">
        <v>45882</v>
      </c>
      <c r="F9">
        <v>8016.04</v>
      </c>
      <c r="G9">
        <f>SUMIFS(Payments!$D:$D,Payments!$B:$B,$A9)</f>
        <v>2707.94</v>
      </c>
      <c r="H9">
        <f t="shared" si="0"/>
        <v>5308.1</v>
      </c>
      <c r="I9" t="str">
        <f t="shared" ca="1" si="1"/>
        <v>Overdue</v>
      </c>
      <c r="J9">
        <f t="shared" ca="1" si="2"/>
        <v>78</v>
      </c>
      <c r="K9" t="str">
        <f t="shared" ca="1" si="3"/>
        <v>61-90</v>
      </c>
    </row>
    <row r="10" spans="1:11" x14ac:dyDescent="0.25">
      <c r="A10" t="s">
        <v>275</v>
      </c>
      <c r="B10" t="s">
        <v>26</v>
      </c>
      <c r="C10" s="2">
        <v>45850</v>
      </c>
      <c r="D10" s="2">
        <v>45850</v>
      </c>
      <c r="E10" s="2">
        <v>45910</v>
      </c>
      <c r="F10">
        <v>5494.33</v>
      </c>
      <c r="G10">
        <f>SUMIFS(Payments!$D:$D,Payments!$B:$B,$A10)</f>
        <v>3208.37</v>
      </c>
      <c r="H10">
        <f t="shared" si="0"/>
        <v>2285.96</v>
      </c>
      <c r="I10" t="str">
        <f t="shared" ca="1" si="1"/>
        <v>Overdue</v>
      </c>
      <c r="J10">
        <f t="shared" ca="1" si="2"/>
        <v>50</v>
      </c>
      <c r="K10" t="str">
        <f t="shared" ca="1" si="3"/>
        <v>31-60</v>
      </c>
    </row>
    <row r="11" spans="1:11" x14ac:dyDescent="0.25">
      <c r="A11" t="s">
        <v>276</v>
      </c>
      <c r="B11" t="s">
        <v>6</v>
      </c>
      <c r="C11" s="2">
        <v>45832</v>
      </c>
      <c r="D11" s="2">
        <v>45833</v>
      </c>
      <c r="E11" s="2">
        <v>45878</v>
      </c>
      <c r="F11">
        <v>5284.1</v>
      </c>
      <c r="G11">
        <f>SUMIFS(Payments!$D:$D,Payments!$B:$B,$A11)</f>
        <v>0</v>
      </c>
      <c r="H11">
        <f t="shared" si="0"/>
        <v>5284.1</v>
      </c>
      <c r="I11" t="str">
        <f t="shared" ca="1" si="1"/>
        <v>Overdue</v>
      </c>
      <c r="J11">
        <f t="shared" ca="1" si="2"/>
        <v>82</v>
      </c>
      <c r="K11" t="str">
        <f t="shared" ca="1" si="3"/>
        <v>61-90</v>
      </c>
    </row>
    <row r="12" spans="1:11" x14ac:dyDescent="0.25">
      <c r="A12" t="s">
        <v>277</v>
      </c>
      <c r="B12" t="s">
        <v>24</v>
      </c>
      <c r="C12" s="2">
        <v>45839</v>
      </c>
      <c r="D12" s="2">
        <v>45840</v>
      </c>
      <c r="E12" s="2">
        <v>45885</v>
      </c>
      <c r="F12">
        <v>6685.18</v>
      </c>
      <c r="G12">
        <f>SUMIFS(Payments!$D:$D,Payments!$B:$B,$A12)</f>
        <v>5028.1499999999996</v>
      </c>
      <c r="H12">
        <f t="shared" si="0"/>
        <v>1657.0300000000007</v>
      </c>
      <c r="I12" t="str">
        <f t="shared" ca="1" si="1"/>
        <v>Overdue</v>
      </c>
      <c r="J12">
        <f t="shared" ca="1" si="2"/>
        <v>75</v>
      </c>
      <c r="K12" t="str">
        <f t="shared" ca="1" si="3"/>
        <v>61-90</v>
      </c>
    </row>
    <row r="13" spans="1:11" x14ac:dyDescent="0.25">
      <c r="A13" t="s">
        <v>278</v>
      </c>
      <c r="B13" t="s">
        <v>28</v>
      </c>
      <c r="C13" s="2">
        <v>45823</v>
      </c>
      <c r="D13" s="2">
        <v>45823</v>
      </c>
      <c r="E13" s="2">
        <v>45853</v>
      </c>
      <c r="F13">
        <v>9913.58</v>
      </c>
      <c r="G13">
        <f>SUMIFS(Payments!$D:$D,Payments!$B:$B,$A13)</f>
        <v>0</v>
      </c>
      <c r="H13">
        <f t="shared" si="0"/>
        <v>9913.58</v>
      </c>
      <c r="I13" t="str">
        <f t="shared" ca="1" si="1"/>
        <v>Overdue</v>
      </c>
      <c r="J13">
        <f t="shared" ca="1" si="2"/>
        <v>107</v>
      </c>
      <c r="K13" t="str">
        <f t="shared" ca="1" si="3"/>
        <v>&gt;90</v>
      </c>
    </row>
    <row r="14" spans="1:11" x14ac:dyDescent="0.25">
      <c r="A14" t="s">
        <v>279</v>
      </c>
      <c r="B14" t="s">
        <v>10</v>
      </c>
      <c r="C14" s="2">
        <v>45833</v>
      </c>
      <c r="D14" s="2">
        <v>45834</v>
      </c>
      <c r="E14" s="2">
        <v>45848</v>
      </c>
      <c r="F14">
        <v>6779.01</v>
      </c>
      <c r="G14">
        <f>SUMIFS(Payments!$D:$D,Payments!$B:$B,$A14)</f>
        <v>0</v>
      </c>
      <c r="H14">
        <f t="shared" si="0"/>
        <v>6779.01</v>
      </c>
      <c r="I14" t="str">
        <f t="shared" ca="1" si="1"/>
        <v>Overdue</v>
      </c>
      <c r="J14">
        <f t="shared" ca="1" si="2"/>
        <v>112</v>
      </c>
      <c r="K14" t="str">
        <f t="shared" ca="1" si="3"/>
        <v>&gt;90</v>
      </c>
    </row>
    <row r="15" spans="1:11" x14ac:dyDescent="0.25">
      <c r="A15" t="s">
        <v>280</v>
      </c>
      <c r="B15" t="s">
        <v>26</v>
      </c>
      <c r="C15" s="2">
        <v>45847</v>
      </c>
      <c r="D15" s="2">
        <v>45847</v>
      </c>
      <c r="E15" s="2">
        <v>45907</v>
      </c>
      <c r="F15">
        <v>3184.17</v>
      </c>
      <c r="G15">
        <f>SUMIFS(Payments!$D:$D,Payments!$B:$B,$A15)</f>
        <v>0</v>
      </c>
      <c r="H15">
        <f t="shared" si="0"/>
        <v>3184.17</v>
      </c>
      <c r="I15" t="str">
        <f t="shared" ca="1" si="1"/>
        <v>Overdue</v>
      </c>
      <c r="J15">
        <f t="shared" ca="1" si="2"/>
        <v>53</v>
      </c>
      <c r="K15" t="str">
        <f t="shared" ca="1" si="3"/>
        <v>31-60</v>
      </c>
    </row>
    <row r="16" spans="1:11" x14ac:dyDescent="0.25">
      <c r="A16" t="s">
        <v>281</v>
      </c>
      <c r="B16" t="s">
        <v>28</v>
      </c>
      <c r="C16" s="2">
        <v>45851</v>
      </c>
      <c r="D16" s="2">
        <v>45853</v>
      </c>
      <c r="E16" s="2">
        <v>45883</v>
      </c>
      <c r="F16">
        <v>1054.05</v>
      </c>
      <c r="G16">
        <f>SUMIFS(Payments!$D:$D,Payments!$B:$B,$A16)</f>
        <v>0</v>
      </c>
      <c r="H16">
        <f t="shared" si="0"/>
        <v>1054.05</v>
      </c>
      <c r="I16" t="str">
        <f t="shared" ca="1" si="1"/>
        <v>Overdue</v>
      </c>
      <c r="J16">
        <f t="shared" ca="1" si="2"/>
        <v>77</v>
      </c>
      <c r="K16" t="str">
        <f t="shared" ca="1" si="3"/>
        <v>61-90</v>
      </c>
    </row>
    <row r="17" spans="1:11" x14ac:dyDescent="0.25">
      <c r="A17" t="s">
        <v>282</v>
      </c>
      <c r="B17" t="s">
        <v>32</v>
      </c>
      <c r="C17" s="2">
        <v>45804</v>
      </c>
      <c r="D17" s="2">
        <v>45806</v>
      </c>
      <c r="E17" s="2">
        <v>45851</v>
      </c>
      <c r="F17">
        <v>10964.3</v>
      </c>
      <c r="G17">
        <f>SUMIFS(Payments!$D:$D,Payments!$B:$B,$A17)</f>
        <v>12797.57</v>
      </c>
      <c r="H17">
        <f t="shared" si="0"/>
        <v>-1833.2700000000004</v>
      </c>
      <c r="I17" t="str">
        <f t="shared" ca="1" si="1"/>
        <v>Paid</v>
      </c>
      <c r="J17">
        <f t="shared" ca="1" si="2"/>
        <v>0</v>
      </c>
      <c r="K17" t="str">
        <f t="shared" ca="1" si="3"/>
        <v>Current</v>
      </c>
    </row>
    <row r="18" spans="1:11" x14ac:dyDescent="0.25">
      <c r="A18" t="s">
        <v>283</v>
      </c>
      <c r="B18" t="s">
        <v>18</v>
      </c>
      <c r="C18" s="2">
        <v>45830</v>
      </c>
      <c r="D18" s="2">
        <v>45832</v>
      </c>
      <c r="E18" s="2">
        <v>45892</v>
      </c>
      <c r="F18">
        <v>6331.64</v>
      </c>
      <c r="G18">
        <f>SUMIFS(Payments!$D:$D,Payments!$B:$B,$A18)</f>
        <v>0</v>
      </c>
      <c r="H18">
        <f t="shared" si="0"/>
        <v>6331.64</v>
      </c>
      <c r="I18" t="str">
        <f t="shared" ca="1" si="1"/>
        <v>Overdue</v>
      </c>
      <c r="J18">
        <f t="shared" ca="1" si="2"/>
        <v>68</v>
      </c>
      <c r="K18" t="str">
        <f t="shared" ca="1" si="3"/>
        <v>61-90</v>
      </c>
    </row>
    <row r="19" spans="1:11" x14ac:dyDescent="0.25">
      <c r="A19" t="s">
        <v>284</v>
      </c>
      <c r="B19" t="s">
        <v>20</v>
      </c>
      <c r="C19" s="2">
        <v>45853</v>
      </c>
      <c r="D19" s="2">
        <v>45855</v>
      </c>
      <c r="E19" s="2">
        <v>45869</v>
      </c>
      <c r="F19">
        <v>7896.72</v>
      </c>
      <c r="G19">
        <f>SUMIFS(Payments!$D:$D,Payments!$B:$B,$A19)</f>
        <v>0</v>
      </c>
      <c r="H19">
        <f t="shared" si="0"/>
        <v>7896.72</v>
      </c>
      <c r="I19" t="str">
        <f t="shared" ca="1" si="1"/>
        <v>Overdue</v>
      </c>
      <c r="J19">
        <f t="shared" ca="1" si="2"/>
        <v>91</v>
      </c>
      <c r="K19" t="str">
        <f t="shared" ca="1" si="3"/>
        <v>&gt;90</v>
      </c>
    </row>
    <row r="20" spans="1:11" x14ac:dyDescent="0.25">
      <c r="A20" t="s">
        <v>285</v>
      </c>
      <c r="B20" t="s">
        <v>30</v>
      </c>
      <c r="C20" s="2">
        <v>45808</v>
      </c>
      <c r="D20" s="2">
        <v>45808</v>
      </c>
      <c r="E20" s="2">
        <v>45822</v>
      </c>
      <c r="F20">
        <v>10753.88</v>
      </c>
      <c r="G20">
        <f>SUMIFS(Payments!$D:$D,Payments!$B:$B,$A20)</f>
        <v>22249.559999999998</v>
      </c>
      <c r="H20">
        <f t="shared" si="0"/>
        <v>-11495.679999999998</v>
      </c>
      <c r="I20" t="str">
        <f t="shared" ca="1" si="1"/>
        <v>Paid</v>
      </c>
      <c r="J20">
        <f t="shared" ca="1" si="2"/>
        <v>0</v>
      </c>
      <c r="K20" t="str">
        <f t="shared" ca="1" si="3"/>
        <v>Current</v>
      </c>
    </row>
    <row r="21" spans="1:11" x14ac:dyDescent="0.25">
      <c r="A21" t="s">
        <v>286</v>
      </c>
      <c r="B21" t="s">
        <v>32</v>
      </c>
      <c r="C21" s="2">
        <v>45857</v>
      </c>
      <c r="D21" s="2">
        <v>45858</v>
      </c>
      <c r="E21" s="2">
        <v>45903</v>
      </c>
      <c r="F21">
        <v>7552.85</v>
      </c>
      <c r="G21">
        <f>SUMIFS(Payments!$D:$D,Payments!$B:$B,$A21)</f>
        <v>7163.42</v>
      </c>
      <c r="H21">
        <f t="shared" si="0"/>
        <v>389.43000000000029</v>
      </c>
      <c r="I21" t="str">
        <f t="shared" ca="1" si="1"/>
        <v>Overdue</v>
      </c>
      <c r="J21">
        <f t="shared" ca="1" si="2"/>
        <v>57</v>
      </c>
      <c r="K21" t="str">
        <f t="shared" ca="1" si="3"/>
        <v>31-60</v>
      </c>
    </row>
    <row r="22" spans="1:11" x14ac:dyDescent="0.25">
      <c r="A22" t="s">
        <v>287</v>
      </c>
      <c r="B22" t="s">
        <v>20</v>
      </c>
      <c r="C22" s="2">
        <v>45828</v>
      </c>
      <c r="D22" s="2">
        <v>45830</v>
      </c>
      <c r="E22" s="2">
        <v>45844</v>
      </c>
      <c r="F22">
        <v>1710.84</v>
      </c>
      <c r="G22">
        <f>SUMIFS(Payments!$D:$D,Payments!$B:$B,$A22)</f>
        <v>1710.84</v>
      </c>
      <c r="H22">
        <f t="shared" si="0"/>
        <v>0</v>
      </c>
      <c r="I22" t="str">
        <f t="shared" ca="1" si="1"/>
        <v>Paid</v>
      </c>
      <c r="J22">
        <f t="shared" ca="1" si="2"/>
        <v>0</v>
      </c>
      <c r="K22" t="str">
        <f t="shared" ca="1" si="3"/>
        <v>Current</v>
      </c>
    </row>
    <row r="23" spans="1:11" x14ac:dyDescent="0.25">
      <c r="A23" t="s">
        <v>288</v>
      </c>
      <c r="B23" t="s">
        <v>26</v>
      </c>
      <c r="C23" s="2">
        <v>45834</v>
      </c>
      <c r="D23" s="2">
        <v>45836</v>
      </c>
      <c r="E23" s="2">
        <v>45896</v>
      </c>
      <c r="F23">
        <v>589.16</v>
      </c>
      <c r="G23">
        <f>SUMIFS(Payments!$D:$D,Payments!$B:$B,$A23)</f>
        <v>324.99</v>
      </c>
      <c r="H23">
        <f t="shared" si="0"/>
        <v>264.16999999999996</v>
      </c>
      <c r="I23" t="str">
        <f t="shared" ca="1" si="1"/>
        <v>Overdue</v>
      </c>
      <c r="J23">
        <f t="shared" ca="1" si="2"/>
        <v>64</v>
      </c>
      <c r="K23" t="str">
        <f t="shared" ca="1" si="3"/>
        <v>61-90</v>
      </c>
    </row>
    <row r="24" spans="1:11" x14ac:dyDescent="0.25">
      <c r="A24" t="s">
        <v>289</v>
      </c>
      <c r="B24" t="s">
        <v>32</v>
      </c>
      <c r="C24" s="2">
        <v>45821</v>
      </c>
      <c r="D24" s="2">
        <v>45822</v>
      </c>
      <c r="E24" s="2">
        <v>45867</v>
      </c>
      <c r="F24">
        <v>6934.04</v>
      </c>
      <c r="G24">
        <f>SUMIFS(Payments!$D:$D,Payments!$B:$B,$A24)</f>
        <v>2187.3200000000002</v>
      </c>
      <c r="H24">
        <f t="shared" si="0"/>
        <v>4746.7199999999993</v>
      </c>
      <c r="I24" t="str">
        <f t="shared" ca="1" si="1"/>
        <v>Overdue</v>
      </c>
      <c r="J24">
        <f t="shared" ca="1" si="2"/>
        <v>93</v>
      </c>
      <c r="K24" t="str">
        <f t="shared" ca="1" si="3"/>
        <v>&gt;90</v>
      </c>
    </row>
    <row r="25" spans="1:11" x14ac:dyDescent="0.25">
      <c r="A25" t="s">
        <v>290</v>
      </c>
      <c r="B25" t="s">
        <v>28</v>
      </c>
      <c r="C25" s="2">
        <v>45819</v>
      </c>
      <c r="D25" s="2">
        <v>45819</v>
      </c>
      <c r="E25" s="2">
        <v>45849</v>
      </c>
      <c r="F25">
        <v>4572.87</v>
      </c>
      <c r="G25">
        <f>SUMIFS(Payments!$D:$D,Payments!$B:$B,$A25)</f>
        <v>1041.52</v>
      </c>
      <c r="H25">
        <f t="shared" si="0"/>
        <v>3531.35</v>
      </c>
      <c r="I25" t="str">
        <f t="shared" ca="1" si="1"/>
        <v>Overdue</v>
      </c>
      <c r="J25">
        <f t="shared" ca="1" si="2"/>
        <v>111</v>
      </c>
      <c r="K25" t="str">
        <f t="shared" ca="1" si="3"/>
        <v>&gt;90</v>
      </c>
    </row>
    <row r="26" spans="1:11" x14ac:dyDescent="0.25">
      <c r="A26" t="s">
        <v>291</v>
      </c>
      <c r="B26" t="s">
        <v>20</v>
      </c>
      <c r="C26" s="2">
        <v>45842</v>
      </c>
      <c r="D26" s="2">
        <v>45843</v>
      </c>
      <c r="E26" s="2">
        <v>45857</v>
      </c>
      <c r="F26">
        <v>5565.75</v>
      </c>
      <c r="G26">
        <f>SUMIFS(Payments!$D:$D,Payments!$B:$B,$A26)</f>
        <v>3004.78</v>
      </c>
      <c r="H26">
        <f t="shared" si="0"/>
        <v>2560.9699999999998</v>
      </c>
      <c r="I26" t="str">
        <f t="shared" ca="1" si="1"/>
        <v>Overdue</v>
      </c>
      <c r="J26">
        <f t="shared" ca="1" si="2"/>
        <v>103</v>
      </c>
      <c r="K26" t="str">
        <f t="shared" ca="1" si="3"/>
        <v>&gt;90</v>
      </c>
    </row>
    <row r="27" spans="1:11" x14ac:dyDescent="0.25">
      <c r="A27" t="s">
        <v>292</v>
      </c>
      <c r="B27" t="s">
        <v>18</v>
      </c>
      <c r="C27" s="2">
        <v>45853</v>
      </c>
      <c r="D27" s="2">
        <v>45855</v>
      </c>
      <c r="E27" s="2">
        <v>45915</v>
      </c>
      <c r="F27">
        <v>2112.37</v>
      </c>
      <c r="G27">
        <f>SUMIFS(Payments!$D:$D,Payments!$B:$B,$A27)</f>
        <v>1844.84</v>
      </c>
      <c r="H27">
        <f t="shared" si="0"/>
        <v>267.52999999999997</v>
      </c>
      <c r="I27" t="str">
        <f t="shared" ca="1" si="1"/>
        <v>Overdue</v>
      </c>
      <c r="J27">
        <f t="shared" ca="1" si="2"/>
        <v>45</v>
      </c>
      <c r="K27" t="str">
        <f t="shared" ca="1" si="3"/>
        <v>31-60</v>
      </c>
    </row>
    <row r="28" spans="1:11" x14ac:dyDescent="0.25">
      <c r="A28" t="s">
        <v>293</v>
      </c>
      <c r="B28" t="s">
        <v>20</v>
      </c>
      <c r="C28" s="2">
        <v>45826</v>
      </c>
      <c r="D28" s="2">
        <v>45827</v>
      </c>
      <c r="E28" s="2">
        <v>45841</v>
      </c>
      <c r="F28">
        <v>1734.2</v>
      </c>
      <c r="G28">
        <f>SUMIFS(Payments!$D:$D,Payments!$B:$B,$A28)</f>
        <v>1825.73</v>
      </c>
      <c r="H28">
        <f t="shared" si="0"/>
        <v>-91.529999999999973</v>
      </c>
      <c r="I28" t="str">
        <f t="shared" ca="1" si="1"/>
        <v>Paid</v>
      </c>
      <c r="J28">
        <f t="shared" ca="1" si="2"/>
        <v>0</v>
      </c>
      <c r="K28" t="str">
        <f t="shared" ca="1" si="3"/>
        <v>Current</v>
      </c>
    </row>
    <row r="29" spans="1:11" x14ac:dyDescent="0.25">
      <c r="A29" t="s">
        <v>294</v>
      </c>
      <c r="B29" t="s">
        <v>30</v>
      </c>
      <c r="C29" s="2">
        <v>45810</v>
      </c>
      <c r="D29" s="2">
        <v>45812</v>
      </c>
      <c r="E29" s="2">
        <v>45826</v>
      </c>
      <c r="F29">
        <v>1010.93</v>
      </c>
      <c r="G29">
        <f>SUMIFS(Payments!$D:$D,Payments!$B:$B,$A29)</f>
        <v>654.08000000000004</v>
      </c>
      <c r="H29">
        <f t="shared" si="0"/>
        <v>356.84999999999991</v>
      </c>
      <c r="I29" t="str">
        <f t="shared" ca="1" si="1"/>
        <v>Overdue</v>
      </c>
      <c r="J29">
        <f t="shared" ca="1" si="2"/>
        <v>134</v>
      </c>
      <c r="K29" t="str">
        <f t="shared" ca="1" si="3"/>
        <v>&gt;90</v>
      </c>
    </row>
    <row r="30" spans="1:11" x14ac:dyDescent="0.25">
      <c r="A30" t="s">
        <v>295</v>
      </c>
      <c r="B30" t="s">
        <v>20</v>
      </c>
      <c r="C30" s="2">
        <v>45878</v>
      </c>
      <c r="D30" s="2">
        <v>45879</v>
      </c>
      <c r="E30" s="2">
        <v>45893</v>
      </c>
      <c r="F30">
        <v>14320.22</v>
      </c>
      <c r="G30">
        <f>SUMIFS(Payments!$D:$D,Payments!$B:$B,$A30)</f>
        <v>14320.22</v>
      </c>
      <c r="H30">
        <f t="shared" si="0"/>
        <v>0</v>
      </c>
      <c r="I30" t="str">
        <f t="shared" ca="1" si="1"/>
        <v>Paid</v>
      </c>
      <c r="J30">
        <f t="shared" ca="1" si="2"/>
        <v>0</v>
      </c>
      <c r="K30" t="str">
        <f t="shared" ca="1" si="3"/>
        <v>Current</v>
      </c>
    </row>
    <row r="31" spans="1:11" x14ac:dyDescent="0.25">
      <c r="A31" t="s">
        <v>296</v>
      </c>
      <c r="B31" t="s">
        <v>20</v>
      </c>
      <c r="C31" s="2">
        <v>45833</v>
      </c>
      <c r="D31" s="2">
        <v>45833</v>
      </c>
      <c r="E31" s="2">
        <v>45847</v>
      </c>
      <c r="F31">
        <v>10592.8</v>
      </c>
      <c r="G31">
        <f>SUMIFS(Payments!$D:$D,Payments!$B:$B,$A31)</f>
        <v>31046.499999999996</v>
      </c>
      <c r="H31">
        <f t="shared" si="0"/>
        <v>-20453.699999999997</v>
      </c>
      <c r="I31" t="str">
        <f t="shared" ca="1" si="1"/>
        <v>Paid</v>
      </c>
      <c r="J31">
        <f t="shared" ca="1" si="2"/>
        <v>0</v>
      </c>
      <c r="K31" t="str">
        <f t="shared" ca="1" si="3"/>
        <v>Current</v>
      </c>
    </row>
    <row r="32" spans="1:11" x14ac:dyDescent="0.25">
      <c r="A32" t="s">
        <v>297</v>
      </c>
      <c r="B32" t="s">
        <v>30</v>
      </c>
      <c r="C32" s="2">
        <v>45840</v>
      </c>
      <c r="D32" s="2">
        <v>45842</v>
      </c>
      <c r="E32" s="2">
        <v>45856</v>
      </c>
      <c r="F32">
        <v>3276.5</v>
      </c>
      <c r="G32">
        <f>SUMIFS(Payments!$D:$D,Payments!$B:$B,$A32)</f>
        <v>3276.5</v>
      </c>
      <c r="H32">
        <f t="shared" si="0"/>
        <v>0</v>
      </c>
      <c r="I32" t="str">
        <f t="shared" ca="1" si="1"/>
        <v>Paid</v>
      </c>
      <c r="J32">
        <f t="shared" ca="1" si="2"/>
        <v>0</v>
      </c>
      <c r="K32" t="str">
        <f t="shared" ca="1" si="3"/>
        <v>Current</v>
      </c>
    </row>
    <row r="33" spans="1:11" x14ac:dyDescent="0.25">
      <c r="A33" t="s">
        <v>298</v>
      </c>
      <c r="B33" t="s">
        <v>28</v>
      </c>
      <c r="C33" s="2">
        <v>45869</v>
      </c>
      <c r="D33" s="2">
        <v>45870</v>
      </c>
      <c r="E33" s="2">
        <v>45900</v>
      </c>
      <c r="F33">
        <v>3143.61</v>
      </c>
      <c r="G33">
        <f>SUMIFS(Payments!$D:$D,Payments!$B:$B,$A33)</f>
        <v>0</v>
      </c>
      <c r="H33">
        <f t="shared" si="0"/>
        <v>3143.61</v>
      </c>
      <c r="I33" t="str">
        <f t="shared" ca="1" si="1"/>
        <v>Overdue</v>
      </c>
      <c r="J33">
        <f t="shared" ca="1" si="2"/>
        <v>60</v>
      </c>
      <c r="K33" t="str">
        <f t="shared" ca="1" si="3"/>
        <v>31-60</v>
      </c>
    </row>
    <row r="34" spans="1:11" x14ac:dyDescent="0.25">
      <c r="A34" t="s">
        <v>299</v>
      </c>
      <c r="B34" t="s">
        <v>28</v>
      </c>
      <c r="C34" s="2">
        <v>45846</v>
      </c>
      <c r="D34" s="2">
        <v>45847</v>
      </c>
      <c r="E34" s="2">
        <v>45877</v>
      </c>
      <c r="F34">
        <v>9908.09</v>
      </c>
      <c r="G34">
        <f>SUMIFS(Payments!$D:$D,Payments!$B:$B,$A34)</f>
        <v>0</v>
      </c>
      <c r="H34">
        <f t="shared" si="0"/>
        <v>9908.09</v>
      </c>
      <c r="I34" t="str">
        <f t="shared" ca="1" si="1"/>
        <v>Overdue</v>
      </c>
      <c r="J34">
        <f t="shared" ca="1" si="2"/>
        <v>83</v>
      </c>
      <c r="K34" t="str">
        <f t="shared" ca="1" si="3"/>
        <v>61-90</v>
      </c>
    </row>
    <row r="35" spans="1:11" x14ac:dyDescent="0.25">
      <c r="A35" t="s">
        <v>300</v>
      </c>
      <c r="B35" t="s">
        <v>15</v>
      </c>
      <c r="C35" s="2">
        <v>45817</v>
      </c>
      <c r="D35" s="2">
        <v>45818</v>
      </c>
      <c r="E35" s="2">
        <v>45878</v>
      </c>
      <c r="F35">
        <v>8025.1</v>
      </c>
      <c r="G35">
        <f>SUMIFS(Payments!$D:$D,Payments!$B:$B,$A35)</f>
        <v>4488.55</v>
      </c>
      <c r="H35">
        <f t="shared" si="0"/>
        <v>3536.55</v>
      </c>
      <c r="I35" t="str">
        <f t="shared" ca="1" si="1"/>
        <v>Overdue</v>
      </c>
      <c r="J35">
        <f t="shared" ca="1" si="2"/>
        <v>82</v>
      </c>
      <c r="K35" t="str">
        <f t="shared" ca="1" si="3"/>
        <v>61-90</v>
      </c>
    </row>
    <row r="36" spans="1:11" x14ac:dyDescent="0.25">
      <c r="A36" t="s">
        <v>301</v>
      </c>
      <c r="B36" t="s">
        <v>30</v>
      </c>
      <c r="C36" s="2">
        <v>45822</v>
      </c>
      <c r="D36" s="2">
        <v>45824</v>
      </c>
      <c r="E36" s="2">
        <v>45838</v>
      </c>
      <c r="F36">
        <v>1816.12</v>
      </c>
      <c r="G36">
        <f>SUMIFS(Payments!$D:$D,Payments!$B:$B,$A36)</f>
        <v>0</v>
      </c>
      <c r="H36">
        <f t="shared" si="0"/>
        <v>1816.12</v>
      </c>
      <c r="I36" t="str">
        <f t="shared" ca="1" si="1"/>
        <v>Overdue</v>
      </c>
      <c r="J36">
        <f t="shared" ca="1" si="2"/>
        <v>122</v>
      </c>
      <c r="K36" t="str">
        <f t="shared" ca="1" si="3"/>
        <v>&gt;90</v>
      </c>
    </row>
    <row r="37" spans="1:11" x14ac:dyDescent="0.25">
      <c r="A37" t="s">
        <v>302</v>
      </c>
      <c r="B37" t="s">
        <v>12</v>
      </c>
      <c r="C37" s="2">
        <v>45854</v>
      </c>
      <c r="D37" s="2">
        <v>45854</v>
      </c>
      <c r="E37" s="2">
        <v>45884</v>
      </c>
      <c r="F37">
        <v>2628.21</v>
      </c>
      <c r="G37">
        <f>SUMIFS(Payments!$D:$D,Payments!$B:$B,$A37)</f>
        <v>2628.21</v>
      </c>
      <c r="H37">
        <f t="shared" si="0"/>
        <v>0</v>
      </c>
      <c r="I37" t="str">
        <f t="shared" ca="1" si="1"/>
        <v>Paid</v>
      </c>
      <c r="J37">
        <f t="shared" ca="1" si="2"/>
        <v>0</v>
      </c>
      <c r="K37" t="str">
        <f t="shared" ca="1" si="3"/>
        <v>Current</v>
      </c>
    </row>
    <row r="38" spans="1:11" x14ac:dyDescent="0.25">
      <c r="A38" t="s">
        <v>303</v>
      </c>
      <c r="B38" t="s">
        <v>24</v>
      </c>
      <c r="C38" s="2">
        <v>45822</v>
      </c>
      <c r="D38" s="2">
        <v>45824</v>
      </c>
      <c r="E38" s="2">
        <v>45869</v>
      </c>
      <c r="F38">
        <v>8365.27</v>
      </c>
      <c r="G38">
        <f>SUMIFS(Payments!$D:$D,Payments!$B:$B,$A38)</f>
        <v>7019.76</v>
      </c>
      <c r="H38">
        <f t="shared" si="0"/>
        <v>1345.5100000000002</v>
      </c>
      <c r="I38" t="str">
        <f t="shared" ca="1" si="1"/>
        <v>Overdue</v>
      </c>
      <c r="J38">
        <f t="shared" ca="1" si="2"/>
        <v>91</v>
      </c>
      <c r="K38" t="str">
        <f t="shared" ca="1" si="3"/>
        <v>&gt;90</v>
      </c>
    </row>
    <row r="39" spans="1:11" x14ac:dyDescent="0.25">
      <c r="A39" t="s">
        <v>304</v>
      </c>
      <c r="B39" t="s">
        <v>24</v>
      </c>
      <c r="C39" s="2">
        <v>45852</v>
      </c>
      <c r="D39" s="2">
        <v>45853</v>
      </c>
      <c r="E39" s="2">
        <v>45898</v>
      </c>
      <c r="F39">
        <v>10053.719999999999</v>
      </c>
      <c r="G39">
        <f>SUMIFS(Payments!$D:$D,Payments!$B:$B,$A39)</f>
        <v>8489.9500000000007</v>
      </c>
      <c r="H39">
        <f t="shared" si="0"/>
        <v>1563.7699999999986</v>
      </c>
      <c r="I39" t="str">
        <f t="shared" ca="1" si="1"/>
        <v>Overdue</v>
      </c>
      <c r="J39">
        <f t="shared" ca="1" si="2"/>
        <v>62</v>
      </c>
      <c r="K39" t="str">
        <f t="shared" ca="1" si="3"/>
        <v>61-90</v>
      </c>
    </row>
    <row r="40" spans="1:11" x14ac:dyDescent="0.25">
      <c r="A40" t="s">
        <v>305</v>
      </c>
      <c r="B40" t="s">
        <v>6</v>
      </c>
      <c r="C40" s="2">
        <v>45828</v>
      </c>
      <c r="D40" s="2">
        <v>45830</v>
      </c>
      <c r="E40" s="2">
        <v>45875</v>
      </c>
      <c r="F40">
        <v>5648.78</v>
      </c>
      <c r="G40">
        <f>SUMIFS(Payments!$D:$D,Payments!$B:$B,$A40)</f>
        <v>0</v>
      </c>
      <c r="H40">
        <f t="shared" si="0"/>
        <v>5648.78</v>
      </c>
      <c r="I40" t="str">
        <f t="shared" ca="1" si="1"/>
        <v>Overdue</v>
      </c>
      <c r="J40">
        <f t="shared" ca="1" si="2"/>
        <v>85</v>
      </c>
      <c r="K40" t="str">
        <f t="shared" ca="1" si="3"/>
        <v>61-90</v>
      </c>
    </row>
    <row r="41" spans="1:11" x14ac:dyDescent="0.25">
      <c r="A41" t="s">
        <v>306</v>
      </c>
      <c r="B41" t="s">
        <v>24</v>
      </c>
      <c r="C41" s="2">
        <v>45837</v>
      </c>
      <c r="D41" s="2">
        <v>45838</v>
      </c>
      <c r="E41" s="2">
        <v>45883</v>
      </c>
      <c r="F41">
        <v>6105.12</v>
      </c>
      <c r="G41">
        <f>SUMIFS(Payments!$D:$D,Payments!$B:$B,$A41)</f>
        <v>0</v>
      </c>
      <c r="H41">
        <f t="shared" si="0"/>
        <v>6105.12</v>
      </c>
      <c r="I41" t="str">
        <f t="shared" ca="1" si="1"/>
        <v>Overdue</v>
      </c>
      <c r="J41">
        <f t="shared" ca="1" si="2"/>
        <v>77</v>
      </c>
      <c r="K41" t="str">
        <f t="shared" ca="1" si="3"/>
        <v>61-90</v>
      </c>
    </row>
    <row r="42" spans="1:11" x14ac:dyDescent="0.25">
      <c r="A42" t="s">
        <v>307</v>
      </c>
      <c r="B42" t="s">
        <v>6</v>
      </c>
      <c r="C42" s="2">
        <v>45846</v>
      </c>
      <c r="D42" s="2">
        <v>45848</v>
      </c>
      <c r="E42" s="2">
        <v>45893</v>
      </c>
      <c r="F42">
        <v>7436.6</v>
      </c>
      <c r="G42">
        <f>SUMIFS(Payments!$D:$D,Payments!$B:$B,$A42)</f>
        <v>0</v>
      </c>
      <c r="H42">
        <f t="shared" si="0"/>
        <v>7436.6</v>
      </c>
      <c r="I42" t="str">
        <f t="shared" ca="1" si="1"/>
        <v>Overdue</v>
      </c>
      <c r="J42">
        <f t="shared" ca="1" si="2"/>
        <v>67</v>
      </c>
      <c r="K42" t="str">
        <f t="shared" ca="1" si="3"/>
        <v>61-90</v>
      </c>
    </row>
    <row r="43" spans="1:11" x14ac:dyDescent="0.25">
      <c r="A43" t="s">
        <v>308</v>
      </c>
      <c r="B43" t="s">
        <v>10</v>
      </c>
      <c r="C43" s="2">
        <v>45838</v>
      </c>
      <c r="D43" s="2">
        <v>45838</v>
      </c>
      <c r="E43" s="2">
        <v>45852</v>
      </c>
      <c r="F43">
        <v>833.87</v>
      </c>
      <c r="G43">
        <f>SUMIFS(Payments!$D:$D,Payments!$B:$B,$A43)</f>
        <v>1283.94</v>
      </c>
      <c r="H43">
        <f t="shared" si="0"/>
        <v>-450.07000000000005</v>
      </c>
      <c r="I43" t="str">
        <f t="shared" ca="1" si="1"/>
        <v>Paid</v>
      </c>
      <c r="J43">
        <f t="shared" ca="1" si="2"/>
        <v>0</v>
      </c>
      <c r="K43" t="str">
        <f t="shared" ca="1" si="3"/>
        <v>Current</v>
      </c>
    </row>
    <row r="44" spans="1:11" x14ac:dyDescent="0.25">
      <c r="A44" t="s">
        <v>309</v>
      </c>
      <c r="B44" t="s">
        <v>28</v>
      </c>
      <c r="C44" s="2">
        <v>45821</v>
      </c>
      <c r="D44" s="2">
        <v>45822</v>
      </c>
      <c r="E44" s="2">
        <v>45852</v>
      </c>
      <c r="F44">
        <v>3918.92</v>
      </c>
      <c r="G44">
        <f>SUMIFS(Payments!$D:$D,Payments!$B:$B,$A44)</f>
        <v>3918.92</v>
      </c>
      <c r="H44">
        <f t="shared" si="0"/>
        <v>0</v>
      </c>
      <c r="I44" t="str">
        <f t="shared" ca="1" si="1"/>
        <v>Paid</v>
      </c>
      <c r="J44">
        <f t="shared" ca="1" si="2"/>
        <v>0</v>
      </c>
      <c r="K44" t="str">
        <f t="shared" ca="1" si="3"/>
        <v>Current</v>
      </c>
    </row>
    <row r="45" spans="1:11" x14ac:dyDescent="0.25">
      <c r="A45" t="s">
        <v>310</v>
      </c>
      <c r="B45" t="s">
        <v>32</v>
      </c>
      <c r="C45" s="2">
        <v>45845</v>
      </c>
      <c r="D45" s="2">
        <v>45845</v>
      </c>
      <c r="E45" s="2">
        <v>45890</v>
      </c>
      <c r="F45">
        <v>8909.44</v>
      </c>
      <c r="G45">
        <f>SUMIFS(Payments!$D:$D,Payments!$B:$B,$A45)</f>
        <v>5594.05</v>
      </c>
      <c r="H45">
        <f t="shared" si="0"/>
        <v>3315.3900000000003</v>
      </c>
      <c r="I45" t="str">
        <f t="shared" ca="1" si="1"/>
        <v>Overdue</v>
      </c>
      <c r="J45">
        <f t="shared" ca="1" si="2"/>
        <v>70</v>
      </c>
      <c r="K45" t="str">
        <f t="shared" ca="1" si="3"/>
        <v>61-90</v>
      </c>
    </row>
    <row r="46" spans="1:11" x14ac:dyDescent="0.25">
      <c r="A46" t="s">
        <v>311</v>
      </c>
      <c r="B46" t="s">
        <v>12</v>
      </c>
      <c r="C46" s="2">
        <v>45843</v>
      </c>
      <c r="D46" s="2">
        <v>45843</v>
      </c>
      <c r="E46" s="2">
        <v>45873</v>
      </c>
      <c r="F46">
        <v>13510.96</v>
      </c>
      <c r="G46">
        <f>SUMIFS(Payments!$D:$D,Payments!$B:$B,$A46)</f>
        <v>0</v>
      </c>
      <c r="H46">
        <f t="shared" si="0"/>
        <v>13510.96</v>
      </c>
      <c r="I46" t="str">
        <f t="shared" ca="1" si="1"/>
        <v>Overdue</v>
      </c>
      <c r="J46">
        <f t="shared" ca="1" si="2"/>
        <v>87</v>
      </c>
      <c r="K46" t="str">
        <f t="shared" ca="1" si="3"/>
        <v>61-90</v>
      </c>
    </row>
    <row r="47" spans="1:11" x14ac:dyDescent="0.25">
      <c r="A47" t="s">
        <v>312</v>
      </c>
      <c r="B47" t="s">
        <v>26</v>
      </c>
      <c r="C47" s="2">
        <v>45869</v>
      </c>
      <c r="D47" s="2">
        <v>45869</v>
      </c>
      <c r="E47" s="2">
        <v>45929</v>
      </c>
      <c r="F47">
        <v>5125.55</v>
      </c>
      <c r="G47">
        <f>SUMIFS(Payments!$D:$D,Payments!$B:$B,$A47)</f>
        <v>5125.55</v>
      </c>
      <c r="H47">
        <f t="shared" si="0"/>
        <v>0</v>
      </c>
      <c r="I47" t="str">
        <f t="shared" ca="1" si="1"/>
        <v>Paid</v>
      </c>
      <c r="J47">
        <f t="shared" ca="1" si="2"/>
        <v>0</v>
      </c>
      <c r="K47" t="str">
        <f t="shared" ca="1" si="3"/>
        <v>Current</v>
      </c>
    </row>
    <row r="48" spans="1:11" x14ac:dyDescent="0.25">
      <c r="A48" t="s">
        <v>313</v>
      </c>
      <c r="B48" t="s">
        <v>20</v>
      </c>
      <c r="C48" s="2">
        <v>45816</v>
      </c>
      <c r="D48" s="2">
        <v>45818</v>
      </c>
      <c r="E48" s="2">
        <v>45832</v>
      </c>
      <c r="F48">
        <v>5780.59</v>
      </c>
      <c r="G48">
        <f>SUMIFS(Payments!$D:$D,Payments!$B:$B,$A48)</f>
        <v>0</v>
      </c>
      <c r="H48">
        <f t="shared" si="0"/>
        <v>5780.59</v>
      </c>
      <c r="I48" t="str">
        <f t="shared" ca="1" si="1"/>
        <v>Overdue</v>
      </c>
      <c r="J48">
        <f t="shared" ca="1" si="2"/>
        <v>128</v>
      </c>
      <c r="K48" t="str">
        <f t="shared" ca="1" si="3"/>
        <v>&gt;90</v>
      </c>
    </row>
    <row r="49" spans="1:11" x14ac:dyDescent="0.25">
      <c r="A49" t="s">
        <v>314</v>
      </c>
      <c r="B49" t="s">
        <v>26</v>
      </c>
      <c r="C49" s="2">
        <v>45868</v>
      </c>
      <c r="D49" s="2">
        <v>45868</v>
      </c>
      <c r="E49" s="2">
        <v>45928</v>
      </c>
      <c r="F49">
        <v>6521.19</v>
      </c>
      <c r="G49">
        <f>SUMIFS(Payments!$D:$D,Payments!$B:$B,$A49)</f>
        <v>2703.44</v>
      </c>
      <c r="H49">
        <f t="shared" si="0"/>
        <v>3817.7499999999995</v>
      </c>
      <c r="I49" t="str">
        <f t="shared" ca="1" si="1"/>
        <v>Overdue</v>
      </c>
      <c r="J49">
        <f t="shared" ca="1" si="2"/>
        <v>32</v>
      </c>
      <c r="K49" t="str">
        <f t="shared" ca="1" si="3"/>
        <v>31-60</v>
      </c>
    </row>
    <row r="50" spans="1:11" x14ac:dyDescent="0.25">
      <c r="A50" t="s">
        <v>315</v>
      </c>
      <c r="B50" t="s">
        <v>18</v>
      </c>
      <c r="C50" s="2">
        <v>45831</v>
      </c>
      <c r="D50" s="2">
        <v>45831</v>
      </c>
      <c r="E50" s="2">
        <v>45891</v>
      </c>
      <c r="F50">
        <v>4737.09</v>
      </c>
      <c r="G50">
        <f>SUMIFS(Payments!$D:$D,Payments!$B:$B,$A50)</f>
        <v>2834.95</v>
      </c>
      <c r="H50">
        <f t="shared" si="0"/>
        <v>1902.1400000000003</v>
      </c>
      <c r="I50" t="str">
        <f t="shared" ca="1" si="1"/>
        <v>Overdue</v>
      </c>
      <c r="J50">
        <f t="shared" ca="1" si="2"/>
        <v>69</v>
      </c>
      <c r="K50" t="str">
        <f t="shared" ca="1" si="3"/>
        <v>61-90</v>
      </c>
    </row>
    <row r="51" spans="1:11" x14ac:dyDescent="0.25">
      <c r="A51" t="s">
        <v>316</v>
      </c>
      <c r="B51" t="s">
        <v>32</v>
      </c>
      <c r="C51" s="2">
        <v>45825</v>
      </c>
      <c r="D51" s="2">
        <v>45825</v>
      </c>
      <c r="E51" s="2">
        <v>45870</v>
      </c>
      <c r="F51">
        <v>7351.22</v>
      </c>
      <c r="G51">
        <f>SUMIFS(Payments!$D:$D,Payments!$B:$B,$A51)</f>
        <v>0</v>
      </c>
      <c r="H51">
        <f t="shared" si="0"/>
        <v>7351.22</v>
      </c>
      <c r="I51" t="str">
        <f t="shared" ca="1" si="1"/>
        <v>Overdue</v>
      </c>
      <c r="J51">
        <f t="shared" ca="1" si="2"/>
        <v>90</v>
      </c>
      <c r="K51" t="str">
        <f t="shared" ca="1" si="3"/>
        <v>61-90</v>
      </c>
    </row>
    <row r="52" spans="1:11" x14ac:dyDescent="0.25">
      <c r="A52" t="s">
        <v>317</v>
      </c>
      <c r="B52" t="s">
        <v>32</v>
      </c>
      <c r="C52" s="2">
        <v>45803</v>
      </c>
      <c r="D52" s="2">
        <v>45803</v>
      </c>
      <c r="E52" s="2">
        <v>45848</v>
      </c>
      <c r="F52">
        <v>1337.94</v>
      </c>
      <c r="G52">
        <f>SUMIFS(Payments!$D:$D,Payments!$B:$B,$A52)</f>
        <v>2238.11</v>
      </c>
      <c r="H52">
        <f t="shared" si="0"/>
        <v>-900.17000000000007</v>
      </c>
      <c r="I52" t="str">
        <f t="shared" ca="1" si="1"/>
        <v>Paid</v>
      </c>
      <c r="J52">
        <f t="shared" ca="1" si="2"/>
        <v>0</v>
      </c>
      <c r="K52" t="str">
        <f t="shared" ca="1" si="3"/>
        <v>Current</v>
      </c>
    </row>
    <row r="53" spans="1:11" x14ac:dyDescent="0.25">
      <c r="A53" t="s">
        <v>318</v>
      </c>
      <c r="B53" t="s">
        <v>12</v>
      </c>
      <c r="C53" s="2">
        <v>45815</v>
      </c>
      <c r="D53" s="2">
        <v>45817</v>
      </c>
      <c r="E53" s="2">
        <v>45847</v>
      </c>
      <c r="F53">
        <v>4917.6000000000004</v>
      </c>
      <c r="G53">
        <f>SUMIFS(Payments!$D:$D,Payments!$B:$B,$A53)</f>
        <v>0</v>
      </c>
      <c r="H53">
        <f t="shared" si="0"/>
        <v>4917.6000000000004</v>
      </c>
      <c r="I53" t="str">
        <f t="shared" ca="1" si="1"/>
        <v>Overdue</v>
      </c>
      <c r="J53">
        <f t="shared" ca="1" si="2"/>
        <v>113</v>
      </c>
      <c r="K53" t="str">
        <f t="shared" ca="1" si="3"/>
        <v>&gt;90</v>
      </c>
    </row>
    <row r="54" spans="1:11" x14ac:dyDescent="0.25">
      <c r="A54" t="s">
        <v>319</v>
      </c>
      <c r="B54" t="s">
        <v>28</v>
      </c>
      <c r="C54" s="2">
        <v>45817</v>
      </c>
      <c r="D54" s="2">
        <v>45819</v>
      </c>
      <c r="E54" s="2">
        <v>45849</v>
      </c>
      <c r="F54">
        <v>3842.98</v>
      </c>
      <c r="G54">
        <f>SUMIFS(Payments!$D:$D,Payments!$B:$B,$A54)</f>
        <v>3484.96</v>
      </c>
      <c r="H54">
        <f t="shared" si="0"/>
        <v>358.02</v>
      </c>
      <c r="I54" t="str">
        <f t="shared" ca="1" si="1"/>
        <v>Overdue</v>
      </c>
      <c r="J54">
        <f t="shared" ca="1" si="2"/>
        <v>111</v>
      </c>
      <c r="K54" t="str">
        <f t="shared" ca="1" si="3"/>
        <v>&gt;90</v>
      </c>
    </row>
    <row r="55" spans="1:11" x14ac:dyDescent="0.25">
      <c r="A55" t="s">
        <v>320</v>
      </c>
      <c r="B55" t="s">
        <v>10</v>
      </c>
      <c r="C55" s="2">
        <v>45846</v>
      </c>
      <c r="D55" s="2">
        <v>45846</v>
      </c>
      <c r="E55" s="2">
        <v>45860</v>
      </c>
      <c r="F55">
        <v>7503.97</v>
      </c>
      <c r="G55">
        <f>SUMIFS(Payments!$D:$D,Payments!$B:$B,$A55)</f>
        <v>0</v>
      </c>
      <c r="H55">
        <f t="shared" si="0"/>
        <v>7503.97</v>
      </c>
      <c r="I55" t="str">
        <f t="shared" ca="1" si="1"/>
        <v>Overdue</v>
      </c>
      <c r="J55">
        <f t="shared" ca="1" si="2"/>
        <v>100</v>
      </c>
      <c r="K55" t="str">
        <f t="shared" ca="1" si="3"/>
        <v>&gt;90</v>
      </c>
    </row>
    <row r="56" spans="1:11" x14ac:dyDescent="0.25">
      <c r="A56" t="s">
        <v>321</v>
      </c>
      <c r="B56" t="s">
        <v>30</v>
      </c>
      <c r="C56" s="2">
        <v>45845</v>
      </c>
      <c r="D56" s="2">
        <v>45845</v>
      </c>
      <c r="E56" s="2">
        <v>45859</v>
      </c>
      <c r="F56">
        <v>13904.96</v>
      </c>
      <c r="G56">
        <f>SUMIFS(Payments!$D:$D,Payments!$B:$B,$A56)</f>
        <v>19095.72</v>
      </c>
      <c r="H56">
        <f t="shared" si="0"/>
        <v>-5190.760000000002</v>
      </c>
      <c r="I56" t="str">
        <f t="shared" ca="1" si="1"/>
        <v>Paid</v>
      </c>
      <c r="J56">
        <f t="shared" ca="1" si="2"/>
        <v>0</v>
      </c>
      <c r="K56" t="str">
        <f t="shared" ca="1" si="3"/>
        <v>Current</v>
      </c>
    </row>
    <row r="57" spans="1:11" x14ac:dyDescent="0.25">
      <c r="A57" t="s">
        <v>322</v>
      </c>
      <c r="B57" t="s">
        <v>12</v>
      </c>
      <c r="C57" s="2">
        <v>45850</v>
      </c>
      <c r="D57" s="2">
        <v>45850</v>
      </c>
      <c r="E57" s="2">
        <v>45880</v>
      </c>
      <c r="F57">
        <v>1474.5</v>
      </c>
      <c r="G57">
        <f>SUMIFS(Payments!$D:$D,Payments!$B:$B,$A57)</f>
        <v>0</v>
      </c>
      <c r="H57">
        <f t="shared" si="0"/>
        <v>1474.5</v>
      </c>
      <c r="I57" t="str">
        <f t="shared" ca="1" si="1"/>
        <v>Overdue</v>
      </c>
      <c r="J57">
        <f t="shared" ca="1" si="2"/>
        <v>80</v>
      </c>
      <c r="K57" t="str">
        <f t="shared" ca="1" si="3"/>
        <v>61-90</v>
      </c>
    </row>
    <row r="58" spans="1:11" x14ac:dyDescent="0.25">
      <c r="A58" t="s">
        <v>323</v>
      </c>
      <c r="B58" t="s">
        <v>18</v>
      </c>
      <c r="C58" s="2">
        <v>45824</v>
      </c>
      <c r="D58" s="2">
        <v>45825</v>
      </c>
      <c r="E58" s="2">
        <v>45885</v>
      </c>
      <c r="F58">
        <v>8159.12</v>
      </c>
      <c r="G58">
        <f>SUMIFS(Payments!$D:$D,Payments!$B:$B,$A58)</f>
        <v>7629.37</v>
      </c>
      <c r="H58">
        <f t="shared" si="0"/>
        <v>529.75</v>
      </c>
      <c r="I58" t="str">
        <f t="shared" ca="1" si="1"/>
        <v>Overdue</v>
      </c>
      <c r="J58">
        <f t="shared" ca="1" si="2"/>
        <v>75</v>
      </c>
      <c r="K58" t="str">
        <f t="shared" ca="1" si="3"/>
        <v>61-90</v>
      </c>
    </row>
    <row r="59" spans="1:11" x14ac:dyDescent="0.25">
      <c r="A59" t="s">
        <v>324</v>
      </c>
      <c r="B59" t="s">
        <v>30</v>
      </c>
      <c r="C59" s="2">
        <v>45811</v>
      </c>
      <c r="D59" s="2">
        <v>45812</v>
      </c>
      <c r="E59" s="2">
        <v>45826</v>
      </c>
      <c r="F59">
        <v>5070.17</v>
      </c>
      <c r="G59">
        <f>SUMIFS(Payments!$D:$D,Payments!$B:$B,$A59)</f>
        <v>0</v>
      </c>
      <c r="H59">
        <f t="shared" si="0"/>
        <v>5070.17</v>
      </c>
      <c r="I59" t="str">
        <f t="shared" ca="1" si="1"/>
        <v>Overdue</v>
      </c>
      <c r="J59">
        <f t="shared" ca="1" si="2"/>
        <v>134</v>
      </c>
      <c r="K59" t="str">
        <f t="shared" ca="1" si="3"/>
        <v>&gt;90</v>
      </c>
    </row>
    <row r="60" spans="1:11" x14ac:dyDescent="0.25">
      <c r="A60" t="s">
        <v>325</v>
      </c>
      <c r="B60" t="s">
        <v>30</v>
      </c>
      <c r="C60" s="2">
        <v>45809</v>
      </c>
      <c r="D60" s="2">
        <v>45810</v>
      </c>
      <c r="E60" s="2">
        <v>45824</v>
      </c>
      <c r="F60">
        <v>8921.43</v>
      </c>
      <c r="G60">
        <f>SUMIFS(Payments!$D:$D,Payments!$B:$B,$A60)</f>
        <v>0</v>
      </c>
      <c r="H60">
        <f t="shared" si="0"/>
        <v>8921.43</v>
      </c>
      <c r="I60" t="str">
        <f t="shared" ca="1" si="1"/>
        <v>Overdue</v>
      </c>
      <c r="J60">
        <f t="shared" ca="1" si="2"/>
        <v>136</v>
      </c>
      <c r="K60" t="str">
        <f t="shared" ca="1" si="3"/>
        <v>&gt;90</v>
      </c>
    </row>
    <row r="61" spans="1:11" x14ac:dyDescent="0.25">
      <c r="A61" t="s">
        <v>326</v>
      </c>
      <c r="B61" t="s">
        <v>34</v>
      </c>
      <c r="C61" s="2">
        <v>45841</v>
      </c>
      <c r="D61" s="2">
        <v>45842</v>
      </c>
      <c r="E61" s="2">
        <v>45887</v>
      </c>
      <c r="F61">
        <v>7389.2</v>
      </c>
      <c r="G61">
        <f>SUMIFS(Payments!$D:$D,Payments!$B:$B,$A61)</f>
        <v>11607.29</v>
      </c>
      <c r="H61">
        <f t="shared" si="0"/>
        <v>-4218.0900000000011</v>
      </c>
      <c r="I61" t="str">
        <f t="shared" ca="1" si="1"/>
        <v>Paid</v>
      </c>
      <c r="J61">
        <f t="shared" ca="1" si="2"/>
        <v>0</v>
      </c>
      <c r="K61" t="str">
        <f t="shared" ca="1" si="3"/>
        <v>Current</v>
      </c>
    </row>
    <row r="62" spans="1:11" x14ac:dyDescent="0.25">
      <c r="A62" t="s">
        <v>327</v>
      </c>
      <c r="B62" t="s">
        <v>20</v>
      </c>
      <c r="C62" s="2">
        <v>45837</v>
      </c>
      <c r="D62" s="2">
        <v>45837</v>
      </c>
      <c r="E62" s="2">
        <v>45851</v>
      </c>
      <c r="F62">
        <v>5549.47</v>
      </c>
      <c r="G62">
        <f>SUMIFS(Payments!$D:$D,Payments!$B:$B,$A62)</f>
        <v>0</v>
      </c>
      <c r="H62">
        <f t="shared" si="0"/>
        <v>5549.47</v>
      </c>
      <c r="I62" t="str">
        <f t="shared" ca="1" si="1"/>
        <v>Overdue</v>
      </c>
      <c r="J62">
        <f t="shared" ca="1" si="2"/>
        <v>109</v>
      </c>
      <c r="K62" t="str">
        <f t="shared" ca="1" si="3"/>
        <v>&gt;90</v>
      </c>
    </row>
    <row r="63" spans="1:11" x14ac:dyDescent="0.25">
      <c r="A63" t="s">
        <v>328</v>
      </c>
      <c r="B63" t="s">
        <v>32</v>
      </c>
      <c r="C63" s="2">
        <v>45845</v>
      </c>
      <c r="D63" s="2">
        <v>45846</v>
      </c>
      <c r="E63" s="2">
        <v>45891</v>
      </c>
      <c r="F63">
        <v>7812.43</v>
      </c>
      <c r="G63">
        <f>SUMIFS(Payments!$D:$D,Payments!$B:$B,$A63)</f>
        <v>7812.43</v>
      </c>
      <c r="H63">
        <f t="shared" si="0"/>
        <v>0</v>
      </c>
      <c r="I63" t="str">
        <f t="shared" ca="1" si="1"/>
        <v>Paid</v>
      </c>
      <c r="J63">
        <f t="shared" ca="1" si="2"/>
        <v>0</v>
      </c>
      <c r="K63" t="str">
        <f t="shared" ca="1" si="3"/>
        <v>Current</v>
      </c>
    </row>
    <row r="64" spans="1:11" x14ac:dyDescent="0.25">
      <c r="A64" t="s">
        <v>329</v>
      </c>
      <c r="B64" t="s">
        <v>28</v>
      </c>
      <c r="C64" s="2">
        <v>45828</v>
      </c>
      <c r="D64" s="2">
        <v>45828</v>
      </c>
      <c r="E64" s="2">
        <v>45858</v>
      </c>
      <c r="F64">
        <v>7370.31</v>
      </c>
      <c r="G64">
        <f>SUMIFS(Payments!$D:$D,Payments!$B:$B,$A64)</f>
        <v>0</v>
      </c>
      <c r="H64">
        <f t="shared" si="0"/>
        <v>7370.31</v>
      </c>
      <c r="I64" t="str">
        <f t="shared" ca="1" si="1"/>
        <v>Overdue</v>
      </c>
      <c r="J64">
        <f t="shared" ca="1" si="2"/>
        <v>102</v>
      </c>
      <c r="K64" t="str">
        <f t="shared" ca="1" si="3"/>
        <v>&gt;90</v>
      </c>
    </row>
    <row r="65" spans="1:11" x14ac:dyDescent="0.25">
      <c r="A65" t="s">
        <v>330</v>
      </c>
      <c r="B65" t="s">
        <v>20</v>
      </c>
      <c r="C65" s="2">
        <v>45824</v>
      </c>
      <c r="D65" s="2">
        <v>45824</v>
      </c>
      <c r="E65" s="2">
        <v>45838</v>
      </c>
      <c r="F65">
        <v>2450.65</v>
      </c>
      <c r="G65">
        <f>SUMIFS(Payments!$D:$D,Payments!$B:$B,$A65)</f>
        <v>4513.7299999999996</v>
      </c>
      <c r="H65">
        <f t="shared" si="0"/>
        <v>-2063.0799999999995</v>
      </c>
      <c r="I65" t="str">
        <f t="shared" ca="1" si="1"/>
        <v>Paid</v>
      </c>
      <c r="J65">
        <f t="shared" ca="1" si="2"/>
        <v>0</v>
      </c>
      <c r="K65" t="str">
        <f t="shared" ca="1" si="3"/>
        <v>Current</v>
      </c>
    </row>
    <row r="66" spans="1:11" x14ac:dyDescent="0.25">
      <c r="A66" t="s">
        <v>331</v>
      </c>
      <c r="B66" t="s">
        <v>30</v>
      </c>
      <c r="C66" s="2">
        <v>45839</v>
      </c>
      <c r="D66" s="2">
        <v>45839</v>
      </c>
      <c r="E66" s="2">
        <v>45853</v>
      </c>
      <c r="F66">
        <v>2887.68</v>
      </c>
      <c r="G66">
        <f>SUMIFS(Payments!$D:$D,Payments!$B:$B,$A66)</f>
        <v>7361.41</v>
      </c>
      <c r="H66">
        <f t="shared" si="0"/>
        <v>-4473.7299999999996</v>
      </c>
      <c r="I66" t="str">
        <f t="shared" ca="1" si="1"/>
        <v>Paid</v>
      </c>
      <c r="J66">
        <f t="shared" ca="1" si="2"/>
        <v>0</v>
      </c>
      <c r="K66" t="str">
        <f t="shared" ca="1" si="3"/>
        <v>Current</v>
      </c>
    </row>
    <row r="67" spans="1:11" x14ac:dyDescent="0.25">
      <c r="A67" t="s">
        <v>332</v>
      </c>
      <c r="B67" t="s">
        <v>28</v>
      </c>
      <c r="C67" s="2">
        <v>45848</v>
      </c>
      <c r="D67" s="2">
        <v>45849</v>
      </c>
      <c r="E67" s="2">
        <v>45879</v>
      </c>
      <c r="F67">
        <v>10723.14</v>
      </c>
      <c r="G67">
        <f>SUMIFS(Payments!$D:$D,Payments!$B:$B,$A67)</f>
        <v>0</v>
      </c>
      <c r="H67">
        <f t="shared" ref="H67:H130" si="4">F67-G67</f>
        <v>10723.14</v>
      </c>
      <c r="I67" t="str">
        <f t="shared" ref="I67:I130" ca="1" si="5">IF(H67&lt;=0,"Paid",IF(TODAY()&gt;E67,"Overdue","Pending"))</f>
        <v>Overdue</v>
      </c>
      <c r="J67">
        <f t="shared" ref="J67:J130" ca="1" si="6">IF(I67="Paid",0,MAX(0,TODAY()-E67))</f>
        <v>81</v>
      </c>
      <c r="K67" t="str">
        <f t="shared" ref="K67:K130" ca="1" si="7">IF(J67=0,"Current",IF(J67&lt;=30,"1-30",IF(J67&lt;=60,"31-60",IF(J67&lt;=90,"61-90","&gt;90"))))</f>
        <v>61-90</v>
      </c>
    </row>
    <row r="68" spans="1:11" x14ac:dyDescent="0.25">
      <c r="A68" t="s">
        <v>333</v>
      </c>
      <c r="B68" t="s">
        <v>15</v>
      </c>
      <c r="C68" s="2">
        <v>45866</v>
      </c>
      <c r="D68" s="2">
        <v>45868</v>
      </c>
      <c r="E68" s="2">
        <v>45928</v>
      </c>
      <c r="F68">
        <v>8308.1299999999992</v>
      </c>
      <c r="G68">
        <f>SUMIFS(Payments!$D:$D,Payments!$B:$B,$A68)</f>
        <v>0</v>
      </c>
      <c r="H68">
        <f t="shared" si="4"/>
        <v>8308.1299999999992</v>
      </c>
      <c r="I68" t="str">
        <f t="shared" ca="1" si="5"/>
        <v>Overdue</v>
      </c>
      <c r="J68">
        <f t="shared" ca="1" si="6"/>
        <v>32</v>
      </c>
      <c r="K68" t="str">
        <f t="shared" ca="1" si="7"/>
        <v>31-60</v>
      </c>
    </row>
    <row r="69" spans="1:11" x14ac:dyDescent="0.25">
      <c r="A69" t="s">
        <v>334</v>
      </c>
      <c r="B69" t="s">
        <v>18</v>
      </c>
      <c r="C69" s="2">
        <v>45856</v>
      </c>
      <c r="D69" s="2">
        <v>45858</v>
      </c>
      <c r="E69" s="2">
        <v>45918</v>
      </c>
      <c r="F69">
        <v>1796.29</v>
      </c>
      <c r="G69">
        <f>SUMIFS(Payments!$D:$D,Payments!$B:$B,$A69)</f>
        <v>0</v>
      </c>
      <c r="H69">
        <f t="shared" si="4"/>
        <v>1796.29</v>
      </c>
      <c r="I69" t="str">
        <f t="shared" ca="1" si="5"/>
        <v>Overdue</v>
      </c>
      <c r="J69">
        <f t="shared" ca="1" si="6"/>
        <v>42</v>
      </c>
      <c r="K69" t="str">
        <f t="shared" ca="1" si="7"/>
        <v>31-60</v>
      </c>
    </row>
    <row r="70" spans="1:11" x14ac:dyDescent="0.25">
      <c r="A70" t="s">
        <v>335</v>
      </c>
      <c r="B70" t="s">
        <v>32</v>
      </c>
      <c r="C70" s="2">
        <v>45857</v>
      </c>
      <c r="D70" s="2">
        <v>45857</v>
      </c>
      <c r="E70" s="2">
        <v>45902</v>
      </c>
      <c r="F70">
        <v>9050.91</v>
      </c>
      <c r="G70">
        <f>SUMIFS(Payments!$D:$D,Payments!$B:$B,$A70)</f>
        <v>0</v>
      </c>
      <c r="H70">
        <f t="shared" si="4"/>
        <v>9050.91</v>
      </c>
      <c r="I70" t="str">
        <f t="shared" ca="1" si="5"/>
        <v>Overdue</v>
      </c>
      <c r="J70">
        <f t="shared" ca="1" si="6"/>
        <v>58</v>
      </c>
      <c r="K70" t="str">
        <f t="shared" ca="1" si="7"/>
        <v>31-60</v>
      </c>
    </row>
    <row r="71" spans="1:11" x14ac:dyDescent="0.25">
      <c r="A71" t="s">
        <v>336</v>
      </c>
      <c r="B71" t="s">
        <v>32</v>
      </c>
      <c r="C71" s="2">
        <v>45843</v>
      </c>
      <c r="D71" s="2">
        <v>45844</v>
      </c>
      <c r="E71" s="2">
        <v>45889</v>
      </c>
      <c r="F71">
        <v>8567.85</v>
      </c>
      <c r="G71">
        <f>SUMIFS(Payments!$D:$D,Payments!$B:$B,$A71)</f>
        <v>8618.7999999999993</v>
      </c>
      <c r="H71">
        <f t="shared" si="4"/>
        <v>-50.949999999998909</v>
      </c>
      <c r="I71" t="str">
        <f t="shared" ca="1" si="5"/>
        <v>Paid</v>
      </c>
      <c r="J71">
        <f t="shared" ca="1" si="6"/>
        <v>0</v>
      </c>
      <c r="K71" t="str">
        <f t="shared" ca="1" si="7"/>
        <v>Current</v>
      </c>
    </row>
    <row r="72" spans="1:11" x14ac:dyDescent="0.25">
      <c r="A72" t="s">
        <v>337</v>
      </c>
      <c r="B72" t="s">
        <v>10</v>
      </c>
      <c r="C72" s="2">
        <v>45818</v>
      </c>
      <c r="D72" s="2">
        <v>45819</v>
      </c>
      <c r="E72" s="2">
        <v>45833</v>
      </c>
      <c r="F72">
        <v>9205.34</v>
      </c>
      <c r="G72">
        <f>SUMIFS(Payments!$D:$D,Payments!$B:$B,$A72)</f>
        <v>5718.82</v>
      </c>
      <c r="H72">
        <f t="shared" si="4"/>
        <v>3486.5200000000004</v>
      </c>
      <c r="I72" t="str">
        <f t="shared" ca="1" si="5"/>
        <v>Overdue</v>
      </c>
      <c r="J72">
        <f t="shared" ca="1" si="6"/>
        <v>127</v>
      </c>
      <c r="K72" t="str">
        <f t="shared" ca="1" si="7"/>
        <v>&gt;90</v>
      </c>
    </row>
    <row r="73" spans="1:11" x14ac:dyDescent="0.25">
      <c r="A73" t="s">
        <v>338</v>
      </c>
      <c r="B73" t="s">
        <v>18</v>
      </c>
      <c r="C73" s="2">
        <v>45829</v>
      </c>
      <c r="D73" s="2">
        <v>45830</v>
      </c>
      <c r="E73" s="2">
        <v>45890</v>
      </c>
      <c r="F73">
        <v>5415.48</v>
      </c>
      <c r="G73">
        <f>SUMIFS(Payments!$D:$D,Payments!$B:$B,$A73)</f>
        <v>0</v>
      </c>
      <c r="H73">
        <f t="shared" si="4"/>
        <v>5415.48</v>
      </c>
      <c r="I73" t="str">
        <f t="shared" ca="1" si="5"/>
        <v>Overdue</v>
      </c>
      <c r="J73">
        <f t="shared" ca="1" si="6"/>
        <v>70</v>
      </c>
      <c r="K73" t="str">
        <f t="shared" ca="1" si="7"/>
        <v>61-90</v>
      </c>
    </row>
    <row r="74" spans="1:11" x14ac:dyDescent="0.25">
      <c r="A74" t="s">
        <v>339</v>
      </c>
      <c r="B74" t="s">
        <v>28</v>
      </c>
      <c r="C74" s="2">
        <v>45828</v>
      </c>
      <c r="D74" s="2">
        <v>45830</v>
      </c>
      <c r="E74" s="2">
        <v>45860</v>
      </c>
      <c r="F74">
        <v>9410.89</v>
      </c>
      <c r="G74">
        <f>SUMIFS(Payments!$D:$D,Payments!$B:$B,$A74)</f>
        <v>3165.76</v>
      </c>
      <c r="H74">
        <f t="shared" si="4"/>
        <v>6245.1299999999992</v>
      </c>
      <c r="I74" t="str">
        <f t="shared" ca="1" si="5"/>
        <v>Overdue</v>
      </c>
      <c r="J74">
        <f t="shared" ca="1" si="6"/>
        <v>100</v>
      </c>
      <c r="K74" t="str">
        <f t="shared" ca="1" si="7"/>
        <v>&gt;90</v>
      </c>
    </row>
    <row r="75" spans="1:11" x14ac:dyDescent="0.25">
      <c r="A75" t="s">
        <v>340</v>
      </c>
      <c r="B75" t="s">
        <v>15</v>
      </c>
      <c r="C75" s="2">
        <v>45858</v>
      </c>
      <c r="D75" s="2">
        <v>45860</v>
      </c>
      <c r="E75" s="2">
        <v>45920</v>
      </c>
      <c r="F75">
        <v>4283.57</v>
      </c>
      <c r="G75">
        <f>SUMIFS(Payments!$D:$D,Payments!$B:$B,$A75)</f>
        <v>2780.59</v>
      </c>
      <c r="H75">
        <f t="shared" si="4"/>
        <v>1502.9799999999996</v>
      </c>
      <c r="I75" t="str">
        <f t="shared" ca="1" si="5"/>
        <v>Overdue</v>
      </c>
      <c r="J75">
        <f t="shared" ca="1" si="6"/>
        <v>40</v>
      </c>
      <c r="K75" t="str">
        <f t="shared" ca="1" si="7"/>
        <v>31-60</v>
      </c>
    </row>
    <row r="76" spans="1:11" x14ac:dyDescent="0.25">
      <c r="A76" t="s">
        <v>341</v>
      </c>
      <c r="B76" t="s">
        <v>6</v>
      </c>
      <c r="C76" s="2">
        <v>45828</v>
      </c>
      <c r="D76" s="2">
        <v>45828</v>
      </c>
      <c r="E76" s="2">
        <v>45873</v>
      </c>
      <c r="F76">
        <v>5478.35</v>
      </c>
      <c r="G76">
        <f>SUMIFS(Payments!$D:$D,Payments!$B:$B,$A76)</f>
        <v>3797.01</v>
      </c>
      <c r="H76">
        <f t="shared" si="4"/>
        <v>1681.3400000000001</v>
      </c>
      <c r="I76" t="str">
        <f t="shared" ca="1" si="5"/>
        <v>Overdue</v>
      </c>
      <c r="J76">
        <f t="shared" ca="1" si="6"/>
        <v>87</v>
      </c>
      <c r="K76" t="str">
        <f t="shared" ca="1" si="7"/>
        <v>61-90</v>
      </c>
    </row>
    <row r="77" spans="1:11" x14ac:dyDescent="0.25">
      <c r="A77" t="s">
        <v>342</v>
      </c>
      <c r="B77" t="s">
        <v>6</v>
      </c>
      <c r="C77" s="2">
        <v>45820</v>
      </c>
      <c r="D77" s="2">
        <v>45822</v>
      </c>
      <c r="E77" s="2">
        <v>45867</v>
      </c>
      <c r="F77">
        <v>14211.03</v>
      </c>
      <c r="G77">
        <f>SUMIFS(Payments!$D:$D,Payments!$B:$B,$A77)</f>
        <v>7158.87</v>
      </c>
      <c r="H77">
        <f t="shared" si="4"/>
        <v>7052.1600000000008</v>
      </c>
      <c r="I77" t="str">
        <f t="shared" ca="1" si="5"/>
        <v>Overdue</v>
      </c>
      <c r="J77">
        <f t="shared" ca="1" si="6"/>
        <v>93</v>
      </c>
      <c r="K77" t="str">
        <f t="shared" ca="1" si="7"/>
        <v>&gt;90</v>
      </c>
    </row>
    <row r="78" spans="1:11" x14ac:dyDescent="0.25">
      <c r="A78" t="s">
        <v>343</v>
      </c>
      <c r="B78" t="s">
        <v>6</v>
      </c>
      <c r="C78" s="2">
        <v>45816</v>
      </c>
      <c r="D78" s="2">
        <v>45818</v>
      </c>
      <c r="E78" s="2">
        <v>45863</v>
      </c>
      <c r="F78">
        <v>8186.26</v>
      </c>
      <c r="G78">
        <f>SUMIFS(Payments!$D:$D,Payments!$B:$B,$A78)</f>
        <v>8050.43</v>
      </c>
      <c r="H78">
        <f t="shared" si="4"/>
        <v>135.82999999999993</v>
      </c>
      <c r="I78" t="str">
        <f t="shared" ca="1" si="5"/>
        <v>Overdue</v>
      </c>
      <c r="J78">
        <f t="shared" ca="1" si="6"/>
        <v>97</v>
      </c>
      <c r="K78" t="str">
        <f t="shared" ca="1" si="7"/>
        <v>&gt;90</v>
      </c>
    </row>
    <row r="79" spans="1:11" x14ac:dyDescent="0.25">
      <c r="A79" t="s">
        <v>344</v>
      </c>
      <c r="B79" t="s">
        <v>24</v>
      </c>
      <c r="C79" s="2">
        <v>45838</v>
      </c>
      <c r="D79" s="2">
        <v>45840</v>
      </c>
      <c r="E79" s="2">
        <v>45885</v>
      </c>
      <c r="F79">
        <v>5621.2</v>
      </c>
      <c r="G79">
        <f>SUMIFS(Payments!$D:$D,Payments!$B:$B,$A79)</f>
        <v>0</v>
      </c>
      <c r="H79">
        <f t="shared" si="4"/>
        <v>5621.2</v>
      </c>
      <c r="I79" t="str">
        <f t="shared" ca="1" si="5"/>
        <v>Overdue</v>
      </c>
      <c r="J79">
        <f t="shared" ca="1" si="6"/>
        <v>75</v>
      </c>
      <c r="K79" t="str">
        <f t="shared" ca="1" si="7"/>
        <v>61-90</v>
      </c>
    </row>
    <row r="80" spans="1:11" x14ac:dyDescent="0.25">
      <c r="A80" t="s">
        <v>345</v>
      </c>
      <c r="B80" t="s">
        <v>20</v>
      </c>
      <c r="C80" s="2">
        <v>45827</v>
      </c>
      <c r="D80" s="2">
        <v>45827</v>
      </c>
      <c r="E80" s="2">
        <v>45841</v>
      </c>
      <c r="F80">
        <v>1874.64</v>
      </c>
      <c r="G80">
        <f>SUMIFS(Payments!$D:$D,Payments!$B:$B,$A80)</f>
        <v>0</v>
      </c>
      <c r="H80">
        <f t="shared" si="4"/>
        <v>1874.64</v>
      </c>
      <c r="I80" t="str">
        <f t="shared" ca="1" si="5"/>
        <v>Overdue</v>
      </c>
      <c r="J80">
        <f t="shared" ca="1" si="6"/>
        <v>119</v>
      </c>
      <c r="K80" t="str">
        <f t="shared" ca="1" si="7"/>
        <v>&gt;90</v>
      </c>
    </row>
    <row r="81" spans="1:11" x14ac:dyDescent="0.25">
      <c r="A81" t="s">
        <v>346</v>
      </c>
      <c r="B81" t="s">
        <v>26</v>
      </c>
      <c r="C81" s="2">
        <v>45851</v>
      </c>
      <c r="D81" s="2">
        <v>45853</v>
      </c>
      <c r="E81" s="2">
        <v>45913</v>
      </c>
      <c r="F81">
        <v>9665.76</v>
      </c>
      <c r="G81">
        <f>SUMIFS(Payments!$D:$D,Payments!$B:$B,$A81)</f>
        <v>20202.5</v>
      </c>
      <c r="H81">
        <f t="shared" si="4"/>
        <v>-10536.74</v>
      </c>
      <c r="I81" t="str">
        <f t="shared" ca="1" si="5"/>
        <v>Paid</v>
      </c>
      <c r="J81">
        <f t="shared" ca="1" si="6"/>
        <v>0</v>
      </c>
      <c r="K81" t="str">
        <f t="shared" ca="1" si="7"/>
        <v>Current</v>
      </c>
    </row>
    <row r="82" spans="1:11" x14ac:dyDescent="0.25">
      <c r="A82" t="s">
        <v>347</v>
      </c>
      <c r="B82" t="s">
        <v>10</v>
      </c>
      <c r="C82" s="2">
        <v>45835</v>
      </c>
      <c r="D82" s="2">
        <v>45837</v>
      </c>
      <c r="E82" s="2">
        <v>45851</v>
      </c>
      <c r="F82">
        <v>6272.9</v>
      </c>
      <c r="G82">
        <f>SUMIFS(Payments!$D:$D,Payments!$B:$B,$A82)</f>
        <v>6272.9</v>
      </c>
      <c r="H82">
        <f t="shared" si="4"/>
        <v>0</v>
      </c>
      <c r="I82" t="str">
        <f t="shared" ca="1" si="5"/>
        <v>Paid</v>
      </c>
      <c r="J82">
        <f t="shared" ca="1" si="6"/>
        <v>0</v>
      </c>
      <c r="K82" t="str">
        <f t="shared" ca="1" si="7"/>
        <v>Current</v>
      </c>
    </row>
    <row r="83" spans="1:11" x14ac:dyDescent="0.25">
      <c r="A83" t="s">
        <v>348</v>
      </c>
      <c r="B83" t="s">
        <v>12</v>
      </c>
      <c r="C83" s="2">
        <v>45860</v>
      </c>
      <c r="D83" s="2">
        <v>45862</v>
      </c>
      <c r="E83" s="2">
        <v>45892</v>
      </c>
      <c r="F83">
        <v>5629.31</v>
      </c>
      <c r="G83">
        <f>SUMIFS(Payments!$D:$D,Payments!$B:$B,$A83)</f>
        <v>0</v>
      </c>
      <c r="H83">
        <f t="shared" si="4"/>
        <v>5629.31</v>
      </c>
      <c r="I83" t="str">
        <f t="shared" ca="1" si="5"/>
        <v>Overdue</v>
      </c>
      <c r="J83">
        <f t="shared" ca="1" si="6"/>
        <v>68</v>
      </c>
      <c r="K83" t="str">
        <f t="shared" ca="1" si="7"/>
        <v>61-90</v>
      </c>
    </row>
    <row r="84" spans="1:11" x14ac:dyDescent="0.25">
      <c r="A84" t="s">
        <v>349</v>
      </c>
      <c r="B84" t="s">
        <v>30</v>
      </c>
      <c r="C84" s="2">
        <v>45856</v>
      </c>
      <c r="D84" s="2">
        <v>45856</v>
      </c>
      <c r="E84" s="2">
        <v>45870</v>
      </c>
      <c r="F84">
        <v>2638.74</v>
      </c>
      <c r="G84">
        <f>SUMIFS(Payments!$D:$D,Payments!$B:$B,$A84)</f>
        <v>1656.78</v>
      </c>
      <c r="H84">
        <f t="shared" si="4"/>
        <v>981.95999999999981</v>
      </c>
      <c r="I84" t="str">
        <f t="shared" ca="1" si="5"/>
        <v>Overdue</v>
      </c>
      <c r="J84">
        <f t="shared" ca="1" si="6"/>
        <v>90</v>
      </c>
      <c r="K84" t="str">
        <f t="shared" ca="1" si="7"/>
        <v>61-90</v>
      </c>
    </row>
    <row r="85" spans="1:11" x14ac:dyDescent="0.25">
      <c r="A85" t="s">
        <v>350</v>
      </c>
      <c r="B85" t="s">
        <v>28</v>
      </c>
      <c r="C85" s="2">
        <v>45841</v>
      </c>
      <c r="D85" s="2">
        <v>45843</v>
      </c>
      <c r="E85" s="2">
        <v>45873</v>
      </c>
      <c r="F85">
        <v>14068.83</v>
      </c>
      <c r="G85">
        <f>SUMIFS(Payments!$D:$D,Payments!$B:$B,$A85)</f>
        <v>0</v>
      </c>
      <c r="H85">
        <f t="shared" si="4"/>
        <v>14068.83</v>
      </c>
      <c r="I85" t="str">
        <f t="shared" ca="1" si="5"/>
        <v>Overdue</v>
      </c>
      <c r="J85">
        <f t="shared" ca="1" si="6"/>
        <v>87</v>
      </c>
      <c r="K85" t="str">
        <f t="shared" ca="1" si="7"/>
        <v>61-90</v>
      </c>
    </row>
    <row r="86" spans="1:11" x14ac:dyDescent="0.25">
      <c r="A86" t="s">
        <v>351</v>
      </c>
      <c r="B86" t="s">
        <v>18</v>
      </c>
      <c r="C86" s="2">
        <v>45833</v>
      </c>
      <c r="D86" s="2">
        <v>45833</v>
      </c>
      <c r="E86" s="2">
        <v>45893</v>
      </c>
      <c r="F86">
        <v>7635.91</v>
      </c>
      <c r="G86">
        <f>SUMIFS(Payments!$D:$D,Payments!$B:$B,$A86)</f>
        <v>0</v>
      </c>
      <c r="H86">
        <f t="shared" si="4"/>
        <v>7635.91</v>
      </c>
      <c r="I86" t="str">
        <f t="shared" ca="1" si="5"/>
        <v>Overdue</v>
      </c>
      <c r="J86">
        <f t="shared" ca="1" si="6"/>
        <v>67</v>
      </c>
      <c r="K86" t="str">
        <f t="shared" ca="1" si="7"/>
        <v>61-90</v>
      </c>
    </row>
    <row r="87" spans="1:11" x14ac:dyDescent="0.25">
      <c r="A87" t="s">
        <v>352</v>
      </c>
      <c r="B87" t="s">
        <v>32</v>
      </c>
      <c r="C87" s="2">
        <v>45840</v>
      </c>
      <c r="D87" s="2">
        <v>45840</v>
      </c>
      <c r="E87" s="2">
        <v>45885</v>
      </c>
      <c r="F87">
        <v>8768.36</v>
      </c>
      <c r="G87">
        <f>SUMIFS(Payments!$D:$D,Payments!$B:$B,$A87)</f>
        <v>13369.35</v>
      </c>
      <c r="H87">
        <f t="shared" si="4"/>
        <v>-4600.99</v>
      </c>
      <c r="I87" t="str">
        <f t="shared" ca="1" si="5"/>
        <v>Paid</v>
      </c>
      <c r="J87">
        <f t="shared" ca="1" si="6"/>
        <v>0</v>
      </c>
      <c r="K87" t="str">
        <f t="shared" ca="1" si="7"/>
        <v>Current</v>
      </c>
    </row>
    <row r="88" spans="1:11" x14ac:dyDescent="0.25">
      <c r="A88" t="s">
        <v>353</v>
      </c>
      <c r="B88" t="s">
        <v>15</v>
      </c>
      <c r="C88" s="2">
        <v>45836</v>
      </c>
      <c r="D88" s="2">
        <v>45837</v>
      </c>
      <c r="E88" s="2">
        <v>45897</v>
      </c>
      <c r="F88">
        <v>11230.3</v>
      </c>
      <c r="G88">
        <f>SUMIFS(Payments!$D:$D,Payments!$B:$B,$A88)</f>
        <v>0</v>
      </c>
      <c r="H88">
        <f t="shared" si="4"/>
        <v>11230.3</v>
      </c>
      <c r="I88" t="str">
        <f t="shared" ca="1" si="5"/>
        <v>Overdue</v>
      </c>
      <c r="J88">
        <f t="shared" ca="1" si="6"/>
        <v>63</v>
      </c>
      <c r="K88" t="str">
        <f t="shared" ca="1" si="7"/>
        <v>61-90</v>
      </c>
    </row>
    <row r="89" spans="1:11" x14ac:dyDescent="0.25">
      <c r="A89" t="s">
        <v>354</v>
      </c>
      <c r="B89" t="s">
        <v>28</v>
      </c>
      <c r="C89" s="2">
        <v>45833</v>
      </c>
      <c r="D89" s="2">
        <v>45833</v>
      </c>
      <c r="E89" s="2">
        <v>45863</v>
      </c>
      <c r="F89">
        <v>14942.46</v>
      </c>
      <c r="G89">
        <f>SUMIFS(Payments!$D:$D,Payments!$B:$B,$A89)</f>
        <v>12875.61</v>
      </c>
      <c r="H89">
        <f t="shared" si="4"/>
        <v>2066.8499999999985</v>
      </c>
      <c r="I89" t="str">
        <f t="shared" ca="1" si="5"/>
        <v>Overdue</v>
      </c>
      <c r="J89">
        <f t="shared" ca="1" si="6"/>
        <v>97</v>
      </c>
      <c r="K89" t="str">
        <f t="shared" ca="1" si="7"/>
        <v>&gt;90</v>
      </c>
    </row>
    <row r="90" spans="1:11" x14ac:dyDescent="0.25">
      <c r="A90" t="s">
        <v>355</v>
      </c>
      <c r="B90" t="s">
        <v>15</v>
      </c>
      <c r="C90" s="2">
        <v>45869</v>
      </c>
      <c r="D90" s="2">
        <v>45869</v>
      </c>
      <c r="E90" s="2">
        <v>45929</v>
      </c>
      <c r="F90">
        <v>7901.78</v>
      </c>
      <c r="G90">
        <f>SUMIFS(Payments!$D:$D,Payments!$B:$B,$A90)</f>
        <v>14901.349999999999</v>
      </c>
      <c r="H90">
        <f t="shared" si="4"/>
        <v>-6999.5699999999988</v>
      </c>
      <c r="I90" t="str">
        <f t="shared" ca="1" si="5"/>
        <v>Paid</v>
      </c>
      <c r="J90">
        <f t="shared" ca="1" si="6"/>
        <v>0</v>
      </c>
      <c r="K90" t="str">
        <f t="shared" ca="1" si="7"/>
        <v>Current</v>
      </c>
    </row>
    <row r="91" spans="1:11" x14ac:dyDescent="0.25">
      <c r="A91" t="s">
        <v>356</v>
      </c>
      <c r="B91" t="s">
        <v>15</v>
      </c>
      <c r="C91" s="2">
        <v>45837</v>
      </c>
      <c r="D91" s="2">
        <v>45837</v>
      </c>
      <c r="E91" s="2">
        <v>45897</v>
      </c>
      <c r="F91">
        <v>10775.73</v>
      </c>
      <c r="G91">
        <f>SUMIFS(Payments!$D:$D,Payments!$B:$B,$A91)</f>
        <v>10402.01</v>
      </c>
      <c r="H91">
        <f t="shared" si="4"/>
        <v>373.71999999999935</v>
      </c>
      <c r="I91" t="str">
        <f t="shared" ca="1" si="5"/>
        <v>Overdue</v>
      </c>
      <c r="J91">
        <f t="shared" ca="1" si="6"/>
        <v>63</v>
      </c>
      <c r="K91" t="str">
        <f t="shared" ca="1" si="7"/>
        <v>61-90</v>
      </c>
    </row>
    <row r="92" spans="1:11" x14ac:dyDescent="0.25">
      <c r="A92" t="s">
        <v>357</v>
      </c>
      <c r="B92" t="s">
        <v>18</v>
      </c>
      <c r="C92" s="2">
        <v>45840</v>
      </c>
      <c r="D92" s="2">
        <v>45840</v>
      </c>
      <c r="E92" s="2">
        <v>45900</v>
      </c>
      <c r="F92">
        <v>1519.8</v>
      </c>
      <c r="G92">
        <f>SUMIFS(Payments!$D:$D,Payments!$B:$B,$A92)</f>
        <v>0</v>
      </c>
      <c r="H92">
        <f t="shared" si="4"/>
        <v>1519.8</v>
      </c>
      <c r="I92" t="str">
        <f t="shared" ca="1" si="5"/>
        <v>Overdue</v>
      </c>
      <c r="J92">
        <f t="shared" ca="1" si="6"/>
        <v>60</v>
      </c>
      <c r="K92" t="str">
        <f t="shared" ca="1" si="7"/>
        <v>31-60</v>
      </c>
    </row>
    <row r="93" spans="1:11" x14ac:dyDescent="0.25">
      <c r="A93" t="s">
        <v>358</v>
      </c>
      <c r="B93" t="s">
        <v>10</v>
      </c>
      <c r="C93" s="2">
        <v>45835</v>
      </c>
      <c r="D93" s="2">
        <v>45836</v>
      </c>
      <c r="E93" s="2">
        <v>45850</v>
      </c>
      <c r="F93">
        <v>6763.01</v>
      </c>
      <c r="G93">
        <f>SUMIFS(Payments!$D:$D,Payments!$B:$B,$A93)</f>
        <v>9559.43</v>
      </c>
      <c r="H93">
        <f t="shared" si="4"/>
        <v>-2796.42</v>
      </c>
      <c r="I93" t="str">
        <f t="shared" ca="1" si="5"/>
        <v>Paid</v>
      </c>
      <c r="J93">
        <f t="shared" ca="1" si="6"/>
        <v>0</v>
      </c>
      <c r="K93" t="str">
        <f t="shared" ca="1" si="7"/>
        <v>Current</v>
      </c>
    </row>
    <row r="94" spans="1:11" x14ac:dyDescent="0.25">
      <c r="A94" t="s">
        <v>359</v>
      </c>
      <c r="B94" t="s">
        <v>34</v>
      </c>
      <c r="C94" s="2">
        <v>45821</v>
      </c>
      <c r="D94" s="2">
        <v>45823</v>
      </c>
      <c r="E94" s="2">
        <v>45868</v>
      </c>
      <c r="F94">
        <v>5683.69</v>
      </c>
      <c r="G94">
        <f>SUMIFS(Payments!$D:$D,Payments!$B:$B,$A94)</f>
        <v>5683.69</v>
      </c>
      <c r="H94">
        <f t="shared" si="4"/>
        <v>0</v>
      </c>
      <c r="I94" t="str">
        <f t="shared" ca="1" si="5"/>
        <v>Paid</v>
      </c>
      <c r="J94">
        <f t="shared" ca="1" si="6"/>
        <v>0</v>
      </c>
      <c r="K94" t="str">
        <f t="shared" ca="1" si="7"/>
        <v>Current</v>
      </c>
    </row>
    <row r="95" spans="1:11" x14ac:dyDescent="0.25">
      <c r="A95" t="s">
        <v>360</v>
      </c>
      <c r="B95" t="s">
        <v>24</v>
      </c>
      <c r="C95" s="2">
        <v>45815</v>
      </c>
      <c r="D95" s="2">
        <v>45816</v>
      </c>
      <c r="E95" s="2">
        <v>45861</v>
      </c>
      <c r="F95">
        <v>9012.3700000000008</v>
      </c>
      <c r="G95">
        <f>SUMIFS(Payments!$D:$D,Payments!$B:$B,$A95)</f>
        <v>0</v>
      </c>
      <c r="H95">
        <f t="shared" si="4"/>
        <v>9012.3700000000008</v>
      </c>
      <c r="I95" t="str">
        <f t="shared" ca="1" si="5"/>
        <v>Overdue</v>
      </c>
      <c r="J95">
        <f t="shared" ca="1" si="6"/>
        <v>99</v>
      </c>
      <c r="K95" t="str">
        <f t="shared" ca="1" si="7"/>
        <v>&gt;90</v>
      </c>
    </row>
    <row r="96" spans="1:11" x14ac:dyDescent="0.25">
      <c r="A96" t="s">
        <v>361</v>
      </c>
      <c r="B96" t="s">
        <v>32</v>
      </c>
      <c r="C96" s="2">
        <v>45874</v>
      </c>
      <c r="D96" s="2">
        <v>45874</v>
      </c>
      <c r="E96" s="2">
        <v>45919</v>
      </c>
      <c r="F96">
        <v>11181.26</v>
      </c>
      <c r="G96">
        <f>SUMIFS(Payments!$D:$D,Payments!$B:$B,$A96)</f>
        <v>4074.23</v>
      </c>
      <c r="H96">
        <f t="shared" si="4"/>
        <v>7107.0300000000007</v>
      </c>
      <c r="I96" t="str">
        <f t="shared" ca="1" si="5"/>
        <v>Overdue</v>
      </c>
      <c r="J96">
        <f t="shared" ca="1" si="6"/>
        <v>41</v>
      </c>
      <c r="K96" t="str">
        <f t="shared" ca="1" si="7"/>
        <v>31-60</v>
      </c>
    </row>
    <row r="97" spans="1:11" x14ac:dyDescent="0.25">
      <c r="A97" t="s">
        <v>362</v>
      </c>
      <c r="B97" t="s">
        <v>28</v>
      </c>
      <c r="C97" s="2">
        <v>45849</v>
      </c>
      <c r="D97" s="2">
        <v>45849</v>
      </c>
      <c r="E97" s="2">
        <v>45879</v>
      </c>
      <c r="F97">
        <v>1150.8499999999999</v>
      </c>
      <c r="G97">
        <f>SUMIFS(Payments!$D:$D,Payments!$B:$B,$A97)</f>
        <v>0</v>
      </c>
      <c r="H97">
        <f t="shared" si="4"/>
        <v>1150.8499999999999</v>
      </c>
      <c r="I97" t="str">
        <f t="shared" ca="1" si="5"/>
        <v>Overdue</v>
      </c>
      <c r="J97">
        <f t="shared" ca="1" si="6"/>
        <v>81</v>
      </c>
      <c r="K97" t="str">
        <f t="shared" ca="1" si="7"/>
        <v>61-90</v>
      </c>
    </row>
    <row r="98" spans="1:11" x14ac:dyDescent="0.25">
      <c r="A98" t="s">
        <v>363</v>
      </c>
      <c r="B98" t="s">
        <v>28</v>
      </c>
      <c r="C98" s="2">
        <v>45835</v>
      </c>
      <c r="D98" s="2">
        <v>45837</v>
      </c>
      <c r="E98" s="2">
        <v>45867</v>
      </c>
      <c r="F98">
        <v>9910.8700000000008</v>
      </c>
      <c r="G98">
        <f>SUMIFS(Payments!$D:$D,Payments!$B:$B,$A98)</f>
        <v>0</v>
      </c>
      <c r="H98">
        <f t="shared" si="4"/>
        <v>9910.8700000000008</v>
      </c>
      <c r="I98" t="str">
        <f t="shared" ca="1" si="5"/>
        <v>Overdue</v>
      </c>
      <c r="J98">
        <f t="shared" ca="1" si="6"/>
        <v>93</v>
      </c>
      <c r="K98" t="str">
        <f t="shared" ca="1" si="7"/>
        <v>&gt;90</v>
      </c>
    </row>
    <row r="99" spans="1:11" x14ac:dyDescent="0.25">
      <c r="A99" t="s">
        <v>364</v>
      </c>
      <c r="B99" t="s">
        <v>32</v>
      </c>
      <c r="C99" s="2">
        <v>45830</v>
      </c>
      <c r="D99" s="2">
        <v>45830</v>
      </c>
      <c r="E99" s="2">
        <v>45875</v>
      </c>
      <c r="F99">
        <v>5629.66</v>
      </c>
      <c r="G99">
        <f>SUMIFS(Payments!$D:$D,Payments!$B:$B,$A99)</f>
        <v>0</v>
      </c>
      <c r="H99">
        <f t="shared" si="4"/>
        <v>5629.66</v>
      </c>
      <c r="I99" t="str">
        <f t="shared" ca="1" si="5"/>
        <v>Overdue</v>
      </c>
      <c r="J99">
        <f t="shared" ca="1" si="6"/>
        <v>85</v>
      </c>
      <c r="K99" t="str">
        <f t="shared" ca="1" si="7"/>
        <v>61-90</v>
      </c>
    </row>
    <row r="100" spans="1:11" x14ac:dyDescent="0.25">
      <c r="A100" t="s">
        <v>365</v>
      </c>
      <c r="B100" t="s">
        <v>30</v>
      </c>
      <c r="C100" s="2">
        <v>45843</v>
      </c>
      <c r="D100" s="2">
        <v>45843</v>
      </c>
      <c r="E100" s="2">
        <v>45857</v>
      </c>
      <c r="F100">
        <v>5114.99</v>
      </c>
      <c r="G100">
        <f>SUMIFS(Payments!$D:$D,Payments!$B:$B,$A100)</f>
        <v>5114.99</v>
      </c>
      <c r="H100">
        <f t="shared" si="4"/>
        <v>0</v>
      </c>
      <c r="I100" t="str">
        <f t="shared" ca="1" si="5"/>
        <v>Paid</v>
      </c>
      <c r="J100">
        <f t="shared" ca="1" si="6"/>
        <v>0</v>
      </c>
      <c r="K100" t="str">
        <f t="shared" ca="1" si="7"/>
        <v>Current</v>
      </c>
    </row>
    <row r="101" spans="1:11" x14ac:dyDescent="0.25">
      <c r="A101" t="s">
        <v>366</v>
      </c>
      <c r="B101" t="s">
        <v>26</v>
      </c>
      <c r="C101" s="2">
        <v>45832</v>
      </c>
      <c r="D101" s="2">
        <v>45833</v>
      </c>
      <c r="E101" s="2">
        <v>45893</v>
      </c>
      <c r="F101">
        <v>599.28</v>
      </c>
      <c r="G101">
        <f>SUMIFS(Payments!$D:$D,Payments!$B:$B,$A101)</f>
        <v>531.29999999999995</v>
      </c>
      <c r="H101">
        <f t="shared" si="4"/>
        <v>67.980000000000018</v>
      </c>
      <c r="I101" t="str">
        <f t="shared" ca="1" si="5"/>
        <v>Overdue</v>
      </c>
      <c r="J101">
        <f t="shared" ca="1" si="6"/>
        <v>67</v>
      </c>
      <c r="K101" t="str">
        <f t="shared" ca="1" si="7"/>
        <v>61-90</v>
      </c>
    </row>
    <row r="102" spans="1:11" x14ac:dyDescent="0.25">
      <c r="A102" t="s">
        <v>367</v>
      </c>
      <c r="B102" t="s">
        <v>15</v>
      </c>
      <c r="C102" s="2">
        <v>45867</v>
      </c>
      <c r="D102" s="2">
        <v>45869</v>
      </c>
      <c r="E102" s="2">
        <v>45929</v>
      </c>
      <c r="F102">
        <v>7797.69</v>
      </c>
      <c r="G102">
        <f>SUMIFS(Payments!$D:$D,Payments!$B:$B,$A102)</f>
        <v>0</v>
      </c>
      <c r="H102">
        <f t="shared" si="4"/>
        <v>7797.69</v>
      </c>
      <c r="I102" t="str">
        <f t="shared" ca="1" si="5"/>
        <v>Overdue</v>
      </c>
      <c r="J102">
        <f t="shared" ca="1" si="6"/>
        <v>31</v>
      </c>
      <c r="K102" t="str">
        <f t="shared" ca="1" si="7"/>
        <v>31-60</v>
      </c>
    </row>
    <row r="103" spans="1:11" x14ac:dyDescent="0.25">
      <c r="A103" t="s">
        <v>368</v>
      </c>
      <c r="B103" t="s">
        <v>24</v>
      </c>
      <c r="C103" s="2">
        <v>45818</v>
      </c>
      <c r="D103" s="2">
        <v>45820</v>
      </c>
      <c r="E103" s="2">
        <v>45865</v>
      </c>
      <c r="F103">
        <v>5313.57</v>
      </c>
      <c r="G103">
        <f>SUMIFS(Payments!$D:$D,Payments!$B:$B,$A103)</f>
        <v>8712.2900000000009</v>
      </c>
      <c r="H103">
        <f t="shared" si="4"/>
        <v>-3398.7200000000012</v>
      </c>
      <c r="I103" t="str">
        <f t="shared" ca="1" si="5"/>
        <v>Paid</v>
      </c>
      <c r="J103">
        <f t="shared" ca="1" si="6"/>
        <v>0</v>
      </c>
      <c r="K103" t="str">
        <f t="shared" ca="1" si="7"/>
        <v>Current</v>
      </c>
    </row>
    <row r="104" spans="1:11" x14ac:dyDescent="0.25">
      <c r="A104" t="s">
        <v>369</v>
      </c>
      <c r="B104" t="s">
        <v>30</v>
      </c>
      <c r="C104" s="2">
        <v>45840</v>
      </c>
      <c r="D104" s="2">
        <v>45840</v>
      </c>
      <c r="E104" s="2">
        <v>45854</v>
      </c>
      <c r="F104">
        <v>7171.24</v>
      </c>
      <c r="G104">
        <f>SUMIFS(Payments!$D:$D,Payments!$B:$B,$A104)</f>
        <v>0</v>
      </c>
      <c r="H104">
        <f t="shared" si="4"/>
        <v>7171.24</v>
      </c>
      <c r="I104" t="str">
        <f t="shared" ca="1" si="5"/>
        <v>Overdue</v>
      </c>
      <c r="J104">
        <f t="shared" ca="1" si="6"/>
        <v>106</v>
      </c>
      <c r="K104" t="str">
        <f t="shared" ca="1" si="7"/>
        <v>&gt;90</v>
      </c>
    </row>
    <row r="105" spans="1:11" x14ac:dyDescent="0.25">
      <c r="A105" t="s">
        <v>370</v>
      </c>
      <c r="B105" t="s">
        <v>26</v>
      </c>
      <c r="C105" s="2">
        <v>45833</v>
      </c>
      <c r="D105" s="2">
        <v>45834</v>
      </c>
      <c r="E105" s="2">
        <v>45894</v>
      </c>
      <c r="F105">
        <v>562.75</v>
      </c>
      <c r="G105">
        <f>SUMIFS(Payments!$D:$D,Payments!$B:$B,$A105)</f>
        <v>562.75</v>
      </c>
      <c r="H105">
        <f t="shared" si="4"/>
        <v>0</v>
      </c>
      <c r="I105" t="str">
        <f t="shared" ca="1" si="5"/>
        <v>Paid</v>
      </c>
      <c r="J105">
        <f t="shared" ca="1" si="6"/>
        <v>0</v>
      </c>
      <c r="K105" t="str">
        <f t="shared" ca="1" si="7"/>
        <v>Current</v>
      </c>
    </row>
    <row r="106" spans="1:11" x14ac:dyDescent="0.25">
      <c r="A106" t="s">
        <v>371</v>
      </c>
      <c r="B106" t="s">
        <v>20</v>
      </c>
      <c r="C106" s="2">
        <v>45823</v>
      </c>
      <c r="D106" s="2">
        <v>45825</v>
      </c>
      <c r="E106" s="2">
        <v>45839</v>
      </c>
      <c r="F106">
        <v>6688.88</v>
      </c>
      <c r="G106">
        <f>SUMIFS(Payments!$D:$D,Payments!$B:$B,$A106)</f>
        <v>3085.96</v>
      </c>
      <c r="H106">
        <f t="shared" si="4"/>
        <v>3602.92</v>
      </c>
      <c r="I106" t="str">
        <f t="shared" ca="1" si="5"/>
        <v>Overdue</v>
      </c>
      <c r="J106">
        <f t="shared" ca="1" si="6"/>
        <v>121</v>
      </c>
      <c r="K106" t="str">
        <f t="shared" ca="1" si="7"/>
        <v>&gt;90</v>
      </c>
    </row>
    <row r="107" spans="1:11" x14ac:dyDescent="0.25">
      <c r="A107" t="s">
        <v>372</v>
      </c>
      <c r="B107" t="s">
        <v>32</v>
      </c>
      <c r="C107" s="2">
        <v>45802</v>
      </c>
      <c r="D107" s="2">
        <v>45803</v>
      </c>
      <c r="E107" s="2">
        <v>45848</v>
      </c>
      <c r="F107">
        <v>11599.49</v>
      </c>
      <c r="G107">
        <f>SUMIFS(Payments!$D:$D,Payments!$B:$B,$A107)</f>
        <v>0</v>
      </c>
      <c r="H107">
        <f t="shared" si="4"/>
        <v>11599.49</v>
      </c>
      <c r="I107" t="str">
        <f t="shared" ca="1" si="5"/>
        <v>Overdue</v>
      </c>
      <c r="J107">
        <f t="shared" ca="1" si="6"/>
        <v>112</v>
      </c>
      <c r="K107" t="str">
        <f t="shared" ca="1" si="7"/>
        <v>&gt;90</v>
      </c>
    </row>
    <row r="108" spans="1:11" x14ac:dyDescent="0.25">
      <c r="A108" t="s">
        <v>373</v>
      </c>
      <c r="B108" t="s">
        <v>15</v>
      </c>
      <c r="C108" s="2">
        <v>45855</v>
      </c>
      <c r="D108" s="2">
        <v>45857</v>
      </c>
      <c r="E108" s="2">
        <v>45917</v>
      </c>
      <c r="F108">
        <v>1468.24</v>
      </c>
      <c r="G108">
        <f>SUMIFS(Payments!$D:$D,Payments!$B:$B,$A108)</f>
        <v>1052.8599999999999</v>
      </c>
      <c r="H108">
        <f t="shared" si="4"/>
        <v>415.38000000000011</v>
      </c>
      <c r="I108" t="str">
        <f t="shared" ca="1" si="5"/>
        <v>Overdue</v>
      </c>
      <c r="J108">
        <f t="shared" ca="1" si="6"/>
        <v>43</v>
      </c>
      <c r="K108" t="str">
        <f t="shared" ca="1" si="7"/>
        <v>31-60</v>
      </c>
    </row>
    <row r="109" spans="1:11" x14ac:dyDescent="0.25">
      <c r="A109" t="s">
        <v>374</v>
      </c>
      <c r="B109" t="s">
        <v>10</v>
      </c>
      <c r="C109" s="2">
        <v>45820</v>
      </c>
      <c r="D109" s="2">
        <v>45821</v>
      </c>
      <c r="E109" s="2">
        <v>45835</v>
      </c>
      <c r="F109">
        <v>1442.54</v>
      </c>
      <c r="G109">
        <f>SUMIFS(Payments!$D:$D,Payments!$B:$B,$A109)</f>
        <v>0</v>
      </c>
      <c r="H109">
        <f t="shared" si="4"/>
        <v>1442.54</v>
      </c>
      <c r="I109" t="str">
        <f t="shared" ca="1" si="5"/>
        <v>Overdue</v>
      </c>
      <c r="J109">
        <f t="shared" ca="1" si="6"/>
        <v>125</v>
      </c>
      <c r="K109" t="str">
        <f t="shared" ca="1" si="7"/>
        <v>&gt;90</v>
      </c>
    </row>
    <row r="110" spans="1:11" x14ac:dyDescent="0.25">
      <c r="A110" t="s">
        <v>375</v>
      </c>
      <c r="B110" t="s">
        <v>28</v>
      </c>
      <c r="C110" s="2">
        <v>45828</v>
      </c>
      <c r="D110" s="2">
        <v>45828</v>
      </c>
      <c r="E110" s="2">
        <v>45858</v>
      </c>
      <c r="F110">
        <v>10846.15</v>
      </c>
      <c r="G110">
        <f>SUMIFS(Payments!$D:$D,Payments!$B:$B,$A110)</f>
        <v>13925.57</v>
      </c>
      <c r="H110">
        <f t="shared" si="4"/>
        <v>-3079.42</v>
      </c>
      <c r="I110" t="str">
        <f t="shared" ca="1" si="5"/>
        <v>Paid</v>
      </c>
      <c r="J110">
        <f t="shared" ca="1" si="6"/>
        <v>0</v>
      </c>
      <c r="K110" t="str">
        <f t="shared" ca="1" si="7"/>
        <v>Current</v>
      </c>
    </row>
    <row r="111" spans="1:11" x14ac:dyDescent="0.25">
      <c r="A111" t="s">
        <v>376</v>
      </c>
      <c r="B111" t="s">
        <v>20</v>
      </c>
      <c r="C111" s="2">
        <v>45830</v>
      </c>
      <c r="D111" s="2">
        <v>45832</v>
      </c>
      <c r="E111" s="2">
        <v>45846</v>
      </c>
      <c r="F111">
        <v>11842.74</v>
      </c>
      <c r="G111">
        <f>SUMIFS(Payments!$D:$D,Payments!$B:$B,$A111)</f>
        <v>19993.45</v>
      </c>
      <c r="H111">
        <f t="shared" si="4"/>
        <v>-8150.7100000000009</v>
      </c>
      <c r="I111" t="str">
        <f t="shared" ca="1" si="5"/>
        <v>Paid</v>
      </c>
      <c r="J111">
        <f t="shared" ca="1" si="6"/>
        <v>0</v>
      </c>
      <c r="K111" t="str">
        <f t="shared" ca="1" si="7"/>
        <v>Current</v>
      </c>
    </row>
    <row r="112" spans="1:11" x14ac:dyDescent="0.25">
      <c r="A112" t="s">
        <v>377</v>
      </c>
      <c r="B112" t="s">
        <v>32</v>
      </c>
      <c r="C112" s="2">
        <v>45839</v>
      </c>
      <c r="D112" s="2">
        <v>45841</v>
      </c>
      <c r="E112" s="2">
        <v>45886</v>
      </c>
      <c r="F112">
        <v>7828.18</v>
      </c>
      <c r="G112">
        <f>SUMIFS(Payments!$D:$D,Payments!$B:$B,$A112)</f>
        <v>9298.369999999999</v>
      </c>
      <c r="H112">
        <f t="shared" si="4"/>
        <v>-1470.1899999999987</v>
      </c>
      <c r="I112" t="str">
        <f t="shared" ca="1" si="5"/>
        <v>Paid</v>
      </c>
      <c r="J112">
        <f t="shared" ca="1" si="6"/>
        <v>0</v>
      </c>
      <c r="K112" t="str">
        <f t="shared" ca="1" si="7"/>
        <v>Current</v>
      </c>
    </row>
    <row r="113" spans="1:11" x14ac:dyDescent="0.25">
      <c r="A113" t="s">
        <v>378</v>
      </c>
      <c r="B113" t="s">
        <v>26</v>
      </c>
      <c r="C113" s="2">
        <v>45851</v>
      </c>
      <c r="D113" s="2">
        <v>45851</v>
      </c>
      <c r="E113" s="2">
        <v>45911</v>
      </c>
      <c r="F113">
        <v>3337.64</v>
      </c>
      <c r="G113">
        <f>SUMIFS(Payments!$D:$D,Payments!$B:$B,$A113)</f>
        <v>2946.87</v>
      </c>
      <c r="H113">
        <f t="shared" si="4"/>
        <v>390.77</v>
      </c>
      <c r="I113" t="str">
        <f t="shared" ca="1" si="5"/>
        <v>Overdue</v>
      </c>
      <c r="J113">
        <f t="shared" ca="1" si="6"/>
        <v>49</v>
      </c>
      <c r="K113" t="str">
        <f t="shared" ca="1" si="7"/>
        <v>31-60</v>
      </c>
    </row>
    <row r="114" spans="1:11" x14ac:dyDescent="0.25">
      <c r="A114" t="s">
        <v>379</v>
      </c>
      <c r="B114" t="s">
        <v>10</v>
      </c>
      <c r="C114" s="2">
        <v>45820</v>
      </c>
      <c r="D114" s="2">
        <v>45822</v>
      </c>
      <c r="E114" s="2">
        <v>45836</v>
      </c>
      <c r="F114">
        <v>1335.41</v>
      </c>
      <c r="G114">
        <f>SUMIFS(Payments!$D:$D,Payments!$B:$B,$A114)</f>
        <v>0</v>
      </c>
      <c r="H114">
        <f t="shared" si="4"/>
        <v>1335.41</v>
      </c>
      <c r="I114" t="str">
        <f t="shared" ca="1" si="5"/>
        <v>Overdue</v>
      </c>
      <c r="J114">
        <f t="shared" ca="1" si="6"/>
        <v>124</v>
      </c>
      <c r="K114" t="str">
        <f t="shared" ca="1" si="7"/>
        <v>&gt;90</v>
      </c>
    </row>
    <row r="115" spans="1:11" x14ac:dyDescent="0.25">
      <c r="A115" t="s">
        <v>380</v>
      </c>
      <c r="B115" t="s">
        <v>32</v>
      </c>
      <c r="C115" s="2">
        <v>45814</v>
      </c>
      <c r="D115" s="2">
        <v>45815</v>
      </c>
      <c r="E115" s="2">
        <v>45860</v>
      </c>
      <c r="F115">
        <v>1317.21</v>
      </c>
      <c r="G115">
        <f>SUMIFS(Payments!$D:$D,Payments!$B:$B,$A115)</f>
        <v>0</v>
      </c>
      <c r="H115">
        <f t="shared" si="4"/>
        <v>1317.21</v>
      </c>
      <c r="I115" t="str">
        <f t="shared" ca="1" si="5"/>
        <v>Overdue</v>
      </c>
      <c r="J115">
        <f t="shared" ca="1" si="6"/>
        <v>100</v>
      </c>
      <c r="K115" t="str">
        <f t="shared" ca="1" si="7"/>
        <v>&gt;90</v>
      </c>
    </row>
    <row r="116" spans="1:11" x14ac:dyDescent="0.25">
      <c r="A116" t="s">
        <v>381</v>
      </c>
      <c r="B116" t="s">
        <v>34</v>
      </c>
      <c r="C116" s="2">
        <v>45865</v>
      </c>
      <c r="D116" s="2">
        <v>45865</v>
      </c>
      <c r="E116" s="2">
        <v>45910</v>
      </c>
      <c r="F116">
        <v>7694.35</v>
      </c>
      <c r="G116">
        <f>SUMIFS(Payments!$D:$D,Payments!$B:$B,$A116)</f>
        <v>0</v>
      </c>
      <c r="H116">
        <f t="shared" si="4"/>
        <v>7694.35</v>
      </c>
      <c r="I116" t="str">
        <f t="shared" ca="1" si="5"/>
        <v>Overdue</v>
      </c>
      <c r="J116">
        <f t="shared" ca="1" si="6"/>
        <v>50</v>
      </c>
      <c r="K116" t="str">
        <f t="shared" ca="1" si="7"/>
        <v>31-60</v>
      </c>
    </row>
    <row r="117" spans="1:11" x14ac:dyDescent="0.25">
      <c r="A117" t="s">
        <v>382</v>
      </c>
      <c r="B117" t="s">
        <v>30</v>
      </c>
      <c r="C117" s="2">
        <v>45845</v>
      </c>
      <c r="D117" s="2">
        <v>45846</v>
      </c>
      <c r="E117" s="2">
        <v>45860</v>
      </c>
      <c r="F117">
        <v>14206.05</v>
      </c>
      <c r="G117">
        <f>SUMIFS(Payments!$D:$D,Payments!$B:$B,$A117)</f>
        <v>10968.89</v>
      </c>
      <c r="H117">
        <f t="shared" si="4"/>
        <v>3237.16</v>
      </c>
      <c r="I117" t="str">
        <f t="shared" ca="1" si="5"/>
        <v>Overdue</v>
      </c>
      <c r="J117">
        <f t="shared" ca="1" si="6"/>
        <v>100</v>
      </c>
      <c r="K117" t="str">
        <f t="shared" ca="1" si="7"/>
        <v>&gt;90</v>
      </c>
    </row>
    <row r="118" spans="1:11" x14ac:dyDescent="0.25">
      <c r="A118" t="s">
        <v>383</v>
      </c>
      <c r="B118" t="s">
        <v>30</v>
      </c>
      <c r="C118" s="2">
        <v>45823</v>
      </c>
      <c r="D118" s="2">
        <v>45824</v>
      </c>
      <c r="E118" s="2">
        <v>45838</v>
      </c>
      <c r="F118">
        <v>2041.89</v>
      </c>
      <c r="G118">
        <f>SUMIFS(Payments!$D:$D,Payments!$B:$B,$A118)</f>
        <v>4083.78</v>
      </c>
      <c r="H118">
        <f t="shared" si="4"/>
        <v>-2041.89</v>
      </c>
      <c r="I118" t="str">
        <f t="shared" ca="1" si="5"/>
        <v>Paid</v>
      </c>
      <c r="J118">
        <f t="shared" ca="1" si="6"/>
        <v>0</v>
      </c>
      <c r="K118" t="str">
        <f t="shared" ca="1" si="7"/>
        <v>Current</v>
      </c>
    </row>
    <row r="119" spans="1:11" x14ac:dyDescent="0.25">
      <c r="A119" t="s">
        <v>384</v>
      </c>
      <c r="B119" t="s">
        <v>32</v>
      </c>
      <c r="C119" s="2">
        <v>45836</v>
      </c>
      <c r="D119" s="2">
        <v>45838</v>
      </c>
      <c r="E119" s="2">
        <v>45883</v>
      </c>
      <c r="F119">
        <v>3239.15</v>
      </c>
      <c r="G119">
        <f>SUMIFS(Payments!$D:$D,Payments!$B:$B,$A119)</f>
        <v>2594.29</v>
      </c>
      <c r="H119">
        <f t="shared" si="4"/>
        <v>644.86000000000013</v>
      </c>
      <c r="I119" t="str">
        <f t="shared" ca="1" si="5"/>
        <v>Overdue</v>
      </c>
      <c r="J119">
        <f t="shared" ca="1" si="6"/>
        <v>77</v>
      </c>
      <c r="K119" t="str">
        <f t="shared" ca="1" si="7"/>
        <v>61-90</v>
      </c>
    </row>
    <row r="120" spans="1:11" x14ac:dyDescent="0.25">
      <c r="A120" t="s">
        <v>385</v>
      </c>
      <c r="B120" t="s">
        <v>32</v>
      </c>
      <c r="C120" s="2">
        <v>45808</v>
      </c>
      <c r="D120" s="2">
        <v>45809</v>
      </c>
      <c r="E120" s="2">
        <v>45854</v>
      </c>
      <c r="F120">
        <v>10741.12</v>
      </c>
      <c r="G120">
        <f>SUMIFS(Payments!$D:$D,Payments!$B:$B,$A120)</f>
        <v>10741.12</v>
      </c>
      <c r="H120">
        <f t="shared" si="4"/>
        <v>0</v>
      </c>
      <c r="I120" t="str">
        <f t="shared" ca="1" si="5"/>
        <v>Paid</v>
      </c>
      <c r="J120">
        <f t="shared" ca="1" si="6"/>
        <v>0</v>
      </c>
      <c r="K120" t="str">
        <f t="shared" ca="1" si="7"/>
        <v>Current</v>
      </c>
    </row>
    <row r="121" spans="1:11" x14ac:dyDescent="0.25">
      <c r="A121" t="s">
        <v>386</v>
      </c>
      <c r="B121" t="s">
        <v>12</v>
      </c>
      <c r="C121" s="2">
        <v>45854</v>
      </c>
      <c r="D121" s="2">
        <v>45856</v>
      </c>
      <c r="E121" s="2">
        <v>45886</v>
      </c>
      <c r="F121">
        <v>1364.64</v>
      </c>
      <c r="G121">
        <f>SUMIFS(Payments!$D:$D,Payments!$B:$B,$A121)</f>
        <v>0</v>
      </c>
      <c r="H121">
        <f t="shared" si="4"/>
        <v>1364.64</v>
      </c>
      <c r="I121" t="str">
        <f t="shared" ca="1" si="5"/>
        <v>Overdue</v>
      </c>
      <c r="J121">
        <f t="shared" ca="1" si="6"/>
        <v>74</v>
      </c>
      <c r="K121" t="str">
        <f t="shared" ca="1" si="7"/>
        <v>61-90</v>
      </c>
    </row>
    <row r="122" spans="1:11" x14ac:dyDescent="0.25">
      <c r="A122" t="s">
        <v>387</v>
      </c>
      <c r="B122" t="s">
        <v>24</v>
      </c>
      <c r="C122" s="2">
        <v>45825</v>
      </c>
      <c r="D122" s="2">
        <v>45826</v>
      </c>
      <c r="E122" s="2">
        <v>45871</v>
      </c>
      <c r="F122">
        <v>11937.89</v>
      </c>
      <c r="G122">
        <f>SUMIFS(Payments!$D:$D,Payments!$B:$B,$A122)</f>
        <v>0</v>
      </c>
      <c r="H122">
        <f t="shared" si="4"/>
        <v>11937.89</v>
      </c>
      <c r="I122" t="str">
        <f t="shared" ca="1" si="5"/>
        <v>Overdue</v>
      </c>
      <c r="J122">
        <f t="shared" ca="1" si="6"/>
        <v>89</v>
      </c>
      <c r="K122" t="str">
        <f t="shared" ca="1" si="7"/>
        <v>61-90</v>
      </c>
    </row>
    <row r="123" spans="1:11" x14ac:dyDescent="0.25">
      <c r="A123" t="s">
        <v>388</v>
      </c>
      <c r="B123" t="s">
        <v>28</v>
      </c>
      <c r="C123" s="2">
        <v>45826</v>
      </c>
      <c r="D123" s="2">
        <v>45827</v>
      </c>
      <c r="E123" s="2">
        <v>45857</v>
      </c>
      <c r="F123">
        <v>8336.89</v>
      </c>
      <c r="G123">
        <f>SUMIFS(Payments!$D:$D,Payments!$B:$B,$A123)</f>
        <v>0</v>
      </c>
      <c r="H123">
        <f t="shared" si="4"/>
        <v>8336.89</v>
      </c>
      <c r="I123" t="str">
        <f t="shared" ca="1" si="5"/>
        <v>Overdue</v>
      </c>
      <c r="J123">
        <f t="shared" ca="1" si="6"/>
        <v>103</v>
      </c>
      <c r="K123" t="str">
        <f t="shared" ca="1" si="7"/>
        <v>&gt;90</v>
      </c>
    </row>
    <row r="124" spans="1:11" x14ac:dyDescent="0.25">
      <c r="A124" t="s">
        <v>389</v>
      </c>
      <c r="B124" t="s">
        <v>32</v>
      </c>
      <c r="C124" s="2">
        <v>45851</v>
      </c>
      <c r="D124" s="2">
        <v>45853</v>
      </c>
      <c r="E124" s="2">
        <v>45898</v>
      </c>
      <c r="F124">
        <v>4567.0200000000004</v>
      </c>
      <c r="G124">
        <f>SUMIFS(Payments!$D:$D,Payments!$B:$B,$A124)</f>
        <v>0</v>
      </c>
      <c r="H124">
        <f t="shared" si="4"/>
        <v>4567.0200000000004</v>
      </c>
      <c r="I124" t="str">
        <f t="shared" ca="1" si="5"/>
        <v>Overdue</v>
      </c>
      <c r="J124">
        <f t="shared" ca="1" si="6"/>
        <v>62</v>
      </c>
      <c r="K124" t="str">
        <f t="shared" ca="1" si="7"/>
        <v>61-90</v>
      </c>
    </row>
    <row r="125" spans="1:11" x14ac:dyDescent="0.25">
      <c r="A125" t="s">
        <v>390</v>
      </c>
      <c r="B125" t="s">
        <v>18</v>
      </c>
      <c r="C125" s="2">
        <v>45837</v>
      </c>
      <c r="D125" s="2">
        <v>45838</v>
      </c>
      <c r="E125" s="2">
        <v>45898</v>
      </c>
      <c r="F125">
        <v>4552.24</v>
      </c>
      <c r="G125">
        <f>SUMIFS(Payments!$D:$D,Payments!$B:$B,$A125)</f>
        <v>4552.24</v>
      </c>
      <c r="H125">
        <f t="shared" si="4"/>
        <v>0</v>
      </c>
      <c r="I125" t="str">
        <f t="shared" ca="1" si="5"/>
        <v>Paid</v>
      </c>
      <c r="J125">
        <f t="shared" ca="1" si="6"/>
        <v>0</v>
      </c>
      <c r="K125" t="str">
        <f t="shared" ca="1" si="7"/>
        <v>Current</v>
      </c>
    </row>
    <row r="126" spans="1:11" x14ac:dyDescent="0.25">
      <c r="A126" t="s">
        <v>391</v>
      </c>
      <c r="B126" t="s">
        <v>30</v>
      </c>
      <c r="C126" s="2">
        <v>45825</v>
      </c>
      <c r="D126" s="2">
        <v>45826</v>
      </c>
      <c r="E126" s="2">
        <v>45840</v>
      </c>
      <c r="F126">
        <v>7237.44</v>
      </c>
      <c r="G126">
        <f>SUMIFS(Payments!$D:$D,Payments!$B:$B,$A126)</f>
        <v>3076.43</v>
      </c>
      <c r="H126">
        <f t="shared" si="4"/>
        <v>4161.01</v>
      </c>
      <c r="I126" t="str">
        <f t="shared" ca="1" si="5"/>
        <v>Overdue</v>
      </c>
      <c r="J126">
        <f t="shared" ca="1" si="6"/>
        <v>120</v>
      </c>
      <c r="K126" t="str">
        <f t="shared" ca="1" si="7"/>
        <v>&gt;90</v>
      </c>
    </row>
    <row r="127" spans="1:11" x14ac:dyDescent="0.25">
      <c r="A127" t="s">
        <v>392</v>
      </c>
      <c r="B127" t="s">
        <v>18</v>
      </c>
      <c r="C127" s="2">
        <v>45812</v>
      </c>
      <c r="D127" s="2">
        <v>45814</v>
      </c>
      <c r="E127" s="2">
        <v>45874</v>
      </c>
      <c r="F127">
        <v>8170.33</v>
      </c>
      <c r="G127">
        <f>SUMIFS(Payments!$D:$D,Payments!$B:$B,$A127)</f>
        <v>0</v>
      </c>
      <c r="H127">
        <f t="shared" si="4"/>
        <v>8170.33</v>
      </c>
      <c r="I127" t="str">
        <f t="shared" ca="1" si="5"/>
        <v>Overdue</v>
      </c>
      <c r="J127">
        <f t="shared" ca="1" si="6"/>
        <v>86</v>
      </c>
      <c r="K127" t="str">
        <f t="shared" ca="1" si="7"/>
        <v>61-90</v>
      </c>
    </row>
    <row r="128" spans="1:11" x14ac:dyDescent="0.25">
      <c r="A128" t="s">
        <v>393</v>
      </c>
      <c r="B128" t="s">
        <v>10</v>
      </c>
      <c r="C128" s="2">
        <v>45844</v>
      </c>
      <c r="D128" s="2">
        <v>45844</v>
      </c>
      <c r="E128" s="2">
        <v>45858</v>
      </c>
      <c r="F128">
        <v>8028.05</v>
      </c>
      <c r="G128">
        <f>SUMIFS(Payments!$D:$D,Payments!$B:$B,$A128)</f>
        <v>5850.61</v>
      </c>
      <c r="H128">
        <f t="shared" si="4"/>
        <v>2177.4400000000005</v>
      </c>
      <c r="I128" t="str">
        <f t="shared" ca="1" si="5"/>
        <v>Overdue</v>
      </c>
      <c r="J128">
        <f t="shared" ca="1" si="6"/>
        <v>102</v>
      </c>
      <c r="K128" t="str">
        <f t="shared" ca="1" si="7"/>
        <v>&gt;90</v>
      </c>
    </row>
    <row r="129" spans="1:11" x14ac:dyDescent="0.25">
      <c r="A129" t="s">
        <v>394</v>
      </c>
      <c r="B129" t="s">
        <v>12</v>
      </c>
      <c r="C129" s="2">
        <v>45801</v>
      </c>
      <c r="D129" s="2">
        <v>45803</v>
      </c>
      <c r="E129" s="2">
        <v>45833</v>
      </c>
      <c r="F129">
        <v>8077.64</v>
      </c>
      <c r="G129">
        <f>SUMIFS(Payments!$D:$D,Payments!$B:$B,$A129)</f>
        <v>0</v>
      </c>
      <c r="H129">
        <f t="shared" si="4"/>
        <v>8077.64</v>
      </c>
      <c r="I129" t="str">
        <f t="shared" ca="1" si="5"/>
        <v>Overdue</v>
      </c>
      <c r="J129">
        <f t="shared" ca="1" si="6"/>
        <v>127</v>
      </c>
      <c r="K129" t="str">
        <f t="shared" ca="1" si="7"/>
        <v>&gt;90</v>
      </c>
    </row>
    <row r="130" spans="1:11" x14ac:dyDescent="0.25">
      <c r="A130" t="s">
        <v>395</v>
      </c>
      <c r="B130" t="s">
        <v>24</v>
      </c>
      <c r="C130" s="2">
        <v>45837</v>
      </c>
      <c r="D130" s="2">
        <v>45837</v>
      </c>
      <c r="E130" s="2">
        <v>45882</v>
      </c>
      <c r="F130">
        <v>5102.71</v>
      </c>
      <c r="G130">
        <f>SUMIFS(Payments!$D:$D,Payments!$B:$B,$A130)</f>
        <v>0</v>
      </c>
      <c r="H130">
        <f t="shared" si="4"/>
        <v>5102.71</v>
      </c>
      <c r="I130" t="str">
        <f t="shared" ca="1" si="5"/>
        <v>Overdue</v>
      </c>
      <c r="J130">
        <f t="shared" ca="1" si="6"/>
        <v>78</v>
      </c>
      <c r="K130" t="str">
        <f t="shared" ca="1" si="7"/>
        <v>61-90</v>
      </c>
    </row>
    <row r="131" spans="1:11" x14ac:dyDescent="0.25">
      <c r="A131" t="s">
        <v>396</v>
      </c>
      <c r="B131" t="s">
        <v>30</v>
      </c>
      <c r="C131" s="2">
        <v>45841</v>
      </c>
      <c r="D131" s="2">
        <v>45841</v>
      </c>
      <c r="E131" s="2">
        <v>45855</v>
      </c>
      <c r="F131">
        <v>3319.68</v>
      </c>
      <c r="G131">
        <f>SUMIFS(Payments!$D:$D,Payments!$B:$B,$A131)</f>
        <v>0</v>
      </c>
      <c r="H131">
        <f t="shared" ref="H131:H194" si="8">F131-G131</f>
        <v>3319.68</v>
      </c>
      <c r="I131" t="str">
        <f t="shared" ref="I131:I194" ca="1" si="9">IF(H131&lt;=0,"Paid",IF(TODAY()&gt;E131,"Overdue","Pending"))</f>
        <v>Overdue</v>
      </c>
      <c r="J131">
        <f t="shared" ref="J131:J194" ca="1" si="10">IF(I131="Paid",0,MAX(0,TODAY()-E131))</f>
        <v>105</v>
      </c>
      <c r="K131" t="str">
        <f t="shared" ref="K131:K194" ca="1" si="11">IF(J131=0,"Current",IF(J131&lt;=30,"1-30",IF(J131&lt;=60,"31-60",IF(J131&lt;=90,"61-90","&gt;90"))))</f>
        <v>&gt;90</v>
      </c>
    </row>
    <row r="132" spans="1:11" x14ac:dyDescent="0.25">
      <c r="A132" t="s">
        <v>397</v>
      </c>
      <c r="B132" t="s">
        <v>10</v>
      </c>
      <c r="C132" s="2">
        <v>45844</v>
      </c>
      <c r="D132" s="2">
        <v>45845</v>
      </c>
      <c r="E132" s="2">
        <v>45859</v>
      </c>
      <c r="F132">
        <v>7304.88</v>
      </c>
      <c r="G132">
        <f>SUMIFS(Payments!$D:$D,Payments!$B:$B,$A132)</f>
        <v>5646.4</v>
      </c>
      <c r="H132">
        <f t="shared" si="8"/>
        <v>1658.4800000000005</v>
      </c>
      <c r="I132" t="str">
        <f t="shared" ca="1" si="9"/>
        <v>Overdue</v>
      </c>
      <c r="J132">
        <f t="shared" ca="1" si="10"/>
        <v>101</v>
      </c>
      <c r="K132" t="str">
        <f t="shared" ca="1" si="11"/>
        <v>&gt;90</v>
      </c>
    </row>
    <row r="133" spans="1:11" x14ac:dyDescent="0.25">
      <c r="A133" t="s">
        <v>398</v>
      </c>
      <c r="B133" t="s">
        <v>30</v>
      </c>
      <c r="C133" s="2">
        <v>45838</v>
      </c>
      <c r="D133" s="2">
        <v>45840</v>
      </c>
      <c r="E133" s="2">
        <v>45854</v>
      </c>
      <c r="F133">
        <v>2589.9899999999998</v>
      </c>
      <c r="G133">
        <f>SUMIFS(Payments!$D:$D,Payments!$B:$B,$A133)</f>
        <v>0</v>
      </c>
      <c r="H133">
        <f t="shared" si="8"/>
        <v>2589.9899999999998</v>
      </c>
      <c r="I133" t="str">
        <f t="shared" ca="1" si="9"/>
        <v>Overdue</v>
      </c>
      <c r="J133">
        <f t="shared" ca="1" si="10"/>
        <v>106</v>
      </c>
      <c r="K133" t="str">
        <f t="shared" ca="1" si="11"/>
        <v>&gt;90</v>
      </c>
    </row>
    <row r="134" spans="1:11" x14ac:dyDescent="0.25">
      <c r="A134" t="s">
        <v>399</v>
      </c>
      <c r="B134" t="s">
        <v>12</v>
      </c>
      <c r="C134" s="2">
        <v>45802</v>
      </c>
      <c r="D134" s="2">
        <v>45802</v>
      </c>
      <c r="E134" s="2">
        <v>45832</v>
      </c>
      <c r="F134">
        <v>6296.46</v>
      </c>
      <c r="G134">
        <f>SUMIFS(Payments!$D:$D,Payments!$B:$B,$A134)</f>
        <v>0</v>
      </c>
      <c r="H134">
        <f t="shared" si="8"/>
        <v>6296.46</v>
      </c>
      <c r="I134" t="str">
        <f t="shared" ca="1" si="9"/>
        <v>Overdue</v>
      </c>
      <c r="J134">
        <f t="shared" ca="1" si="10"/>
        <v>128</v>
      </c>
      <c r="K134" t="str">
        <f t="shared" ca="1" si="11"/>
        <v>&gt;90</v>
      </c>
    </row>
    <row r="135" spans="1:11" x14ac:dyDescent="0.25">
      <c r="A135" t="s">
        <v>400</v>
      </c>
      <c r="B135" t="s">
        <v>30</v>
      </c>
      <c r="C135" s="2">
        <v>45840</v>
      </c>
      <c r="D135" s="2">
        <v>45842</v>
      </c>
      <c r="E135" s="2">
        <v>45856</v>
      </c>
      <c r="F135">
        <v>4199.6000000000004</v>
      </c>
      <c r="G135">
        <f>SUMIFS(Payments!$D:$D,Payments!$B:$B,$A135)</f>
        <v>3913.87</v>
      </c>
      <c r="H135">
        <f t="shared" si="8"/>
        <v>285.73000000000047</v>
      </c>
      <c r="I135" t="str">
        <f t="shared" ca="1" si="9"/>
        <v>Overdue</v>
      </c>
      <c r="J135">
        <f t="shared" ca="1" si="10"/>
        <v>104</v>
      </c>
      <c r="K135" t="str">
        <f t="shared" ca="1" si="11"/>
        <v>&gt;90</v>
      </c>
    </row>
    <row r="136" spans="1:11" x14ac:dyDescent="0.25">
      <c r="A136" t="s">
        <v>401</v>
      </c>
      <c r="B136" t="s">
        <v>10</v>
      </c>
      <c r="C136" s="2">
        <v>45818</v>
      </c>
      <c r="D136" s="2">
        <v>45819</v>
      </c>
      <c r="E136" s="2">
        <v>45833</v>
      </c>
      <c r="F136">
        <v>9468.81</v>
      </c>
      <c r="G136">
        <f>SUMIFS(Payments!$D:$D,Payments!$B:$B,$A136)</f>
        <v>3283.27</v>
      </c>
      <c r="H136">
        <f t="shared" si="8"/>
        <v>6185.5399999999991</v>
      </c>
      <c r="I136" t="str">
        <f t="shared" ca="1" si="9"/>
        <v>Overdue</v>
      </c>
      <c r="J136">
        <f t="shared" ca="1" si="10"/>
        <v>127</v>
      </c>
      <c r="K136" t="str">
        <f t="shared" ca="1" si="11"/>
        <v>&gt;90</v>
      </c>
    </row>
    <row r="137" spans="1:11" x14ac:dyDescent="0.25">
      <c r="A137" t="s">
        <v>402</v>
      </c>
      <c r="B137" t="s">
        <v>28</v>
      </c>
      <c r="C137" s="2">
        <v>45831</v>
      </c>
      <c r="D137" s="2">
        <v>45832</v>
      </c>
      <c r="E137" s="2">
        <v>45862</v>
      </c>
      <c r="F137">
        <v>1240.0899999999999</v>
      </c>
      <c r="G137">
        <f>SUMIFS(Payments!$D:$D,Payments!$B:$B,$A137)</f>
        <v>0</v>
      </c>
      <c r="H137">
        <f t="shared" si="8"/>
        <v>1240.0899999999999</v>
      </c>
      <c r="I137" t="str">
        <f t="shared" ca="1" si="9"/>
        <v>Overdue</v>
      </c>
      <c r="J137">
        <f t="shared" ca="1" si="10"/>
        <v>98</v>
      </c>
      <c r="K137" t="str">
        <f t="shared" ca="1" si="11"/>
        <v>&gt;90</v>
      </c>
    </row>
    <row r="138" spans="1:11" x14ac:dyDescent="0.25">
      <c r="A138" t="s">
        <v>403</v>
      </c>
      <c r="B138" t="s">
        <v>32</v>
      </c>
      <c r="C138" s="2">
        <v>45841</v>
      </c>
      <c r="D138" s="2">
        <v>45842</v>
      </c>
      <c r="E138" s="2">
        <v>45887</v>
      </c>
      <c r="F138">
        <v>6390.57</v>
      </c>
      <c r="G138">
        <f>SUMIFS(Payments!$D:$D,Payments!$B:$B,$A138)</f>
        <v>0</v>
      </c>
      <c r="H138">
        <f t="shared" si="8"/>
        <v>6390.57</v>
      </c>
      <c r="I138" t="str">
        <f t="shared" ca="1" si="9"/>
        <v>Overdue</v>
      </c>
      <c r="J138">
        <f t="shared" ca="1" si="10"/>
        <v>73</v>
      </c>
      <c r="K138" t="str">
        <f t="shared" ca="1" si="11"/>
        <v>61-90</v>
      </c>
    </row>
    <row r="139" spans="1:11" x14ac:dyDescent="0.25">
      <c r="A139" t="s">
        <v>404</v>
      </c>
      <c r="B139" t="s">
        <v>6</v>
      </c>
      <c r="C139" s="2">
        <v>45841</v>
      </c>
      <c r="D139" s="2">
        <v>45843</v>
      </c>
      <c r="E139" s="2">
        <v>45888</v>
      </c>
      <c r="F139">
        <v>4472.97</v>
      </c>
      <c r="G139">
        <f>SUMIFS(Payments!$D:$D,Payments!$B:$B,$A139)</f>
        <v>0</v>
      </c>
      <c r="H139">
        <f t="shared" si="8"/>
        <v>4472.97</v>
      </c>
      <c r="I139" t="str">
        <f t="shared" ca="1" si="9"/>
        <v>Overdue</v>
      </c>
      <c r="J139">
        <f t="shared" ca="1" si="10"/>
        <v>72</v>
      </c>
      <c r="K139" t="str">
        <f t="shared" ca="1" si="11"/>
        <v>61-90</v>
      </c>
    </row>
    <row r="140" spans="1:11" x14ac:dyDescent="0.25">
      <c r="A140" t="s">
        <v>405</v>
      </c>
      <c r="B140" t="s">
        <v>20</v>
      </c>
      <c r="C140" s="2">
        <v>45812</v>
      </c>
      <c r="D140" s="2">
        <v>45812</v>
      </c>
      <c r="E140" s="2">
        <v>45826</v>
      </c>
      <c r="F140">
        <v>5310.62</v>
      </c>
      <c r="G140">
        <f>SUMIFS(Payments!$D:$D,Payments!$B:$B,$A140)</f>
        <v>0</v>
      </c>
      <c r="H140">
        <f t="shared" si="8"/>
        <v>5310.62</v>
      </c>
      <c r="I140" t="str">
        <f t="shared" ca="1" si="9"/>
        <v>Overdue</v>
      </c>
      <c r="J140">
        <f t="shared" ca="1" si="10"/>
        <v>134</v>
      </c>
      <c r="K140" t="str">
        <f t="shared" ca="1" si="11"/>
        <v>&gt;90</v>
      </c>
    </row>
    <row r="141" spans="1:11" x14ac:dyDescent="0.25">
      <c r="A141" t="s">
        <v>406</v>
      </c>
      <c r="B141" t="s">
        <v>24</v>
      </c>
      <c r="C141" s="2">
        <v>45824</v>
      </c>
      <c r="D141" s="2">
        <v>45826</v>
      </c>
      <c r="E141" s="2">
        <v>45871</v>
      </c>
      <c r="F141">
        <v>10461.27</v>
      </c>
      <c r="G141">
        <f>SUMIFS(Payments!$D:$D,Payments!$B:$B,$A141)</f>
        <v>3360.35</v>
      </c>
      <c r="H141">
        <f t="shared" si="8"/>
        <v>7100.92</v>
      </c>
      <c r="I141" t="str">
        <f t="shared" ca="1" si="9"/>
        <v>Overdue</v>
      </c>
      <c r="J141">
        <f t="shared" ca="1" si="10"/>
        <v>89</v>
      </c>
      <c r="K141" t="str">
        <f t="shared" ca="1" si="11"/>
        <v>61-90</v>
      </c>
    </row>
    <row r="142" spans="1:11" x14ac:dyDescent="0.25">
      <c r="A142" t="s">
        <v>407</v>
      </c>
      <c r="B142" t="s">
        <v>10</v>
      </c>
      <c r="C142" s="2">
        <v>45831</v>
      </c>
      <c r="D142" s="2">
        <v>45831</v>
      </c>
      <c r="E142" s="2">
        <v>45845</v>
      </c>
      <c r="F142">
        <v>7195.73</v>
      </c>
      <c r="G142">
        <f>SUMIFS(Payments!$D:$D,Payments!$B:$B,$A142)</f>
        <v>3282.17</v>
      </c>
      <c r="H142">
        <f t="shared" si="8"/>
        <v>3913.5599999999995</v>
      </c>
      <c r="I142" t="str">
        <f t="shared" ca="1" si="9"/>
        <v>Overdue</v>
      </c>
      <c r="J142">
        <f t="shared" ca="1" si="10"/>
        <v>115</v>
      </c>
      <c r="K142" t="str">
        <f t="shared" ca="1" si="11"/>
        <v>&gt;90</v>
      </c>
    </row>
    <row r="143" spans="1:11" x14ac:dyDescent="0.25">
      <c r="A143" t="s">
        <v>408</v>
      </c>
      <c r="B143" t="s">
        <v>10</v>
      </c>
      <c r="C143" s="2">
        <v>45862</v>
      </c>
      <c r="D143" s="2">
        <v>45863</v>
      </c>
      <c r="E143" s="2">
        <v>45877</v>
      </c>
      <c r="F143">
        <v>583.92999999999995</v>
      </c>
      <c r="G143">
        <f>SUMIFS(Payments!$D:$D,Payments!$B:$B,$A143)</f>
        <v>0</v>
      </c>
      <c r="H143">
        <f t="shared" si="8"/>
        <v>583.92999999999995</v>
      </c>
      <c r="I143" t="str">
        <f t="shared" ca="1" si="9"/>
        <v>Overdue</v>
      </c>
      <c r="J143">
        <f t="shared" ca="1" si="10"/>
        <v>83</v>
      </c>
      <c r="K143" t="str">
        <f t="shared" ca="1" si="11"/>
        <v>61-90</v>
      </c>
    </row>
    <row r="144" spans="1:11" x14ac:dyDescent="0.25">
      <c r="A144" t="s">
        <v>409</v>
      </c>
      <c r="B144" t="s">
        <v>10</v>
      </c>
      <c r="C144" s="2">
        <v>45807</v>
      </c>
      <c r="D144" s="2">
        <v>45809</v>
      </c>
      <c r="E144" s="2">
        <v>45823</v>
      </c>
      <c r="F144">
        <v>9560.41</v>
      </c>
      <c r="G144">
        <f>SUMIFS(Payments!$D:$D,Payments!$B:$B,$A144)</f>
        <v>0</v>
      </c>
      <c r="H144">
        <f t="shared" si="8"/>
        <v>9560.41</v>
      </c>
      <c r="I144" t="str">
        <f t="shared" ca="1" si="9"/>
        <v>Overdue</v>
      </c>
      <c r="J144">
        <f t="shared" ca="1" si="10"/>
        <v>137</v>
      </c>
      <c r="K144" t="str">
        <f t="shared" ca="1" si="11"/>
        <v>&gt;90</v>
      </c>
    </row>
    <row r="145" spans="1:11" x14ac:dyDescent="0.25">
      <c r="A145" t="s">
        <v>410</v>
      </c>
      <c r="B145" t="s">
        <v>26</v>
      </c>
      <c r="C145" s="2">
        <v>45846</v>
      </c>
      <c r="D145" s="2">
        <v>45848</v>
      </c>
      <c r="E145" s="2">
        <v>45908</v>
      </c>
      <c r="F145">
        <v>4855.1000000000004</v>
      </c>
      <c r="G145">
        <f>SUMIFS(Payments!$D:$D,Payments!$B:$B,$A145)</f>
        <v>1839.13</v>
      </c>
      <c r="H145">
        <f t="shared" si="8"/>
        <v>3015.9700000000003</v>
      </c>
      <c r="I145" t="str">
        <f t="shared" ca="1" si="9"/>
        <v>Overdue</v>
      </c>
      <c r="J145">
        <f t="shared" ca="1" si="10"/>
        <v>52</v>
      </c>
      <c r="K145" t="str">
        <f t="shared" ca="1" si="11"/>
        <v>31-60</v>
      </c>
    </row>
    <row r="146" spans="1:11" x14ac:dyDescent="0.25">
      <c r="A146" t="s">
        <v>411</v>
      </c>
      <c r="B146" t="s">
        <v>18</v>
      </c>
      <c r="C146" s="2">
        <v>45833</v>
      </c>
      <c r="D146" s="2">
        <v>45835</v>
      </c>
      <c r="E146" s="2">
        <v>45895</v>
      </c>
      <c r="F146">
        <v>8487.6299999999992</v>
      </c>
      <c r="G146">
        <f>SUMIFS(Payments!$D:$D,Payments!$B:$B,$A146)</f>
        <v>0</v>
      </c>
      <c r="H146">
        <f t="shared" si="8"/>
        <v>8487.6299999999992</v>
      </c>
      <c r="I146" t="str">
        <f t="shared" ca="1" si="9"/>
        <v>Overdue</v>
      </c>
      <c r="J146">
        <f t="shared" ca="1" si="10"/>
        <v>65</v>
      </c>
      <c r="K146" t="str">
        <f t="shared" ca="1" si="11"/>
        <v>61-90</v>
      </c>
    </row>
    <row r="147" spans="1:11" x14ac:dyDescent="0.25">
      <c r="A147" t="s">
        <v>412</v>
      </c>
      <c r="B147" t="s">
        <v>32</v>
      </c>
      <c r="C147" s="2">
        <v>45856</v>
      </c>
      <c r="D147" s="2">
        <v>45857</v>
      </c>
      <c r="E147" s="2">
        <v>45902</v>
      </c>
      <c r="F147">
        <v>7599.24</v>
      </c>
      <c r="G147">
        <f>SUMIFS(Payments!$D:$D,Payments!$B:$B,$A147)</f>
        <v>7599.24</v>
      </c>
      <c r="H147">
        <f t="shared" si="8"/>
        <v>0</v>
      </c>
      <c r="I147" t="str">
        <f t="shared" ca="1" si="9"/>
        <v>Paid</v>
      </c>
      <c r="J147">
        <f t="shared" ca="1" si="10"/>
        <v>0</v>
      </c>
      <c r="K147" t="str">
        <f t="shared" ca="1" si="11"/>
        <v>Current</v>
      </c>
    </row>
    <row r="148" spans="1:11" x14ac:dyDescent="0.25">
      <c r="A148" t="s">
        <v>413</v>
      </c>
      <c r="B148" t="s">
        <v>6</v>
      </c>
      <c r="C148" s="2">
        <v>45852</v>
      </c>
      <c r="D148" s="2">
        <v>45852</v>
      </c>
      <c r="E148" s="2">
        <v>45897</v>
      </c>
      <c r="F148">
        <v>1644.32</v>
      </c>
      <c r="G148">
        <f>SUMIFS(Payments!$D:$D,Payments!$B:$B,$A148)</f>
        <v>972.81</v>
      </c>
      <c r="H148">
        <f t="shared" si="8"/>
        <v>671.51</v>
      </c>
      <c r="I148" t="str">
        <f t="shared" ca="1" si="9"/>
        <v>Overdue</v>
      </c>
      <c r="J148">
        <f t="shared" ca="1" si="10"/>
        <v>63</v>
      </c>
      <c r="K148" t="str">
        <f t="shared" ca="1" si="11"/>
        <v>61-90</v>
      </c>
    </row>
    <row r="149" spans="1:11" x14ac:dyDescent="0.25">
      <c r="A149" t="s">
        <v>414</v>
      </c>
      <c r="B149" t="s">
        <v>15</v>
      </c>
      <c r="C149" s="2">
        <v>45853</v>
      </c>
      <c r="D149" s="2">
        <v>45853</v>
      </c>
      <c r="E149" s="2">
        <v>45913</v>
      </c>
      <c r="F149">
        <v>1630.19</v>
      </c>
      <c r="G149">
        <f>SUMIFS(Payments!$D:$D,Payments!$B:$B,$A149)</f>
        <v>0</v>
      </c>
      <c r="H149">
        <f t="shared" si="8"/>
        <v>1630.19</v>
      </c>
      <c r="I149" t="str">
        <f t="shared" ca="1" si="9"/>
        <v>Overdue</v>
      </c>
      <c r="J149">
        <f t="shared" ca="1" si="10"/>
        <v>47</v>
      </c>
      <c r="K149" t="str">
        <f t="shared" ca="1" si="11"/>
        <v>31-60</v>
      </c>
    </row>
    <row r="150" spans="1:11" x14ac:dyDescent="0.25">
      <c r="A150" t="s">
        <v>415</v>
      </c>
      <c r="B150" t="s">
        <v>6</v>
      </c>
      <c r="C150" s="2">
        <v>45825</v>
      </c>
      <c r="D150" s="2">
        <v>45826</v>
      </c>
      <c r="E150" s="2">
        <v>45871</v>
      </c>
      <c r="F150">
        <v>4140.21</v>
      </c>
      <c r="G150">
        <f>SUMIFS(Payments!$D:$D,Payments!$B:$B,$A150)</f>
        <v>0</v>
      </c>
      <c r="H150">
        <f t="shared" si="8"/>
        <v>4140.21</v>
      </c>
      <c r="I150" t="str">
        <f t="shared" ca="1" si="9"/>
        <v>Overdue</v>
      </c>
      <c r="J150">
        <f t="shared" ca="1" si="10"/>
        <v>89</v>
      </c>
      <c r="K150" t="str">
        <f t="shared" ca="1" si="11"/>
        <v>61-90</v>
      </c>
    </row>
    <row r="151" spans="1:11" x14ac:dyDescent="0.25">
      <c r="A151" t="s">
        <v>416</v>
      </c>
      <c r="B151" t="s">
        <v>18</v>
      </c>
      <c r="C151" s="2">
        <v>45833</v>
      </c>
      <c r="D151" s="2">
        <v>45835</v>
      </c>
      <c r="E151" s="2">
        <v>45895</v>
      </c>
      <c r="F151">
        <v>7897.68</v>
      </c>
      <c r="G151">
        <f>SUMIFS(Payments!$D:$D,Payments!$B:$B,$A151)</f>
        <v>7228.84</v>
      </c>
      <c r="H151">
        <f t="shared" si="8"/>
        <v>668.84000000000015</v>
      </c>
      <c r="I151" t="str">
        <f t="shared" ca="1" si="9"/>
        <v>Overdue</v>
      </c>
      <c r="J151">
        <f t="shared" ca="1" si="10"/>
        <v>65</v>
      </c>
      <c r="K151" t="str">
        <f t="shared" ca="1" si="11"/>
        <v>61-90</v>
      </c>
    </row>
    <row r="152" spans="1:11" x14ac:dyDescent="0.25">
      <c r="A152" t="s">
        <v>417</v>
      </c>
      <c r="B152" t="s">
        <v>15</v>
      </c>
      <c r="C152" s="2">
        <v>45871</v>
      </c>
      <c r="D152" s="2">
        <v>45873</v>
      </c>
      <c r="E152" s="2">
        <v>45933</v>
      </c>
      <c r="F152">
        <v>7501.3</v>
      </c>
      <c r="G152">
        <f>SUMIFS(Payments!$D:$D,Payments!$B:$B,$A152)</f>
        <v>8502.26</v>
      </c>
      <c r="H152">
        <f t="shared" si="8"/>
        <v>-1000.96</v>
      </c>
      <c r="I152" t="str">
        <f t="shared" ca="1" si="9"/>
        <v>Paid</v>
      </c>
      <c r="J152">
        <f t="shared" ca="1" si="10"/>
        <v>0</v>
      </c>
      <c r="K152" t="str">
        <f t="shared" ca="1" si="11"/>
        <v>Current</v>
      </c>
    </row>
    <row r="153" spans="1:11" x14ac:dyDescent="0.25">
      <c r="A153" t="s">
        <v>418</v>
      </c>
      <c r="B153" t="s">
        <v>18</v>
      </c>
      <c r="C153" s="2">
        <v>45835</v>
      </c>
      <c r="D153" s="2">
        <v>45836</v>
      </c>
      <c r="E153" s="2">
        <v>45896</v>
      </c>
      <c r="F153">
        <v>4008.23</v>
      </c>
      <c r="G153">
        <f>SUMIFS(Payments!$D:$D,Payments!$B:$B,$A153)</f>
        <v>0</v>
      </c>
      <c r="H153">
        <f t="shared" si="8"/>
        <v>4008.23</v>
      </c>
      <c r="I153" t="str">
        <f t="shared" ca="1" si="9"/>
        <v>Overdue</v>
      </c>
      <c r="J153">
        <f t="shared" ca="1" si="10"/>
        <v>64</v>
      </c>
      <c r="K153" t="str">
        <f t="shared" ca="1" si="11"/>
        <v>61-90</v>
      </c>
    </row>
    <row r="154" spans="1:11" x14ac:dyDescent="0.25">
      <c r="A154" t="s">
        <v>419</v>
      </c>
      <c r="B154" t="s">
        <v>10</v>
      </c>
      <c r="C154" s="2">
        <v>45826</v>
      </c>
      <c r="D154" s="2">
        <v>45826</v>
      </c>
      <c r="E154" s="2">
        <v>45840</v>
      </c>
      <c r="F154">
        <v>11347.46</v>
      </c>
      <c r="G154">
        <f>SUMIFS(Payments!$D:$D,Payments!$B:$B,$A154)</f>
        <v>2269.4899999999998</v>
      </c>
      <c r="H154">
        <f t="shared" si="8"/>
        <v>9077.9699999999993</v>
      </c>
      <c r="I154" t="str">
        <f t="shared" ca="1" si="9"/>
        <v>Overdue</v>
      </c>
      <c r="J154">
        <f t="shared" ca="1" si="10"/>
        <v>120</v>
      </c>
      <c r="K154" t="str">
        <f t="shared" ca="1" si="11"/>
        <v>&gt;90</v>
      </c>
    </row>
    <row r="155" spans="1:11" x14ac:dyDescent="0.25">
      <c r="A155" t="s">
        <v>420</v>
      </c>
      <c r="B155" t="s">
        <v>15</v>
      </c>
      <c r="C155" s="2">
        <v>45846</v>
      </c>
      <c r="D155" s="2">
        <v>45846</v>
      </c>
      <c r="E155" s="2">
        <v>45906</v>
      </c>
      <c r="F155">
        <v>5204.75</v>
      </c>
      <c r="G155">
        <f>SUMIFS(Payments!$D:$D,Payments!$B:$B,$A155)</f>
        <v>0</v>
      </c>
      <c r="H155">
        <f t="shared" si="8"/>
        <v>5204.75</v>
      </c>
      <c r="I155" t="str">
        <f t="shared" ca="1" si="9"/>
        <v>Overdue</v>
      </c>
      <c r="J155">
        <f t="shared" ca="1" si="10"/>
        <v>54</v>
      </c>
      <c r="K155" t="str">
        <f t="shared" ca="1" si="11"/>
        <v>31-60</v>
      </c>
    </row>
    <row r="156" spans="1:11" x14ac:dyDescent="0.25">
      <c r="A156" t="s">
        <v>421</v>
      </c>
      <c r="B156" t="s">
        <v>6</v>
      </c>
      <c r="C156" s="2">
        <v>45855</v>
      </c>
      <c r="D156" s="2">
        <v>45855</v>
      </c>
      <c r="E156" s="2">
        <v>45900</v>
      </c>
      <c r="F156">
        <v>1818.89</v>
      </c>
      <c r="G156">
        <f>SUMIFS(Payments!$D:$D,Payments!$B:$B,$A156)</f>
        <v>0</v>
      </c>
      <c r="H156">
        <f t="shared" si="8"/>
        <v>1818.89</v>
      </c>
      <c r="I156" t="str">
        <f t="shared" ca="1" si="9"/>
        <v>Overdue</v>
      </c>
      <c r="J156">
        <f t="shared" ca="1" si="10"/>
        <v>60</v>
      </c>
      <c r="K156" t="str">
        <f t="shared" ca="1" si="11"/>
        <v>31-60</v>
      </c>
    </row>
    <row r="157" spans="1:11" x14ac:dyDescent="0.25">
      <c r="A157" t="s">
        <v>422</v>
      </c>
      <c r="B157" t="s">
        <v>20</v>
      </c>
      <c r="C157" s="2">
        <v>45815</v>
      </c>
      <c r="D157" s="2">
        <v>45817</v>
      </c>
      <c r="E157" s="2">
        <v>45831</v>
      </c>
      <c r="F157">
        <v>4928.09</v>
      </c>
      <c r="G157">
        <f>SUMIFS(Payments!$D:$D,Payments!$B:$B,$A157)</f>
        <v>3321.75</v>
      </c>
      <c r="H157">
        <f t="shared" si="8"/>
        <v>1606.3400000000001</v>
      </c>
      <c r="I157" t="str">
        <f t="shared" ca="1" si="9"/>
        <v>Overdue</v>
      </c>
      <c r="J157">
        <f t="shared" ca="1" si="10"/>
        <v>129</v>
      </c>
      <c r="K157" t="str">
        <f t="shared" ca="1" si="11"/>
        <v>&gt;90</v>
      </c>
    </row>
    <row r="158" spans="1:11" x14ac:dyDescent="0.25">
      <c r="A158" t="s">
        <v>423</v>
      </c>
      <c r="B158" t="s">
        <v>20</v>
      </c>
      <c r="C158" s="2">
        <v>45834</v>
      </c>
      <c r="D158" s="2">
        <v>45834</v>
      </c>
      <c r="E158" s="2">
        <v>45848</v>
      </c>
      <c r="F158">
        <v>1835.75</v>
      </c>
      <c r="G158">
        <f>SUMIFS(Payments!$D:$D,Payments!$B:$B,$A158)</f>
        <v>0</v>
      </c>
      <c r="H158">
        <f t="shared" si="8"/>
        <v>1835.75</v>
      </c>
      <c r="I158" t="str">
        <f t="shared" ca="1" si="9"/>
        <v>Overdue</v>
      </c>
      <c r="J158">
        <f t="shared" ca="1" si="10"/>
        <v>112</v>
      </c>
      <c r="K158" t="str">
        <f t="shared" ca="1" si="11"/>
        <v>&gt;90</v>
      </c>
    </row>
    <row r="159" spans="1:11" x14ac:dyDescent="0.25">
      <c r="A159" t="s">
        <v>424</v>
      </c>
      <c r="B159" t="s">
        <v>12</v>
      </c>
      <c r="C159" s="2">
        <v>45840</v>
      </c>
      <c r="D159" s="2">
        <v>45842</v>
      </c>
      <c r="E159" s="2">
        <v>45872</v>
      </c>
      <c r="F159">
        <v>8745.33</v>
      </c>
      <c r="G159">
        <f>SUMIFS(Payments!$D:$D,Payments!$B:$B,$A159)</f>
        <v>4001.58</v>
      </c>
      <c r="H159">
        <f t="shared" si="8"/>
        <v>4743.75</v>
      </c>
      <c r="I159" t="str">
        <f t="shared" ca="1" si="9"/>
        <v>Overdue</v>
      </c>
      <c r="J159">
        <f t="shared" ca="1" si="10"/>
        <v>88</v>
      </c>
      <c r="K159" t="str">
        <f t="shared" ca="1" si="11"/>
        <v>61-90</v>
      </c>
    </row>
    <row r="160" spans="1:11" x14ac:dyDescent="0.25">
      <c r="A160" t="s">
        <v>425</v>
      </c>
      <c r="B160" t="s">
        <v>18</v>
      </c>
      <c r="C160" s="2">
        <v>45831</v>
      </c>
      <c r="D160" s="2">
        <v>45831</v>
      </c>
      <c r="E160" s="2">
        <v>45891</v>
      </c>
      <c r="F160">
        <v>7711.06</v>
      </c>
      <c r="G160">
        <f>SUMIFS(Payments!$D:$D,Payments!$B:$B,$A160)</f>
        <v>12636.35</v>
      </c>
      <c r="H160">
        <f t="shared" si="8"/>
        <v>-4925.29</v>
      </c>
      <c r="I160" t="str">
        <f t="shared" ca="1" si="9"/>
        <v>Paid</v>
      </c>
      <c r="J160">
        <f t="shared" ca="1" si="10"/>
        <v>0</v>
      </c>
      <c r="K160" t="str">
        <f t="shared" ca="1" si="11"/>
        <v>Current</v>
      </c>
    </row>
    <row r="161" spans="1:11" x14ac:dyDescent="0.25">
      <c r="A161" t="s">
        <v>426</v>
      </c>
      <c r="B161" t="s">
        <v>32</v>
      </c>
      <c r="C161" s="2">
        <v>45834</v>
      </c>
      <c r="D161" s="2">
        <v>45836</v>
      </c>
      <c r="E161" s="2">
        <v>45881</v>
      </c>
      <c r="F161">
        <v>7701.66</v>
      </c>
      <c r="G161">
        <f>SUMIFS(Payments!$D:$D,Payments!$B:$B,$A161)</f>
        <v>4575.82</v>
      </c>
      <c r="H161">
        <f t="shared" si="8"/>
        <v>3125.84</v>
      </c>
      <c r="I161" t="str">
        <f t="shared" ca="1" si="9"/>
        <v>Overdue</v>
      </c>
      <c r="J161">
        <f t="shared" ca="1" si="10"/>
        <v>79</v>
      </c>
      <c r="K161" t="str">
        <f t="shared" ca="1" si="11"/>
        <v>61-90</v>
      </c>
    </row>
    <row r="162" spans="1:11" x14ac:dyDescent="0.25">
      <c r="A162" t="s">
        <v>427</v>
      </c>
      <c r="B162" t="s">
        <v>18</v>
      </c>
      <c r="C162" s="2">
        <v>45837</v>
      </c>
      <c r="D162" s="2">
        <v>45837</v>
      </c>
      <c r="E162" s="2">
        <v>45897</v>
      </c>
      <c r="F162">
        <v>4773.83</v>
      </c>
      <c r="G162">
        <f>SUMIFS(Payments!$D:$D,Payments!$B:$B,$A162)</f>
        <v>11483.14</v>
      </c>
      <c r="H162">
        <f t="shared" si="8"/>
        <v>-6709.3099999999995</v>
      </c>
      <c r="I162" t="str">
        <f t="shared" ca="1" si="9"/>
        <v>Paid</v>
      </c>
      <c r="J162">
        <f t="shared" ca="1" si="10"/>
        <v>0</v>
      </c>
      <c r="K162" t="str">
        <f t="shared" ca="1" si="11"/>
        <v>Current</v>
      </c>
    </row>
    <row r="163" spans="1:11" x14ac:dyDescent="0.25">
      <c r="A163" t="s">
        <v>428</v>
      </c>
      <c r="B163" t="s">
        <v>18</v>
      </c>
      <c r="C163" s="2">
        <v>45832</v>
      </c>
      <c r="D163" s="2">
        <v>45832</v>
      </c>
      <c r="E163" s="2">
        <v>45892</v>
      </c>
      <c r="F163">
        <v>6613.29</v>
      </c>
      <c r="G163">
        <f>SUMIFS(Payments!$D:$D,Payments!$B:$B,$A163)</f>
        <v>6009.76</v>
      </c>
      <c r="H163">
        <f t="shared" si="8"/>
        <v>603.52999999999975</v>
      </c>
      <c r="I163" t="str">
        <f t="shared" ca="1" si="9"/>
        <v>Overdue</v>
      </c>
      <c r="J163">
        <f t="shared" ca="1" si="10"/>
        <v>68</v>
      </c>
      <c r="K163" t="str">
        <f t="shared" ca="1" si="11"/>
        <v>61-90</v>
      </c>
    </row>
    <row r="164" spans="1:11" x14ac:dyDescent="0.25">
      <c r="A164" t="s">
        <v>429</v>
      </c>
      <c r="B164" t="s">
        <v>32</v>
      </c>
      <c r="C164" s="2">
        <v>45797</v>
      </c>
      <c r="D164" s="2">
        <v>45797</v>
      </c>
      <c r="E164" s="2">
        <v>45842</v>
      </c>
      <c r="F164">
        <v>1081.94</v>
      </c>
      <c r="G164">
        <f>SUMIFS(Payments!$D:$D,Payments!$B:$B,$A164)</f>
        <v>0</v>
      </c>
      <c r="H164">
        <f t="shared" si="8"/>
        <v>1081.94</v>
      </c>
      <c r="I164" t="str">
        <f t="shared" ca="1" si="9"/>
        <v>Overdue</v>
      </c>
      <c r="J164">
        <f t="shared" ca="1" si="10"/>
        <v>118</v>
      </c>
      <c r="K164" t="str">
        <f t="shared" ca="1" si="11"/>
        <v>&gt;90</v>
      </c>
    </row>
    <row r="165" spans="1:11" x14ac:dyDescent="0.25">
      <c r="A165" t="s">
        <v>430</v>
      </c>
      <c r="B165" t="s">
        <v>26</v>
      </c>
      <c r="C165" s="2">
        <v>45864</v>
      </c>
      <c r="D165" s="2">
        <v>45866</v>
      </c>
      <c r="E165" s="2">
        <v>45926</v>
      </c>
      <c r="F165">
        <v>5516.76</v>
      </c>
      <c r="G165">
        <f>SUMIFS(Payments!$D:$D,Payments!$B:$B,$A165)</f>
        <v>9554.880000000001</v>
      </c>
      <c r="H165">
        <f t="shared" si="8"/>
        <v>-4038.1200000000008</v>
      </c>
      <c r="I165" t="str">
        <f t="shared" ca="1" si="9"/>
        <v>Paid</v>
      </c>
      <c r="J165">
        <f t="shared" ca="1" si="10"/>
        <v>0</v>
      </c>
      <c r="K165" t="str">
        <f t="shared" ca="1" si="11"/>
        <v>Current</v>
      </c>
    </row>
    <row r="166" spans="1:11" x14ac:dyDescent="0.25">
      <c r="A166" t="s">
        <v>431</v>
      </c>
      <c r="B166" t="s">
        <v>6</v>
      </c>
      <c r="C166" s="2">
        <v>45840</v>
      </c>
      <c r="D166" s="2">
        <v>45841</v>
      </c>
      <c r="E166" s="2">
        <v>45886</v>
      </c>
      <c r="F166">
        <v>7207.68</v>
      </c>
      <c r="G166">
        <f>SUMIFS(Payments!$D:$D,Payments!$B:$B,$A166)</f>
        <v>15851.07</v>
      </c>
      <c r="H166">
        <f t="shared" si="8"/>
        <v>-8643.39</v>
      </c>
      <c r="I166" t="str">
        <f t="shared" ca="1" si="9"/>
        <v>Paid</v>
      </c>
      <c r="J166">
        <f t="shared" ca="1" si="10"/>
        <v>0</v>
      </c>
      <c r="K166" t="str">
        <f t="shared" ca="1" si="11"/>
        <v>Current</v>
      </c>
    </row>
    <row r="167" spans="1:11" x14ac:dyDescent="0.25">
      <c r="A167" t="s">
        <v>432</v>
      </c>
      <c r="B167" t="s">
        <v>12</v>
      </c>
      <c r="C167" s="2">
        <v>45852</v>
      </c>
      <c r="D167" s="2">
        <v>45854</v>
      </c>
      <c r="E167" s="2">
        <v>45884</v>
      </c>
      <c r="F167">
        <v>1353.54</v>
      </c>
      <c r="G167">
        <f>SUMIFS(Payments!$D:$D,Payments!$B:$B,$A167)</f>
        <v>0</v>
      </c>
      <c r="H167">
        <f t="shared" si="8"/>
        <v>1353.54</v>
      </c>
      <c r="I167" t="str">
        <f t="shared" ca="1" si="9"/>
        <v>Overdue</v>
      </c>
      <c r="J167">
        <f t="shared" ca="1" si="10"/>
        <v>76</v>
      </c>
      <c r="K167" t="str">
        <f t="shared" ca="1" si="11"/>
        <v>61-90</v>
      </c>
    </row>
    <row r="168" spans="1:11" x14ac:dyDescent="0.25">
      <c r="A168" t="s">
        <v>433</v>
      </c>
      <c r="B168" t="s">
        <v>20</v>
      </c>
      <c r="C168" s="2">
        <v>45857</v>
      </c>
      <c r="D168" s="2">
        <v>45859</v>
      </c>
      <c r="E168" s="2">
        <v>45873</v>
      </c>
      <c r="F168">
        <v>9615.27</v>
      </c>
      <c r="G168">
        <f>SUMIFS(Payments!$D:$D,Payments!$B:$B,$A168)</f>
        <v>3739.1</v>
      </c>
      <c r="H168">
        <f t="shared" si="8"/>
        <v>5876.17</v>
      </c>
      <c r="I168" t="str">
        <f t="shared" ca="1" si="9"/>
        <v>Overdue</v>
      </c>
      <c r="J168">
        <f t="shared" ca="1" si="10"/>
        <v>87</v>
      </c>
      <c r="K168" t="str">
        <f t="shared" ca="1" si="11"/>
        <v>61-90</v>
      </c>
    </row>
    <row r="169" spans="1:11" x14ac:dyDescent="0.25">
      <c r="A169" t="s">
        <v>434</v>
      </c>
      <c r="B169" t="s">
        <v>18</v>
      </c>
      <c r="C169" s="2">
        <v>45834</v>
      </c>
      <c r="D169" s="2">
        <v>45835</v>
      </c>
      <c r="E169" s="2">
        <v>45895</v>
      </c>
      <c r="F169">
        <v>8608.08</v>
      </c>
      <c r="G169">
        <f>SUMIFS(Payments!$D:$D,Payments!$B:$B,$A169)</f>
        <v>0</v>
      </c>
      <c r="H169">
        <f t="shared" si="8"/>
        <v>8608.08</v>
      </c>
      <c r="I169" t="str">
        <f t="shared" ca="1" si="9"/>
        <v>Overdue</v>
      </c>
      <c r="J169">
        <f t="shared" ca="1" si="10"/>
        <v>65</v>
      </c>
      <c r="K169" t="str">
        <f t="shared" ca="1" si="11"/>
        <v>61-90</v>
      </c>
    </row>
    <row r="170" spans="1:11" x14ac:dyDescent="0.25">
      <c r="A170" t="s">
        <v>435</v>
      </c>
      <c r="B170" t="s">
        <v>18</v>
      </c>
      <c r="C170" s="2">
        <v>45855</v>
      </c>
      <c r="D170" s="2">
        <v>45855</v>
      </c>
      <c r="E170" s="2">
        <v>45915</v>
      </c>
      <c r="F170">
        <v>2307.19</v>
      </c>
      <c r="G170">
        <f>SUMIFS(Payments!$D:$D,Payments!$B:$B,$A170)</f>
        <v>723.87</v>
      </c>
      <c r="H170">
        <f t="shared" si="8"/>
        <v>1583.3200000000002</v>
      </c>
      <c r="I170" t="str">
        <f t="shared" ca="1" si="9"/>
        <v>Overdue</v>
      </c>
      <c r="J170">
        <f t="shared" ca="1" si="10"/>
        <v>45</v>
      </c>
      <c r="K170" t="str">
        <f t="shared" ca="1" si="11"/>
        <v>31-60</v>
      </c>
    </row>
    <row r="171" spans="1:11" x14ac:dyDescent="0.25">
      <c r="A171" t="s">
        <v>436</v>
      </c>
      <c r="B171" t="s">
        <v>32</v>
      </c>
      <c r="C171" s="2">
        <v>45872</v>
      </c>
      <c r="D171" s="2">
        <v>45874</v>
      </c>
      <c r="E171" s="2">
        <v>45919</v>
      </c>
      <c r="F171">
        <v>10668.7</v>
      </c>
      <c r="G171">
        <f>SUMIFS(Payments!$D:$D,Payments!$B:$B,$A171)</f>
        <v>0</v>
      </c>
      <c r="H171">
        <f t="shared" si="8"/>
        <v>10668.7</v>
      </c>
      <c r="I171" t="str">
        <f t="shared" ca="1" si="9"/>
        <v>Overdue</v>
      </c>
      <c r="J171">
        <f t="shared" ca="1" si="10"/>
        <v>41</v>
      </c>
      <c r="K171" t="str">
        <f t="shared" ca="1" si="11"/>
        <v>31-60</v>
      </c>
    </row>
    <row r="172" spans="1:11" x14ac:dyDescent="0.25">
      <c r="A172" t="s">
        <v>437</v>
      </c>
      <c r="B172" t="s">
        <v>32</v>
      </c>
      <c r="C172" s="2">
        <v>45834</v>
      </c>
      <c r="D172" s="2">
        <v>45835</v>
      </c>
      <c r="E172" s="2">
        <v>45880</v>
      </c>
      <c r="F172">
        <v>14936.29</v>
      </c>
      <c r="G172">
        <f>SUMIFS(Payments!$D:$D,Payments!$B:$B,$A172)</f>
        <v>25297.14</v>
      </c>
      <c r="H172">
        <f t="shared" si="8"/>
        <v>-10360.849999999999</v>
      </c>
      <c r="I172" t="str">
        <f t="shared" ca="1" si="9"/>
        <v>Paid</v>
      </c>
      <c r="J172">
        <f t="shared" ca="1" si="10"/>
        <v>0</v>
      </c>
      <c r="K172" t="str">
        <f t="shared" ca="1" si="11"/>
        <v>Current</v>
      </c>
    </row>
    <row r="173" spans="1:11" x14ac:dyDescent="0.25">
      <c r="A173" t="s">
        <v>438</v>
      </c>
      <c r="B173" t="s">
        <v>26</v>
      </c>
      <c r="C173" s="2">
        <v>45849</v>
      </c>
      <c r="D173" s="2">
        <v>45849</v>
      </c>
      <c r="E173" s="2">
        <v>45909</v>
      </c>
      <c r="F173">
        <v>9134.59</v>
      </c>
      <c r="G173">
        <f>SUMIFS(Payments!$D:$D,Payments!$B:$B,$A173)</f>
        <v>5259.72</v>
      </c>
      <c r="H173">
        <f t="shared" si="8"/>
        <v>3874.87</v>
      </c>
      <c r="I173" t="str">
        <f t="shared" ca="1" si="9"/>
        <v>Overdue</v>
      </c>
      <c r="J173">
        <f t="shared" ca="1" si="10"/>
        <v>51</v>
      </c>
      <c r="K173" t="str">
        <f t="shared" ca="1" si="11"/>
        <v>31-60</v>
      </c>
    </row>
    <row r="174" spans="1:11" x14ac:dyDescent="0.25">
      <c r="A174" t="s">
        <v>439</v>
      </c>
      <c r="B174" t="s">
        <v>24</v>
      </c>
      <c r="C174" s="2">
        <v>45843</v>
      </c>
      <c r="D174" s="2">
        <v>45844</v>
      </c>
      <c r="E174" s="2">
        <v>45889</v>
      </c>
      <c r="F174">
        <v>12211.19</v>
      </c>
      <c r="G174">
        <f>SUMIFS(Payments!$D:$D,Payments!$B:$B,$A174)</f>
        <v>0</v>
      </c>
      <c r="H174">
        <f t="shared" si="8"/>
        <v>12211.19</v>
      </c>
      <c r="I174" t="str">
        <f t="shared" ca="1" si="9"/>
        <v>Overdue</v>
      </c>
      <c r="J174">
        <f t="shared" ca="1" si="10"/>
        <v>71</v>
      </c>
      <c r="K174" t="str">
        <f t="shared" ca="1" si="11"/>
        <v>61-90</v>
      </c>
    </row>
    <row r="175" spans="1:11" x14ac:dyDescent="0.25">
      <c r="A175" t="s">
        <v>440</v>
      </c>
      <c r="B175" t="s">
        <v>30</v>
      </c>
      <c r="C175" s="2">
        <v>45854</v>
      </c>
      <c r="D175" s="2">
        <v>45855</v>
      </c>
      <c r="E175" s="2">
        <v>45869</v>
      </c>
      <c r="F175">
        <v>2789.67</v>
      </c>
      <c r="G175">
        <f>SUMIFS(Payments!$D:$D,Payments!$B:$B,$A175)</f>
        <v>0</v>
      </c>
      <c r="H175">
        <f t="shared" si="8"/>
        <v>2789.67</v>
      </c>
      <c r="I175" t="str">
        <f t="shared" ca="1" si="9"/>
        <v>Overdue</v>
      </c>
      <c r="J175">
        <f t="shared" ca="1" si="10"/>
        <v>91</v>
      </c>
      <c r="K175" t="str">
        <f t="shared" ca="1" si="11"/>
        <v>&gt;90</v>
      </c>
    </row>
    <row r="176" spans="1:11" x14ac:dyDescent="0.25">
      <c r="A176" t="s">
        <v>441</v>
      </c>
      <c r="B176" t="s">
        <v>6</v>
      </c>
      <c r="C176" s="2">
        <v>45831</v>
      </c>
      <c r="D176" s="2">
        <v>45831</v>
      </c>
      <c r="E176" s="2">
        <v>45876</v>
      </c>
      <c r="F176">
        <v>4851.3999999999996</v>
      </c>
      <c r="G176">
        <f>SUMIFS(Payments!$D:$D,Payments!$B:$B,$A176)</f>
        <v>4851.3999999999996</v>
      </c>
      <c r="H176">
        <f t="shared" si="8"/>
        <v>0</v>
      </c>
      <c r="I176" t="str">
        <f t="shared" ca="1" si="9"/>
        <v>Paid</v>
      </c>
      <c r="J176">
        <f t="shared" ca="1" si="10"/>
        <v>0</v>
      </c>
      <c r="K176" t="str">
        <f t="shared" ca="1" si="11"/>
        <v>Current</v>
      </c>
    </row>
    <row r="177" spans="1:11" x14ac:dyDescent="0.25">
      <c r="A177" t="s">
        <v>442</v>
      </c>
      <c r="B177" t="s">
        <v>26</v>
      </c>
      <c r="C177" s="2">
        <v>45854</v>
      </c>
      <c r="D177" s="2">
        <v>45854</v>
      </c>
      <c r="E177" s="2">
        <v>45914</v>
      </c>
      <c r="F177">
        <v>8685.02</v>
      </c>
      <c r="G177">
        <f>SUMIFS(Payments!$D:$D,Payments!$B:$B,$A177)</f>
        <v>13411.23</v>
      </c>
      <c r="H177">
        <f t="shared" si="8"/>
        <v>-4726.2099999999991</v>
      </c>
      <c r="I177" t="str">
        <f t="shared" ca="1" si="9"/>
        <v>Paid</v>
      </c>
      <c r="J177">
        <f t="shared" ca="1" si="10"/>
        <v>0</v>
      </c>
      <c r="K177" t="str">
        <f t="shared" ca="1" si="11"/>
        <v>Current</v>
      </c>
    </row>
    <row r="178" spans="1:11" x14ac:dyDescent="0.25">
      <c r="A178" t="s">
        <v>443</v>
      </c>
      <c r="B178" t="s">
        <v>20</v>
      </c>
      <c r="C178" s="2">
        <v>45839</v>
      </c>
      <c r="D178" s="2">
        <v>45841</v>
      </c>
      <c r="E178" s="2">
        <v>45855</v>
      </c>
      <c r="F178">
        <v>5396.41</v>
      </c>
      <c r="G178">
        <f>SUMIFS(Payments!$D:$D,Payments!$B:$B,$A178)</f>
        <v>8460.48</v>
      </c>
      <c r="H178">
        <f t="shared" si="8"/>
        <v>-3064.0699999999997</v>
      </c>
      <c r="I178" t="str">
        <f t="shared" ca="1" si="9"/>
        <v>Paid</v>
      </c>
      <c r="J178">
        <f t="shared" ca="1" si="10"/>
        <v>0</v>
      </c>
      <c r="K178" t="str">
        <f t="shared" ca="1" si="11"/>
        <v>Current</v>
      </c>
    </row>
    <row r="179" spans="1:11" x14ac:dyDescent="0.25">
      <c r="A179" t="s">
        <v>444</v>
      </c>
      <c r="B179" t="s">
        <v>30</v>
      </c>
      <c r="C179" s="2">
        <v>45823</v>
      </c>
      <c r="D179" s="2">
        <v>45825</v>
      </c>
      <c r="E179" s="2">
        <v>45839</v>
      </c>
      <c r="F179">
        <v>2102.31</v>
      </c>
      <c r="G179">
        <f>SUMIFS(Payments!$D:$D,Payments!$B:$B,$A179)</f>
        <v>927.14</v>
      </c>
      <c r="H179">
        <f t="shared" si="8"/>
        <v>1175.17</v>
      </c>
      <c r="I179" t="str">
        <f t="shared" ca="1" si="9"/>
        <v>Overdue</v>
      </c>
      <c r="J179">
        <f t="shared" ca="1" si="10"/>
        <v>121</v>
      </c>
      <c r="K179" t="str">
        <f t="shared" ca="1" si="11"/>
        <v>&gt;90</v>
      </c>
    </row>
    <row r="180" spans="1:11" x14ac:dyDescent="0.25">
      <c r="A180" t="s">
        <v>445</v>
      </c>
      <c r="B180" t="s">
        <v>18</v>
      </c>
      <c r="C180" s="2">
        <v>45873</v>
      </c>
      <c r="D180" s="2">
        <v>45875</v>
      </c>
      <c r="E180" s="2">
        <v>45935</v>
      </c>
      <c r="F180">
        <v>2600.63</v>
      </c>
      <c r="G180">
        <f>SUMIFS(Payments!$D:$D,Payments!$B:$B,$A180)</f>
        <v>979.89</v>
      </c>
      <c r="H180">
        <f t="shared" si="8"/>
        <v>1620.7400000000002</v>
      </c>
      <c r="I180" t="str">
        <f t="shared" ca="1" si="9"/>
        <v>Overdue</v>
      </c>
      <c r="J180">
        <f t="shared" ca="1" si="10"/>
        <v>25</v>
      </c>
      <c r="K180" t="str">
        <f t="shared" ca="1" si="11"/>
        <v>1-30</v>
      </c>
    </row>
    <row r="181" spans="1:11" x14ac:dyDescent="0.25">
      <c r="A181" t="s">
        <v>446</v>
      </c>
      <c r="B181" t="s">
        <v>30</v>
      </c>
      <c r="C181" s="2">
        <v>45826</v>
      </c>
      <c r="D181" s="2">
        <v>45827</v>
      </c>
      <c r="E181" s="2">
        <v>45841</v>
      </c>
      <c r="F181">
        <v>1527.88</v>
      </c>
      <c r="G181">
        <f>SUMIFS(Payments!$D:$D,Payments!$B:$B,$A181)</f>
        <v>0</v>
      </c>
      <c r="H181">
        <f t="shared" si="8"/>
        <v>1527.88</v>
      </c>
      <c r="I181" t="str">
        <f t="shared" ca="1" si="9"/>
        <v>Overdue</v>
      </c>
      <c r="J181">
        <f t="shared" ca="1" si="10"/>
        <v>119</v>
      </c>
      <c r="K181" t="str">
        <f t="shared" ca="1" si="11"/>
        <v>&gt;90</v>
      </c>
    </row>
    <row r="182" spans="1:11" x14ac:dyDescent="0.25">
      <c r="A182" t="s">
        <v>447</v>
      </c>
      <c r="B182" t="s">
        <v>18</v>
      </c>
      <c r="C182" s="2">
        <v>45830</v>
      </c>
      <c r="D182" s="2">
        <v>45830</v>
      </c>
      <c r="E182" s="2">
        <v>45890</v>
      </c>
      <c r="F182">
        <v>5513.96</v>
      </c>
      <c r="G182">
        <f>SUMIFS(Payments!$D:$D,Payments!$B:$B,$A182)</f>
        <v>2543.37</v>
      </c>
      <c r="H182">
        <f t="shared" si="8"/>
        <v>2970.59</v>
      </c>
      <c r="I182" t="str">
        <f t="shared" ca="1" si="9"/>
        <v>Overdue</v>
      </c>
      <c r="J182">
        <f t="shared" ca="1" si="10"/>
        <v>70</v>
      </c>
      <c r="K182" t="str">
        <f t="shared" ca="1" si="11"/>
        <v>61-90</v>
      </c>
    </row>
    <row r="183" spans="1:11" x14ac:dyDescent="0.25">
      <c r="A183" t="s">
        <v>448</v>
      </c>
      <c r="B183" t="s">
        <v>30</v>
      </c>
      <c r="C183" s="2">
        <v>45837</v>
      </c>
      <c r="D183" s="2">
        <v>45838</v>
      </c>
      <c r="E183" s="2">
        <v>45852</v>
      </c>
      <c r="F183">
        <v>2561.86</v>
      </c>
      <c r="G183">
        <f>SUMIFS(Payments!$D:$D,Payments!$B:$B,$A183)</f>
        <v>2561.86</v>
      </c>
      <c r="H183">
        <f t="shared" si="8"/>
        <v>0</v>
      </c>
      <c r="I183" t="str">
        <f t="shared" ca="1" si="9"/>
        <v>Paid</v>
      </c>
      <c r="J183">
        <f t="shared" ca="1" si="10"/>
        <v>0</v>
      </c>
      <c r="K183" t="str">
        <f t="shared" ca="1" si="11"/>
        <v>Current</v>
      </c>
    </row>
    <row r="184" spans="1:11" x14ac:dyDescent="0.25">
      <c r="A184" t="s">
        <v>449</v>
      </c>
      <c r="B184" t="s">
        <v>24</v>
      </c>
      <c r="C184" s="2">
        <v>45811</v>
      </c>
      <c r="D184" s="2">
        <v>45813</v>
      </c>
      <c r="E184" s="2">
        <v>45858</v>
      </c>
      <c r="F184">
        <v>8730.67</v>
      </c>
      <c r="G184">
        <f>SUMIFS(Payments!$D:$D,Payments!$B:$B,$A184)</f>
        <v>2779.52</v>
      </c>
      <c r="H184">
        <f t="shared" si="8"/>
        <v>5951.15</v>
      </c>
      <c r="I184" t="str">
        <f t="shared" ca="1" si="9"/>
        <v>Overdue</v>
      </c>
      <c r="J184">
        <f t="shared" ca="1" si="10"/>
        <v>102</v>
      </c>
      <c r="K184" t="str">
        <f t="shared" ca="1" si="11"/>
        <v>&gt;90</v>
      </c>
    </row>
    <row r="185" spans="1:11" x14ac:dyDescent="0.25">
      <c r="A185" t="s">
        <v>450</v>
      </c>
      <c r="B185" t="s">
        <v>15</v>
      </c>
      <c r="C185" s="2">
        <v>45829</v>
      </c>
      <c r="D185" s="2">
        <v>45830</v>
      </c>
      <c r="E185" s="2">
        <v>45890</v>
      </c>
      <c r="F185">
        <v>1663.22</v>
      </c>
      <c r="G185">
        <f>SUMIFS(Payments!$D:$D,Payments!$B:$B,$A185)</f>
        <v>444.01</v>
      </c>
      <c r="H185">
        <f t="shared" si="8"/>
        <v>1219.21</v>
      </c>
      <c r="I185" t="str">
        <f t="shared" ca="1" si="9"/>
        <v>Overdue</v>
      </c>
      <c r="J185">
        <f t="shared" ca="1" si="10"/>
        <v>70</v>
      </c>
      <c r="K185" t="str">
        <f t="shared" ca="1" si="11"/>
        <v>61-90</v>
      </c>
    </row>
    <row r="186" spans="1:11" x14ac:dyDescent="0.25">
      <c r="A186" t="s">
        <v>451</v>
      </c>
      <c r="B186" t="s">
        <v>10</v>
      </c>
      <c r="C186" s="2">
        <v>45844</v>
      </c>
      <c r="D186" s="2">
        <v>45846</v>
      </c>
      <c r="E186" s="2">
        <v>45860</v>
      </c>
      <c r="F186">
        <v>711.65</v>
      </c>
      <c r="G186">
        <f>SUMIFS(Payments!$D:$D,Payments!$B:$B,$A186)</f>
        <v>0</v>
      </c>
      <c r="H186">
        <f t="shared" si="8"/>
        <v>711.65</v>
      </c>
      <c r="I186" t="str">
        <f t="shared" ca="1" si="9"/>
        <v>Overdue</v>
      </c>
      <c r="J186">
        <f t="shared" ca="1" si="10"/>
        <v>100</v>
      </c>
      <c r="K186" t="str">
        <f t="shared" ca="1" si="11"/>
        <v>&gt;90</v>
      </c>
    </row>
    <row r="187" spans="1:11" x14ac:dyDescent="0.25">
      <c r="A187" t="s">
        <v>452</v>
      </c>
      <c r="B187" t="s">
        <v>24</v>
      </c>
      <c r="C187" s="2">
        <v>45845</v>
      </c>
      <c r="D187" s="2">
        <v>45845</v>
      </c>
      <c r="E187" s="2">
        <v>45890</v>
      </c>
      <c r="F187">
        <v>8624.75</v>
      </c>
      <c r="G187">
        <f>SUMIFS(Payments!$D:$D,Payments!$B:$B,$A187)</f>
        <v>8174.6</v>
      </c>
      <c r="H187">
        <f t="shared" si="8"/>
        <v>450.14999999999964</v>
      </c>
      <c r="I187" t="str">
        <f t="shared" ca="1" si="9"/>
        <v>Overdue</v>
      </c>
      <c r="J187">
        <f t="shared" ca="1" si="10"/>
        <v>70</v>
      </c>
      <c r="K187" t="str">
        <f t="shared" ca="1" si="11"/>
        <v>61-90</v>
      </c>
    </row>
    <row r="188" spans="1:11" x14ac:dyDescent="0.25">
      <c r="A188" t="s">
        <v>453</v>
      </c>
      <c r="B188" t="s">
        <v>20</v>
      </c>
      <c r="C188" s="2">
        <v>45836</v>
      </c>
      <c r="D188" s="2">
        <v>45837</v>
      </c>
      <c r="E188" s="2">
        <v>45851</v>
      </c>
      <c r="F188">
        <v>1583.21</v>
      </c>
      <c r="G188">
        <f>SUMIFS(Payments!$D:$D,Payments!$B:$B,$A188)</f>
        <v>0</v>
      </c>
      <c r="H188">
        <f t="shared" si="8"/>
        <v>1583.21</v>
      </c>
      <c r="I188" t="str">
        <f t="shared" ca="1" si="9"/>
        <v>Overdue</v>
      </c>
      <c r="J188">
        <f t="shared" ca="1" si="10"/>
        <v>109</v>
      </c>
      <c r="K188" t="str">
        <f t="shared" ca="1" si="11"/>
        <v>&gt;90</v>
      </c>
    </row>
    <row r="189" spans="1:11" x14ac:dyDescent="0.25">
      <c r="A189" t="s">
        <v>454</v>
      </c>
      <c r="B189" t="s">
        <v>30</v>
      </c>
      <c r="C189" s="2">
        <v>45842</v>
      </c>
      <c r="D189" s="2">
        <v>45843</v>
      </c>
      <c r="E189" s="2">
        <v>45857</v>
      </c>
      <c r="F189">
        <v>3112.89</v>
      </c>
      <c r="G189">
        <f>SUMIFS(Payments!$D:$D,Payments!$B:$B,$A189)</f>
        <v>0</v>
      </c>
      <c r="H189">
        <f t="shared" si="8"/>
        <v>3112.89</v>
      </c>
      <c r="I189" t="str">
        <f t="shared" ca="1" si="9"/>
        <v>Overdue</v>
      </c>
      <c r="J189">
        <f t="shared" ca="1" si="10"/>
        <v>103</v>
      </c>
      <c r="K189" t="str">
        <f t="shared" ca="1" si="11"/>
        <v>&gt;90</v>
      </c>
    </row>
    <row r="190" spans="1:11" x14ac:dyDescent="0.25">
      <c r="A190" t="s">
        <v>455</v>
      </c>
      <c r="B190" t="s">
        <v>24</v>
      </c>
      <c r="C190" s="2">
        <v>45811</v>
      </c>
      <c r="D190" s="2">
        <v>45812</v>
      </c>
      <c r="E190" s="2">
        <v>45857</v>
      </c>
      <c r="F190">
        <v>7173.44</v>
      </c>
      <c r="G190">
        <f>SUMIFS(Payments!$D:$D,Payments!$B:$B,$A190)</f>
        <v>0</v>
      </c>
      <c r="H190">
        <f t="shared" si="8"/>
        <v>7173.44</v>
      </c>
      <c r="I190" t="str">
        <f t="shared" ca="1" si="9"/>
        <v>Overdue</v>
      </c>
      <c r="J190">
        <f t="shared" ca="1" si="10"/>
        <v>103</v>
      </c>
      <c r="K190" t="str">
        <f t="shared" ca="1" si="11"/>
        <v>&gt;90</v>
      </c>
    </row>
    <row r="191" spans="1:11" x14ac:dyDescent="0.25">
      <c r="A191" t="s">
        <v>456</v>
      </c>
      <c r="B191" t="s">
        <v>26</v>
      </c>
      <c r="C191" s="2">
        <v>45848</v>
      </c>
      <c r="D191" s="2">
        <v>45849</v>
      </c>
      <c r="E191" s="2">
        <v>45909</v>
      </c>
      <c r="F191">
        <v>6218.03</v>
      </c>
      <c r="G191">
        <f>SUMIFS(Payments!$D:$D,Payments!$B:$B,$A191)</f>
        <v>0</v>
      </c>
      <c r="H191">
        <f t="shared" si="8"/>
        <v>6218.03</v>
      </c>
      <c r="I191" t="str">
        <f t="shared" ca="1" si="9"/>
        <v>Overdue</v>
      </c>
      <c r="J191">
        <f t="shared" ca="1" si="10"/>
        <v>51</v>
      </c>
      <c r="K191" t="str">
        <f t="shared" ca="1" si="11"/>
        <v>31-60</v>
      </c>
    </row>
    <row r="192" spans="1:11" x14ac:dyDescent="0.25">
      <c r="A192" t="s">
        <v>457</v>
      </c>
      <c r="B192" t="s">
        <v>15</v>
      </c>
      <c r="C192" s="2">
        <v>45840</v>
      </c>
      <c r="D192" s="2">
        <v>45840</v>
      </c>
      <c r="E192" s="2">
        <v>45900</v>
      </c>
      <c r="F192">
        <v>3804.24</v>
      </c>
      <c r="G192">
        <f>SUMIFS(Payments!$D:$D,Payments!$B:$B,$A192)</f>
        <v>3513.65</v>
      </c>
      <c r="H192">
        <f t="shared" si="8"/>
        <v>290.58999999999969</v>
      </c>
      <c r="I192" t="str">
        <f t="shared" ca="1" si="9"/>
        <v>Overdue</v>
      </c>
      <c r="J192">
        <f t="shared" ca="1" si="10"/>
        <v>60</v>
      </c>
      <c r="K192" t="str">
        <f t="shared" ca="1" si="11"/>
        <v>31-60</v>
      </c>
    </row>
    <row r="193" spans="1:11" x14ac:dyDescent="0.25">
      <c r="A193" t="s">
        <v>458</v>
      </c>
      <c r="B193" t="s">
        <v>12</v>
      </c>
      <c r="C193" s="2">
        <v>45815</v>
      </c>
      <c r="D193" s="2">
        <v>45816</v>
      </c>
      <c r="E193" s="2">
        <v>45846</v>
      </c>
      <c r="F193">
        <v>4728.5600000000004</v>
      </c>
      <c r="G193">
        <f>SUMIFS(Payments!$D:$D,Payments!$B:$B,$A193)</f>
        <v>0</v>
      </c>
      <c r="H193">
        <f t="shared" si="8"/>
        <v>4728.5600000000004</v>
      </c>
      <c r="I193" t="str">
        <f t="shared" ca="1" si="9"/>
        <v>Overdue</v>
      </c>
      <c r="J193">
        <f t="shared" ca="1" si="10"/>
        <v>114</v>
      </c>
      <c r="K193" t="str">
        <f t="shared" ca="1" si="11"/>
        <v>&gt;90</v>
      </c>
    </row>
    <row r="194" spans="1:11" x14ac:dyDescent="0.25">
      <c r="A194" t="s">
        <v>459</v>
      </c>
      <c r="B194" t="s">
        <v>32</v>
      </c>
      <c r="C194" s="2">
        <v>45842</v>
      </c>
      <c r="D194" s="2">
        <v>45842</v>
      </c>
      <c r="E194" s="2">
        <v>45887</v>
      </c>
      <c r="F194">
        <v>3649.42</v>
      </c>
      <c r="G194">
        <f>SUMIFS(Payments!$D:$D,Payments!$B:$B,$A194)</f>
        <v>0</v>
      </c>
      <c r="H194">
        <f t="shared" si="8"/>
        <v>3649.42</v>
      </c>
      <c r="I194" t="str">
        <f t="shared" ca="1" si="9"/>
        <v>Overdue</v>
      </c>
      <c r="J194">
        <f t="shared" ca="1" si="10"/>
        <v>73</v>
      </c>
      <c r="K194" t="str">
        <f t="shared" ca="1" si="11"/>
        <v>61-90</v>
      </c>
    </row>
    <row r="195" spans="1:11" x14ac:dyDescent="0.25">
      <c r="A195" t="s">
        <v>460</v>
      </c>
      <c r="B195" t="s">
        <v>28</v>
      </c>
      <c r="C195" s="2">
        <v>45836</v>
      </c>
      <c r="D195" s="2">
        <v>45836</v>
      </c>
      <c r="E195" s="2">
        <v>45866</v>
      </c>
      <c r="F195">
        <v>11166.67</v>
      </c>
      <c r="G195">
        <f>SUMIFS(Payments!$D:$D,Payments!$B:$B,$A195)</f>
        <v>0</v>
      </c>
      <c r="H195">
        <f t="shared" ref="H195:H221" si="12">F195-G195</f>
        <v>11166.67</v>
      </c>
      <c r="I195" t="str">
        <f t="shared" ref="I195:I221" ca="1" si="13">IF(H195&lt;=0,"Paid",IF(TODAY()&gt;E195,"Overdue","Pending"))</f>
        <v>Overdue</v>
      </c>
      <c r="J195">
        <f t="shared" ref="J195:J221" ca="1" si="14">IF(I195="Paid",0,MAX(0,TODAY()-E195))</f>
        <v>94</v>
      </c>
      <c r="K195" t="str">
        <f t="shared" ref="K195:K221" ca="1" si="15">IF(J195=0,"Current",IF(J195&lt;=30,"1-30",IF(J195&lt;=60,"31-60",IF(J195&lt;=90,"61-90","&gt;90"))))</f>
        <v>&gt;90</v>
      </c>
    </row>
    <row r="196" spans="1:11" x14ac:dyDescent="0.25">
      <c r="A196" t="s">
        <v>461</v>
      </c>
      <c r="B196" t="s">
        <v>28</v>
      </c>
      <c r="C196" s="2">
        <v>45868</v>
      </c>
      <c r="D196" s="2">
        <v>45870</v>
      </c>
      <c r="E196" s="2">
        <v>45900</v>
      </c>
      <c r="F196">
        <v>4075.58</v>
      </c>
      <c r="G196">
        <f>SUMIFS(Payments!$D:$D,Payments!$B:$B,$A196)</f>
        <v>3808.58</v>
      </c>
      <c r="H196">
        <f t="shared" si="12"/>
        <v>267</v>
      </c>
      <c r="I196" t="str">
        <f t="shared" ca="1" si="13"/>
        <v>Overdue</v>
      </c>
      <c r="J196">
        <f t="shared" ca="1" si="14"/>
        <v>60</v>
      </c>
      <c r="K196" t="str">
        <f t="shared" ca="1" si="15"/>
        <v>31-60</v>
      </c>
    </row>
    <row r="197" spans="1:11" x14ac:dyDescent="0.25">
      <c r="A197" t="s">
        <v>462</v>
      </c>
      <c r="B197" t="s">
        <v>10</v>
      </c>
      <c r="C197" s="2">
        <v>45822</v>
      </c>
      <c r="D197" s="2">
        <v>45823</v>
      </c>
      <c r="E197" s="2">
        <v>45837</v>
      </c>
      <c r="F197">
        <v>14166.88</v>
      </c>
      <c r="G197">
        <f>SUMIFS(Payments!$D:$D,Payments!$B:$B,$A197)</f>
        <v>2833.38</v>
      </c>
      <c r="H197">
        <f t="shared" si="12"/>
        <v>11333.5</v>
      </c>
      <c r="I197" t="str">
        <f t="shared" ca="1" si="13"/>
        <v>Overdue</v>
      </c>
      <c r="J197">
        <f t="shared" ca="1" si="14"/>
        <v>123</v>
      </c>
      <c r="K197" t="str">
        <f t="shared" ca="1" si="15"/>
        <v>&gt;90</v>
      </c>
    </row>
    <row r="198" spans="1:11" x14ac:dyDescent="0.25">
      <c r="A198" t="s">
        <v>463</v>
      </c>
      <c r="B198" t="s">
        <v>10</v>
      </c>
      <c r="C198" s="2">
        <v>45862</v>
      </c>
      <c r="D198" s="2">
        <v>45863</v>
      </c>
      <c r="E198" s="2">
        <v>45877</v>
      </c>
      <c r="F198">
        <v>572.53</v>
      </c>
      <c r="G198">
        <f>SUMIFS(Payments!$D:$D,Payments!$B:$B,$A198)</f>
        <v>0</v>
      </c>
      <c r="H198">
        <f t="shared" si="12"/>
        <v>572.53</v>
      </c>
      <c r="I198" t="str">
        <f t="shared" ca="1" si="13"/>
        <v>Overdue</v>
      </c>
      <c r="J198">
        <f t="shared" ca="1" si="14"/>
        <v>83</v>
      </c>
      <c r="K198" t="str">
        <f t="shared" ca="1" si="15"/>
        <v>61-90</v>
      </c>
    </row>
    <row r="199" spans="1:11" x14ac:dyDescent="0.25">
      <c r="A199" t="s">
        <v>464</v>
      </c>
      <c r="B199" t="s">
        <v>20</v>
      </c>
      <c r="C199" s="2">
        <v>45862</v>
      </c>
      <c r="D199" s="2">
        <v>45863</v>
      </c>
      <c r="E199" s="2">
        <v>45877</v>
      </c>
      <c r="F199">
        <v>3057.88</v>
      </c>
      <c r="G199">
        <f>SUMIFS(Payments!$D:$D,Payments!$B:$B,$A199)</f>
        <v>2665.7</v>
      </c>
      <c r="H199">
        <f t="shared" si="12"/>
        <v>392.18000000000029</v>
      </c>
      <c r="I199" t="str">
        <f t="shared" ca="1" si="13"/>
        <v>Overdue</v>
      </c>
      <c r="J199">
        <f t="shared" ca="1" si="14"/>
        <v>83</v>
      </c>
      <c r="K199" t="str">
        <f t="shared" ca="1" si="15"/>
        <v>61-90</v>
      </c>
    </row>
    <row r="200" spans="1:11" x14ac:dyDescent="0.25">
      <c r="A200" t="s">
        <v>465</v>
      </c>
      <c r="B200" t="s">
        <v>32</v>
      </c>
      <c r="C200" s="2">
        <v>45872</v>
      </c>
      <c r="D200" s="2">
        <v>45874</v>
      </c>
      <c r="E200" s="2">
        <v>45919</v>
      </c>
      <c r="F200">
        <v>8850.66</v>
      </c>
      <c r="G200">
        <f>SUMIFS(Payments!$D:$D,Payments!$B:$B,$A200)</f>
        <v>8850.66</v>
      </c>
      <c r="H200">
        <f t="shared" si="12"/>
        <v>0</v>
      </c>
      <c r="I200" t="str">
        <f t="shared" ca="1" si="13"/>
        <v>Paid</v>
      </c>
      <c r="J200">
        <f t="shared" ca="1" si="14"/>
        <v>0</v>
      </c>
      <c r="K200" t="str">
        <f t="shared" ca="1" si="15"/>
        <v>Current</v>
      </c>
    </row>
    <row r="201" spans="1:11" x14ac:dyDescent="0.25">
      <c r="A201" t="s">
        <v>466</v>
      </c>
      <c r="B201" t="s">
        <v>30</v>
      </c>
      <c r="C201" s="2">
        <v>45825</v>
      </c>
      <c r="D201" s="2">
        <v>45825</v>
      </c>
      <c r="E201" s="2">
        <v>45839</v>
      </c>
      <c r="F201">
        <v>2001.36</v>
      </c>
      <c r="G201">
        <f>SUMIFS(Payments!$D:$D,Payments!$B:$B,$A201)</f>
        <v>2001.36</v>
      </c>
      <c r="H201">
        <f t="shared" si="12"/>
        <v>0</v>
      </c>
      <c r="I201" t="str">
        <f t="shared" ca="1" si="13"/>
        <v>Paid</v>
      </c>
      <c r="J201">
        <f t="shared" ca="1" si="14"/>
        <v>0</v>
      </c>
      <c r="K201" t="str">
        <f t="shared" ca="1" si="15"/>
        <v>Current</v>
      </c>
    </row>
    <row r="202" spans="1:11" x14ac:dyDescent="0.25">
      <c r="A202" t="s">
        <v>467</v>
      </c>
      <c r="B202" t="s">
        <v>18</v>
      </c>
      <c r="C202" s="2">
        <v>45834</v>
      </c>
      <c r="D202" s="2">
        <v>45836</v>
      </c>
      <c r="E202" s="2">
        <v>45896</v>
      </c>
      <c r="F202">
        <v>1726.74</v>
      </c>
      <c r="G202">
        <f>SUMIFS(Payments!$D:$D,Payments!$B:$B,$A202)</f>
        <v>0</v>
      </c>
      <c r="H202">
        <f t="shared" si="12"/>
        <v>1726.74</v>
      </c>
      <c r="I202" t="str">
        <f t="shared" ca="1" si="13"/>
        <v>Overdue</v>
      </c>
      <c r="J202">
        <f t="shared" ca="1" si="14"/>
        <v>64</v>
      </c>
      <c r="K202" t="str">
        <f t="shared" ca="1" si="15"/>
        <v>61-90</v>
      </c>
    </row>
    <row r="203" spans="1:11" x14ac:dyDescent="0.25">
      <c r="A203" t="s">
        <v>468</v>
      </c>
      <c r="B203" t="s">
        <v>15</v>
      </c>
      <c r="C203" s="2">
        <v>45817</v>
      </c>
      <c r="D203" s="2">
        <v>45817</v>
      </c>
      <c r="E203" s="2">
        <v>45877</v>
      </c>
      <c r="F203">
        <v>7840.39</v>
      </c>
      <c r="G203">
        <f>SUMIFS(Payments!$D:$D,Payments!$B:$B,$A203)</f>
        <v>0</v>
      </c>
      <c r="H203">
        <f t="shared" si="12"/>
        <v>7840.39</v>
      </c>
      <c r="I203" t="str">
        <f t="shared" ca="1" si="13"/>
        <v>Overdue</v>
      </c>
      <c r="J203">
        <f t="shared" ca="1" si="14"/>
        <v>83</v>
      </c>
      <c r="K203" t="str">
        <f t="shared" ca="1" si="15"/>
        <v>61-90</v>
      </c>
    </row>
    <row r="204" spans="1:11" x14ac:dyDescent="0.25">
      <c r="A204" t="s">
        <v>469</v>
      </c>
      <c r="B204" t="s">
        <v>32</v>
      </c>
      <c r="C204" s="2">
        <v>45825</v>
      </c>
      <c r="D204" s="2">
        <v>45827</v>
      </c>
      <c r="E204" s="2">
        <v>45872</v>
      </c>
      <c r="F204">
        <v>1658.28</v>
      </c>
      <c r="G204">
        <f>SUMIFS(Payments!$D:$D,Payments!$B:$B,$A204)</f>
        <v>1122.02</v>
      </c>
      <c r="H204">
        <f t="shared" si="12"/>
        <v>536.26</v>
      </c>
      <c r="I204" t="str">
        <f t="shared" ca="1" si="13"/>
        <v>Overdue</v>
      </c>
      <c r="J204">
        <f t="shared" ca="1" si="14"/>
        <v>88</v>
      </c>
      <c r="K204" t="str">
        <f t="shared" ca="1" si="15"/>
        <v>61-90</v>
      </c>
    </row>
    <row r="205" spans="1:11" x14ac:dyDescent="0.25">
      <c r="A205" t="s">
        <v>470</v>
      </c>
      <c r="B205" t="s">
        <v>20</v>
      </c>
      <c r="C205" s="2">
        <v>45880</v>
      </c>
      <c r="D205" s="2">
        <v>45881</v>
      </c>
      <c r="E205" s="2">
        <v>45895</v>
      </c>
      <c r="F205">
        <v>13642.28</v>
      </c>
      <c r="G205">
        <f>SUMIFS(Payments!$D:$D,Payments!$B:$B,$A205)</f>
        <v>2728.46</v>
      </c>
      <c r="H205">
        <f t="shared" si="12"/>
        <v>10913.82</v>
      </c>
      <c r="I205" t="str">
        <f t="shared" ca="1" si="13"/>
        <v>Overdue</v>
      </c>
      <c r="J205">
        <f t="shared" ca="1" si="14"/>
        <v>65</v>
      </c>
      <c r="K205" t="str">
        <f t="shared" ca="1" si="15"/>
        <v>61-90</v>
      </c>
    </row>
    <row r="206" spans="1:11" x14ac:dyDescent="0.25">
      <c r="A206" t="s">
        <v>471</v>
      </c>
      <c r="B206" t="s">
        <v>26</v>
      </c>
      <c r="C206" s="2">
        <v>45837</v>
      </c>
      <c r="D206" s="2">
        <v>45837</v>
      </c>
      <c r="E206" s="2">
        <v>45897</v>
      </c>
      <c r="F206">
        <v>6819.81</v>
      </c>
      <c r="G206">
        <f>SUMIFS(Payments!$D:$D,Payments!$B:$B,$A206)</f>
        <v>6819.81</v>
      </c>
      <c r="H206">
        <f t="shared" si="12"/>
        <v>0</v>
      </c>
      <c r="I206" t="str">
        <f t="shared" ca="1" si="13"/>
        <v>Paid</v>
      </c>
      <c r="J206">
        <f t="shared" ca="1" si="14"/>
        <v>0</v>
      </c>
      <c r="K206" t="str">
        <f t="shared" ca="1" si="15"/>
        <v>Current</v>
      </c>
    </row>
    <row r="207" spans="1:11" x14ac:dyDescent="0.25">
      <c r="A207" t="s">
        <v>472</v>
      </c>
      <c r="B207" t="s">
        <v>24</v>
      </c>
      <c r="C207" s="2">
        <v>45824</v>
      </c>
      <c r="D207" s="2">
        <v>45825</v>
      </c>
      <c r="E207" s="2">
        <v>45870</v>
      </c>
      <c r="F207">
        <v>12258.03</v>
      </c>
      <c r="G207">
        <f>SUMIFS(Payments!$D:$D,Payments!$B:$B,$A207)</f>
        <v>5349.86</v>
      </c>
      <c r="H207">
        <f t="shared" si="12"/>
        <v>6908.170000000001</v>
      </c>
      <c r="I207" t="str">
        <f t="shared" ca="1" si="13"/>
        <v>Overdue</v>
      </c>
      <c r="J207">
        <f t="shared" ca="1" si="14"/>
        <v>90</v>
      </c>
      <c r="K207" t="str">
        <f t="shared" ca="1" si="15"/>
        <v>61-90</v>
      </c>
    </row>
    <row r="208" spans="1:11" x14ac:dyDescent="0.25">
      <c r="A208" t="s">
        <v>473</v>
      </c>
      <c r="B208" t="s">
        <v>32</v>
      </c>
      <c r="C208" s="2">
        <v>45841</v>
      </c>
      <c r="D208" s="2">
        <v>45843</v>
      </c>
      <c r="E208" s="2">
        <v>45888</v>
      </c>
      <c r="F208">
        <v>6315.57</v>
      </c>
      <c r="G208">
        <f>SUMIFS(Payments!$D:$D,Payments!$B:$B,$A208)</f>
        <v>5366.71</v>
      </c>
      <c r="H208">
        <f t="shared" si="12"/>
        <v>948.85999999999967</v>
      </c>
      <c r="I208" t="str">
        <f t="shared" ca="1" si="13"/>
        <v>Overdue</v>
      </c>
      <c r="J208">
        <f t="shared" ca="1" si="14"/>
        <v>72</v>
      </c>
      <c r="K208" t="str">
        <f t="shared" ca="1" si="15"/>
        <v>61-90</v>
      </c>
    </row>
    <row r="209" spans="1:11" x14ac:dyDescent="0.25">
      <c r="A209" t="s">
        <v>474</v>
      </c>
      <c r="B209" t="s">
        <v>32</v>
      </c>
      <c r="C209" s="2">
        <v>45815</v>
      </c>
      <c r="D209" s="2">
        <v>45817</v>
      </c>
      <c r="E209" s="2">
        <v>45862</v>
      </c>
      <c r="F209">
        <v>10007.42</v>
      </c>
      <c r="G209">
        <f>SUMIFS(Payments!$D:$D,Payments!$B:$B,$A209)</f>
        <v>8492.5300000000007</v>
      </c>
      <c r="H209">
        <f t="shared" si="12"/>
        <v>1514.8899999999994</v>
      </c>
      <c r="I209" t="str">
        <f t="shared" ca="1" si="13"/>
        <v>Overdue</v>
      </c>
      <c r="J209">
        <f t="shared" ca="1" si="14"/>
        <v>98</v>
      </c>
      <c r="K209" t="str">
        <f t="shared" ca="1" si="15"/>
        <v>&gt;90</v>
      </c>
    </row>
    <row r="210" spans="1:11" x14ac:dyDescent="0.25">
      <c r="A210" t="s">
        <v>475</v>
      </c>
      <c r="B210" t="s">
        <v>24</v>
      </c>
      <c r="C210" s="2">
        <v>45834</v>
      </c>
      <c r="D210" s="2">
        <v>45836</v>
      </c>
      <c r="E210" s="2">
        <v>45881</v>
      </c>
      <c r="F210">
        <v>6389</v>
      </c>
      <c r="G210">
        <f>SUMIFS(Payments!$D:$D,Payments!$B:$B,$A210)</f>
        <v>1433.22</v>
      </c>
      <c r="H210">
        <f t="shared" si="12"/>
        <v>4955.78</v>
      </c>
      <c r="I210" t="str">
        <f t="shared" ca="1" si="13"/>
        <v>Overdue</v>
      </c>
      <c r="J210">
        <f t="shared" ca="1" si="14"/>
        <v>79</v>
      </c>
      <c r="K210" t="str">
        <f t="shared" ca="1" si="15"/>
        <v>61-90</v>
      </c>
    </row>
    <row r="211" spans="1:11" x14ac:dyDescent="0.25">
      <c r="A211" t="s">
        <v>476</v>
      </c>
      <c r="B211" t="s">
        <v>30</v>
      </c>
      <c r="C211" s="2">
        <v>45845</v>
      </c>
      <c r="D211" s="2">
        <v>45846</v>
      </c>
      <c r="E211" s="2">
        <v>45860</v>
      </c>
      <c r="F211">
        <v>7708.24</v>
      </c>
      <c r="G211">
        <f>SUMIFS(Payments!$D:$D,Payments!$B:$B,$A211)</f>
        <v>0</v>
      </c>
      <c r="H211">
        <f t="shared" si="12"/>
        <v>7708.24</v>
      </c>
      <c r="I211" t="str">
        <f t="shared" ca="1" si="13"/>
        <v>Overdue</v>
      </c>
      <c r="J211">
        <f t="shared" ca="1" si="14"/>
        <v>100</v>
      </c>
      <c r="K211" t="str">
        <f t="shared" ca="1" si="15"/>
        <v>&gt;90</v>
      </c>
    </row>
    <row r="212" spans="1:11" x14ac:dyDescent="0.25">
      <c r="A212" t="s">
        <v>477</v>
      </c>
      <c r="B212" t="s">
        <v>24</v>
      </c>
      <c r="C212" s="2">
        <v>45852</v>
      </c>
      <c r="D212" s="2">
        <v>45853</v>
      </c>
      <c r="E212" s="2">
        <v>45898</v>
      </c>
      <c r="F212">
        <v>11277.29</v>
      </c>
      <c r="G212">
        <f>SUMIFS(Payments!$D:$D,Payments!$B:$B,$A212)</f>
        <v>0</v>
      </c>
      <c r="H212">
        <f t="shared" si="12"/>
        <v>11277.29</v>
      </c>
      <c r="I212" t="str">
        <f t="shared" ca="1" si="13"/>
        <v>Overdue</v>
      </c>
      <c r="J212">
        <f t="shared" ca="1" si="14"/>
        <v>62</v>
      </c>
      <c r="K212" t="str">
        <f t="shared" ca="1" si="15"/>
        <v>61-90</v>
      </c>
    </row>
    <row r="213" spans="1:11" x14ac:dyDescent="0.25">
      <c r="A213" t="s">
        <v>478</v>
      </c>
      <c r="B213" t="s">
        <v>32</v>
      </c>
      <c r="C213" s="2">
        <v>45837</v>
      </c>
      <c r="D213" s="2">
        <v>45838</v>
      </c>
      <c r="E213" s="2">
        <v>45883</v>
      </c>
      <c r="F213">
        <v>3997.24</v>
      </c>
      <c r="G213">
        <f>SUMIFS(Payments!$D:$D,Payments!$B:$B,$A213)</f>
        <v>0</v>
      </c>
      <c r="H213">
        <f t="shared" si="12"/>
        <v>3997.24</v>
      </c>
      <c r="I213" t="str">
        <f t="shared" ca="1" si="13"/>
        <v>Overdue</v>
      </c>
      <c r="J213">
        <f t="shared" ca="1" si="14"/>
        <v>77</v>
      </c>
      <c r="K213" t="str">
        <f t="shared" ca="1" si="15"/>
        <v>61-90</v>
      </c>
    </row>
    <row r="214" spans="1:11" x14ac:dyDescent="0.25">
      <c r="A214" t="s">
        <v>479</v>
      </c>
      <c r="B214" t="s">
        <v>18</v>
      </c>
      <c r="C214" s="2">
        <v>45835</v>
      </c>
      <c r="D214" s="2">
        <v>45837</v>
      </c>
      <c r="E214" s="2">
        <v>45897</v>
      </c>
      <c r="F214">
        <v>4473.3900000000003</v>
      </c>
      <c r="G214">
        <f>SUMIFS(Payments!$D:$D,Payments!$B:$B,$A214)</f>
        <v>0</v>
      </c>
      <c r="H214">
        <f t="shared" si="12"/>
        <v>4473.3900000000003</v>
      </c>
      <c r="I214" t="str">
        <f t="shared" ca="1" si="13"/>
        <v>Overdue</v>
      </c>
      <c r="J214">
        <f t="shared" ca="1" si="14"/>
        <v>63</v>
      </c>
      <c r="K214" t="str">
        <f t="shared" ca="1" si="15"/>
        <v>61-90</v>
      </c>
    </row>
    <row r="215" spans="1:11" x14ac:dyDescent="0.25">
      <c r="A215" t="s">
        <v>480</v>
      </c>
      <c r="B215" t="s">
        <v>26</v>
      </c>
      <c r="C215" s="2">
        <v>45850</v>
      </c>
      <c r="D215" s="2">
        <v>45852</v>
      </c>
      <c r="E215" s="2">
        <v>45912</v>
      </c>
      <c r="F215">
        <v>5447.47</v>
      </c>
      <c r="G215">
        <f>SUMIFS(Payments!$D:$D,Payments!$B:$B,$A215)</f>
        <v>3973.64</v>
      </c>
      <c r="H215">
        <f t="shared" si="12"/>
        <v>1473.8300000000004</v>
      </c>
      <c r="I215" t="str">
        <f t="shared" ca="1" si="13"/>
        <v>Overdue</v>
      </c>
      <c r="J215">
        <f t="shared" ca="1" si="14"/>
        <v>48</v>
      </c>
      <c r="K215" t="str">
        <f t="shared" ca="1" si="15"/>
        <v>31-60</v>
      </c>
    </row>
    <row r="216" spans="1:11" x14ac:dyDescent="0.25">
      <c r="A216" t="s">
        <v>481</v>
      </c>
      <c r="B216" t="s">
        <v>32</v>
      </c>
      <c r="C216" s="2">
        <v>45843</v>
      </c>
      <c r="D216" s="2">
        <v>45843</v>
      </c>
      <c r="E216" s="2">
        <v>45888</v>
      </c>
      <c r="F216">
        <v>3218.74</v>
      </c>
      <c r="G216">
        <f>SUMIFS(Payments!$D:$D,Payments!$B:$B,$A216)</f>
        <v>0</v>
      </c>
      <c r="H216">
        <f t="shared" si="12"/>
        <v>3218.74</v>
      </c>
      <c r="I216" t="str">
        <f t="shared" ca="1" si="13"/>
        <v>Overdue</v>
      </c>
      <c r="J216">
        <f t="shared" ca="1" si="14"/>
        <v>72</v>
      </c>
      <c r="K216" t="str">
        <f t="shared" ca="1" si="15"/>
        <v>61-90</v>
      </c>
    </row>
    <row r="217" spans="1:11" x14ac:dyDescent="0.25">
      <c r="A217" t="s">
        <v>482</v>
      </c>
      <c r="B217" t="s">
        <v>6</v>
      </c>
      <c r="C217" s="2">
        <v>45823</v>
      </c>
      <c r="D217" s="2">
        <v>45824</v>
      </c>
      <c r="E217" s="2">
        <v>45869</v>
      </c>
      <c r="F217">
        <v>9374.1200000000008</v>
      </c>
      <c r="G217">
        <f>SUMIFS(Payments!$D:$D,Payments!$B:$B,$A217)</f>
        <v>0</v>
      </c>
      <c r="H217">
        <f t="shared" si="12"/>
        <v>9374.1200000000008</v>
      </c>
      <c r="I217" t="str">
        <f t="shared" ca="1" si="13"/>
        <v>Overdue</v>
      </c>
      <c r="J217">
        <f t="shared" ca="1" si="14"/>
        <v>91</v>
      </c>
      <c r="K217" t="str">
        <f t="shared" ca="1" si="15"/>
        <v>&gt;90</v>
      </c>
    </row>
    <row r="218" spans="1:11" x14ac:dyDescent="0.25">
      <c r="A218" t="s">
        <v>483</v>
      </c>
      <c r="B218" t="s">
        <v>28</v>
      </c>
      <c r="C218" s="2">
        <v>45852</v>
      </c>
      <c r="D218" s="2">
        <v>45854</v>
      </c>
      <c r="E218" s="2">
        <v>45884</v>
      </c>
      <c r="F218">
        <v>1063.68</v>
      </c>
      <c r="G218">
        <f>SUMIFS(Payments!$D:$D,Payments!$B:$B,$A218)</f>
        <v>646.29</v>
      </c>
      <c r="H218">
        <f t="shared" si="12"/>
        <v>417.3900000000001</v>
      </c>
      <c r="I218" t="str">
        <f t="shared" ca="1" si="13"/>
        <v>Overdue</v>
      </c>
      <c r="J218">
        <f t="shared" ca="1" si="14"/>
        <v>76</v>
      </c>
      <c r="K218" t="str">
        <f t="shared" ca="1" si="15"/>
        <v>61-90</v>
      </c>
    </row>
    <row r="219" spans="1:11" x14ac:dyDescent="0.25">
      <c r="A219" t="s">
        <v>484</v>
      </c>
      <c r="B219" t="s">
        <v>15</v>
      </c>
      <c r="C219" s="2">
        <v>45868</v>
      </c>
      <c r="D219" s="2">
        <v>45870</v>
      </c>
      <c r="E219" s="2">
        <v>45930</v>
      </c>
      <c r="F219">
        <v>7517.65</v>
      </c>
      <c r="G219">
        <f>SUMIFS(Payments!$D:$D,Payments!$B:$B,$A219)</f>
        <v>0</v>
      </c>
      <c r="H219">
        <f t="shared" si="12"/>
        <v>7517.65</v>
      </c>
      <c r="I219" t="str">
        <f t="shared" ca="1" si="13"/>
        <v>Overdue</v>
      </c>
      <c r="J219">
        <f t="shared" ca="1" si="14"/>
        <v>30</v>
      </c>
      <c r="K219" t="str">
        <f t="shared" ca="1" si="15"/>
        <v>1-30</v>
      </c>
    </row>
    <row r="220" spans="1:11" x14ac:dyDescent="0.25">
      <c r="A220" t="s">
        <v>485</v>
      </c>
      <c r="B220" t="s">
        <v>34</v>
      </c>
      <c r="C220" s="2">
        <v>45860</v>
      </c>
      <c r="D220" s="2">
        <v>45860</v>
      </c>
      <c r="E220" s="2">
        <v>45905</v>
      </c>
      <c r="F220">
        <v>7492.74</v>
      </c>
      <c r="G220">
        <f>SUMIFS(Payments!$D:$D,Payments!$B:$B,$A220)</f>
        <v>0</v>
      </c>
      <c r="H220">
        <f t="shared" si="12"/>
        <v>7492.74</v>
      </c>
      <c r="I220" t="str">
        <f t="shared" ca="1" si="13"/>
        <v>Overdue</v>
      </c>
      <c r="J220">
        <f t="shared" ca="1" si="14"/>
        <v>55</v>
      </c>
      <c r="K220" t="str">
        <f t="shared" ca="1" si="15"/>
        <v>31-60</v>
      </c>
    </row>
    <row r="221" spans="1:11" x14ac:dyDescent="0.25">
      <c r="A221" t="s">
        <v>486</v>
      </c>
      <c r="B221" t="s">
        <v>6</v>
      </c>
      <c r="C221" s="2">
        <v>45813</v>
      </c>
      <c r="D221" s="2">
        <v>45815</v>
      </c>
      <c r="E221" s="2">
        <v>45860</v>
      </c>
      <c r="F221">
        <v>7560.12</v>
      </c>
      <c r="G221">
        <f>SUMIFS(Payments!$D:$D,Payments!$B:$B,$A221)</f>
        <v>5763.07</v>
      </c>
      <c r="H221">
        <f t="shared" si="12"/>
        <v>1797.0500000000002</v>
      </c>
      <c r="I221" t="str">
        <f t="shared" ca="1" si="13"/>
        <v>Overdue</v>
      </c>
      <c r="J221">
        <f t="shared" ca="1" si="14"/>
        <v>100</v>
      </c>
      <c r="K221" t="str">
        <f t="shared" ca="1" si="15"/>
        <v>&gt;90</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workbookViewId="0"/>
  </sheetViews>
  <sheetFormatPr defaultRowHeight="15" x14ac:dyDescent="0.25"/>
  <sheetData>
    <row r="1" spans="1:1" x14ac:dyDescent="0.25">
      <c r="A1" s="1" t="s">
        <v>822</v>
      </c>
    </row>
    <row r="2" spans="1:1" x14ac:dyDescent="0.25">
      <c r="A2" t="s">
        <v>823</v>
      </c>
    </row>
    <row r="4" spans="1:1" x14ac:dyDescent="0.25">
      <c r="A4" t="s">
        <v>824</v>
      </c>
    </row>
    <row r="5" spans="1:1" x14ac:dyDescent="0.25">
      <c r="A5" t="s">
        <v>825</v>
      </c>
    </row>
    <row r="6" spans="1:1" x14ac:dyDescent="0.25">
      <c r="A6" t="s">
        <v>826</v>
      </c>
    </row>
    <row r="7" spans="1:1" x14ac:dyDescent="0.25">
      <c r="A7" t="s">
        <v>827</v>
      </c>
    </row>
    <row r="8" spans="1:1" x14ac:dyDescent="0.25">
      <c r="A8" t="s">
        <v>828</v>
      </c>
    </row>
    <row r="9" spans="1:1" x14ac:dyDescent="0.25">
      <c r="A9" t="s">
        <v>829</v>
      </c>
    </row>
    <row r="10" spans="1:1" x14ac:dyDescent="0.25">
      <c r="A10" t="s">
        <v>830</v>
      </c>
    </row>
    <row r="12" spans="1:1" x14ac:dyDescent="0.25">
      <c r="A12" t="s">
        <v>831</v>
      </c>
    </row>
    <row r="13" spans="1:1" x14ac:dyDescent="0.25">
      <c r="A13" t="s">
        <v>832</v>
      </c>
    </row>
    <row r="14" spans="1:1" x14ac:dyDescent="0.25">
      <c r="A14" t="s">
        <v>833</v>
      </c>
    </row>
    <row r="16" spans="1:1" x14ac:dyDescent="0.25">
      <c r="A16" t="s">
        <v>834</v>
      </c>
    </row>
    <row r="18" spans="1:1" x14ac:dyDescent="0.25">
      <c r="A18" t="s">
        <v>835</v>
      </c>
    </row>
    <row r="19" spans="1:1" x14ac:dyDescent="0.25">
      <c r="A19" t="s">
        <v>836</v>
      </c>
    </row>
    <row r="20" spans="1:1" x14ac:dyDescent="0.25">
      <c r="A20" t="s">
        <v>837</v>
      </c>
    </row>
    <row r="21" spans="1:1" x14ac:dyDescent="0.25">
      <c r="A21" t="s">
        <v>838</v>
      </c>
    </row>
    <row r="22" spans="1:1" x14ac:dyDescent="0.25">
      <c r="A22" t="s">
        <v>839</v>
      </c>
    </row>
    <row r="23" spans="1:1" x14ac:dyDescent="0.25">
      <c r="A23" t="s">
        <v>840</v>
      </c>
    </row>
    <row r="25" spans="1:1" x14ac:dyDescent="0.25">
      <c r="A25" t="s">
        <v>841</v>
      </c>
    </row>
    <row r="26" spans="1:1" x14ac:dyDescent="0.25">
      <c r="A26" t="s">
        <v>842</v>
      </c>
    </row>
    <row r="27" spans="1:1" x14ac:dyDescent="0.25">
      <c r="A27" t="s">
        <v>843</v>
      </c>
    </row>
    <row r="28" spans="1:1" x14ac:dyDescent="0.25">
      <c r="A28" t="s">
        <v>844</v>
      </c>
    </row>
    <row r="30" spans="1:1" x14ac:dyDescent="0.25">
      <c r="A30" t="s">
        <v>845</v>
      </c>
    </row>
    <row r="31" spans="1:1" x14ac:dyDescent="0.25">
      <c r="A31" t="s">
        <v>846</v>
      </c>
    </row>
    <row r="32" spans="1:1" x14ac:dyDescent="0.25">
      <c r="A32" t="s">
        <v>847</v>
      </c>
    </row>
    <row r="33" spans="1:1" x14ac:dyDescent="0.25">
      <c r="A33" t="s">
        <v>848</v>
      </c>
    </row>
    <row r="34" spans="1:1" x14ac:dyDescent="0.25">
      <c r="A34" t="s">
        <v>849</v>
      </c>
    </row>
    <row r="35" spans="1:1" x14ac:dyDescent="0.25">
      <c r="A35" t="s">
        <v>850</v>
      </c>
    </row>
    <row r="37" spans="1:1" x14ac:dyDescent="0.25">
      <c r="A37" t="s">
        <v>851</v>
      </c>
    </row>
    <row r="38" spans="1:1" x14ac:dyDescent="0.25">
      <c r="A38" t="s">
        <v>852</v>
      </c>
    </row>
    <row r="39" spans="1:1" x14ac:dyDescent="0.25">
      <c r="A39" t="s">
        <v>853</v>
      </c>
    </row>
    <row r="40" spans="1:1" x14ac:dyDescent="0.25">
      <c r="A40" t="s">
        <v>854</v>
      </c>
    </row>
    <row r="42" spans="1:1" x14ac:dyDescent="0.25">
      <c r="A42" t="s">
        <v>855</v>
      </c>
    </row>
    <row r="43" spans="1:1" x14ac:dyDescent="0.25">
      <c r="A43" t="s">
        <v>856</v>
      </c>
    </row>
    <row r="44" spans="1:1" x14ac:dyDescent="0.25">
      <c r="A44" t="s">
        <v>857</v>
      </c>
    </row>
    <row r="45" spans="1:1" x14ac:dyDescent="0.25">
      <c r="A45" t="s">
        <v>858</v>
      </c>
    </row>
    <row r="47" spans="1:1" x14ac:dyDescent="0.25">
      <c r="A47" t="s">
        <v>859</v>
      </c>
    </row>
    <row r="48" spans="1:1" x14ac:dyDescent="0.25">
      <c r="A48" t="s">
        <v>860</v>
      </c>
    </row>
    <row r="49" spans="1:1" x14ac:dyDescent="0.25">
      <c r="A49" t="s">
        <v>861</v>
      </c>
    </row>
    <row r="50" spans="1:1" x14ac:dyDescent="0.25">
      <c r="A50" t="s">
        <v>862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Vendors</vt:lpstr>
      <vt:lpstr>POs</vt:lpstr>
      <vt:lpstr>GRNs</vt:lpstr>
      <vt:lpstr>Invoices</vt:lpstr>
      <vt:lpstr>Payments</vt:lpstr>
      <vt:lpstr>Analysis</vt:lpstr>
      <vt:lpstr>Dashboard</vt:lpstr>
      <vt:lpstr>AP_Aging_Template</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cp:lastPrinted>2025-10-29T23:21:45Z</cp:lastPrinted>
  <dcterms:created xsi:type="dcterms:W3CDTF">2025-10-29T15:49:33Z</dcterms:created>
  <dcterms:modified xsi:type="dcterms:W3CDTF">2025-10-29T23:22:05Z</dcterms:modified>
</cp:coreProperties>
</file>