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0490" windowHeight="7020"/>
  </bookViews>
  <sheets>
    <sheet name="Plan" sheetId="1" r:id="rId1"/>
    <sheet name="Actuals" sheetId="2" r:id="rId2"/>
    <sheet name="Variance" sheetId="3" r:id="rId3"/>
    <sheet name="Dashboard" sheetId="4" r:id="rId4"/>
  </sheets>
  <definedNames>
    <definedName name="_xlnm.Print_Area" localSheetId="3">Dashboard!$A$1:$C$8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4" l="1"/>
  <c r="A2" i="4"/>
  <c r="K2" i="3"/>
  <c r="J2" i="3"/>
  <c r="E47" i="3"/>
  <c r="D47" i="3"/>
  <c r="D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F2" i="3" l="1"/>
  <c r="G2" i="3"/>
</calcChain>
</file>

<file path=xl/sharedStrings.xml><?xml version="1.0" encoding="utf-8"?>
<sst xmlns="http://schemas.openxmlformats.org/spreadsheetml/2006/main" count="523" uniqueCount="32">
  <si>
    <t>month</t>
  </si>
  <si>
    <t>cost_center</t>
  </si>
  <si>
    <t>account</t>
  </si>
  <si>
    <t>category</t>
  </si>
  <si>
    <t>amount_eur</t>
  </si>
  <si>
    <t>2025-01</t>
  </si>
  <si>
    <t>CC100 Sales</t>
  </si>
  <si>
    <t>Revenue</t>
  </si>
  <si>
    <t>REV</t>
  </si>
  <si>
    <t>COGS</t>
  </si>
  <si>
    <t>Salaries</t>
  </si>
  <si>
    <t>OPEX</t>
  </si>
  <si>
    <t>Marketing</t>
  </si>
  <si>
    <t>Rent &amp; Utilities</t>
  </si>
  <si>
    <t>CC200 Ops</t>
  </si>
  <si>
    <t>CC300 G&amp;A</t>
  </si>
  <si>
    <t>2025-02</t>
  </si>
  <si>
    <t>2025-03</t>
  </si>
  <si>
    <t>(A-P)</t>
  </si>
  <si>
    <t>Execution %</t>
  </si>
  <si>
    <t>Plan (euro)</t>
  </si>
  <si>
    <t>Actual (euro)</t>
  </si>
  <si>
    <t xml:space="preserve"> </t>
  </si>
  <si>
    <t>Delta total</t>
  </si>
  <si>
    <t>Exec_Total</t>
  </si>
  <si>
    <t>Revenue (Actual Total)</t>
  </si>
  <si>
    <t>Revenue Execution %</t>
  </si>
  <si>
    <t>Executive Summary</t>
  </si>
  <si>
    <r>
      <t>Revenue execution: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99.9%</t>
    </r>
    <r>
      <rPr>
        <sz val="11"/>
        <color theme="1"/>
        <rFont val="Calibri"/>
        <family val="2"/>
        <charset val="204"/>
        <scheme val="minor"/>
      </rPr>
      <t xml:space="preserve"> (−0.1 pp vs plan); </t>
    </r>
    <r>
      <rPr>
        <b/>
        <sz val="11"/>
        <color theme="1"/>
        <rFont val="Calibri"/>
        <family val="2"/>
        <charset val="204"/>
        <scheme val="minor"/>
      </rPr>
      <t>Δ vs plan:</t>
    </r>
    <r>
      <rPr>
        <sz val="11"/>
        <color theme="1"/>
        <rFont val="Calibri"/>
        <family val="2"/>
        <charset val="204"/>
        <scheme val="minor"/>
      </rPr>
      <t xml:space="preserve"> –€[value].</t>
    </r>
  </si>
  <si>
    <r>
      <t>Drivers:</t>
    </r>
    <r>
      <rPr>
        <sz val="11"/>
        <color theme="1"/>
        <rFont val="Calibri"/>
        <family val="2"/>
        <charset val="204"/>
        <scheme val="minor"/>
      </rPr>
      <t xml:space="preserve"> Under-plan in </t>
    </r>
    <r>
      <rPr>
        <b/>
        <sz val="11"/>
        <color theme="1"/>
        <rFont val="Calibri"/>
        <family val="2"/>
        <charset val="204"/>
        <scheme val="minor"/>
      </rPr>
      <t>CC200 Ops</t>
    </r>
    <r>
      <rPr>
        <sz val="11"/>
        <color theme="1"/>
        <rFont val="Calibri"/>
        <family val="2"/>
        <charset val="204"/>
        <scheme val="minor"/>
      </rPr>
      <t xml:space="preserve"> (seasonality/volume), partly offset by price/mix gains in </t>
    </r>
    <r>
      <rPr>
        <b/>
        <sz val="11"/>
        <color theme="1"/>
        <rFont val="Calibri"/>
        <family val="2"/>
        <charset val="204"/>
        <scheme val="minor"/>
      </rPr>
      <t>CC100 Sales</t>
    </r>
    <r>
      <rPr>
        <sz val="11"/>
        <color theme="1"/>
        <rFont val="Calibri"/>
        <family val="2"/>
        <charset val="204"/>
        <scheme val="minor"/>
      </rPr>
      <t>.</t>
    </r>
  </si>
  <si>
    <r>
      <t>Costs: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COGS</t>
    </r>
    <r>
      <rPr>
        <sz val="11"/>
        <color theme="1"/>
        <rFont val="Calibri"/>
        <family val="2"/>
        <charset val="204"/>
        <scheme val="minor"/>
      </rPr>
      <t xml:space="preserve"> overrun in March due to logistics surcharges; </t>
    </r>
    <r>
      <rPr>
        <b/>
        <sz val="11"/>
        <color theme="1"/>
        <rFont val="Calibri"/>
        <family val="2"/>
        <charset val="204"/>
        <scheme val="minor"/>
      </rPr>
      <t>OPEX</t>
    </r>
    <r>
      <rPr>
        <sz val="11"/>
        <color theme="1"/>
        <rFont val="Calibri"/>
        <family val="2"/>
        <charset val="204"/>
        <scheme val="minor"/>
      </rPr>
      <t xml:space="preserve"> on plan.</t>
    </r>
  </si>
  <si>
    <r>
      <t>Actions:</t>
    </r>
    <r>
      <rPr>
        <sz val="11"/>
        <color theme="1"/>
        <rFont val="Calibri"/>
        <family val="2"/>
        <charset val="204"/>
        <scheme val="minor"/>
      </rPr>
      <t xml:space="preserve"> (1) Review pricing for SKU-Y; (2) Shift Marketing M-02 to April; (3) Negotiate discount with Vendor V001.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</si>
</sst>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₽&quot;_-;\-* #,##0.00\ &quot;₽&quot;_-;_-* &quot;-&quot;??\ &quot;₽&quot;_-;_-@_-"/>
    <numFmt numFmtId="164" formatCode="_-[$€-2]\ * #,##0.00_-;\-[$€-2]\ * #,##0.00_-;_-[$€-2]\ * &quot;-&quot;??_-;_-@_-"/>
    <numFmt numFmtId="165" formatCode="_-[$€-2]\ * #,##0_-;\-[$€-2]\ * #,##0_-;_-[$€-2]\ * &quot;-&quot;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9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</cellXfs>
  <cellStyles count="2">
    <cellStyle name="Currency" xfId="1" builtinId="4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selection activeCell="C2" sqref="C2:C46"/>
    </sheetView>
  </sheetViews>
  <sheetFormatPr defaultRowHeight="15" x14ac:dyDescent="0.25"/>
  <cols>
    <col min="2" max="2" width="11.28515625" bestFit="1" customWidth="1"/>
    <col min="3" max="3" width="14.5703125" bestFit="1" customWidth="1"/>
    <col min="5" max="5" width="12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>
        <v>98000</v>
      </c>
    </row>
    <row r="3" spans="1:5" x14ac:dyDescent="0.25">
      <c r="A3" t="s">
        <v>5</v>
      </c>
      <c r="B3" t="s">
        <v>6</v>
      </c>
      <c r="C3" t="s">
        <v>9</v>
      </c>
      <c r="D3" t="s">
        <v>9</v>
      </c>
      <c r="E3">
        <v>54000</v>
      </c>
    </row>
    <row r="4" spans="1:5" x14ac:dyDescent="0.25">
      <c r="A4" t="s">
        <v>5</v>
      </c>
      <c r="B4" t="s">
        <v>6</v>
      </c>
      <c r="C4" t="s">
        <v>10</v>
      </c>
      <c r="D4" t="s">
        <v>11</v>
      </c>
      <c r="E4">
        <v>17500</v>
      </c>
    </row>
    <row r="5" spans="1:5" x14ac:dyDescent="0.25">
      <c r="A5" t="s">
        <v>5</v>
      </c>
      <c r="B5" t="s">
        <v>6</v>
      </c>
      <c r="C5" t="s">
        <v>12</v>
      </c>
      <c r="D5" t="s">
        <v>11</v>
      </c>
      <c r="E5">
        <v>6200</v>
      </c>
    </row>
    <row r="6" spans="1:5" x14ac:dyDescent="0.25">
      <c r="A6" t="s">
        <v>5</v>
      </c>
      <c r="B6" t="s">
        <v>6</v>
      </c>
      <c r="C6" t="s">
        <v>13</v>
      </c>
      <c r="D6" t="s">
        <v>11</v>
      </c>
      <c r="E6">
        <v>3800</v>
      </c>
    </row>
    <row r="7" spans="1:5" x14ac:dyDescent="0.25">
      <c r="A7" t="s">
        <v>5</v>
      </c>
      <c r="B7" t="s">
        <v>14</v>
      </c>
      <c r="C7" t="s">
        <v>7</v>
      </c>
      <c r="D7" t="s">
        <v>8</v>
      </c>
      <c r="E7">
        <v>86000</v>
      </c>
    </row>
    <row r="8" spans="1:5" x14ac:dyDescent="0.25">
      <c r="A8" t="s">
        <v>5</v>
      </c>
      <c r="B8" t="s">
        <v>14</v>
      </c>
      <c r="C8" t="s">
        <v>9</v>
      </c>
      <c r="D8" t="s">
        <v>9</v>
      </c>
      <c r="E8">
        <v>49000</v>
      </c>
    </row>
    <row r="9" spans="1:5" x14ac:dyDescent="0.25">
      <c r="A9" t="s">
        <v>5</v>
      </c>
      <c r="B9" t="s">
        <v>14</v>
      </c>
      <c r="C9" t="s">
        <v>10</v>
      </c>
      <c r="D9" t="s">
        <v>11</v>
      </c>
      <c r="E9">
        <v>15800</v>
      </c>
    </row>
    <row r="10" spans="1:5" x14ac:dyDescent="0.25">
      <c r="A10" t="s">
        <v>5</v>
      </c>
      <c r="B10" t="s">
        <v>14</v>
      </c>
      <c r="C10" t="s">
        <v>12</v>
      </c>
      <c r="D10" t="s">
        <v>11</v>
      </c>
      <c r="E10">
        <v>5200</v>
      </c>
    </row>
    <row r="11" spans="1:5" x14ac:dyDescent="0.25">
      <c r="A11" t="s">
        <v>5</v>
      </c>
      <c r="B11" t="s">
        <v>14</v>
      </c>
      <c r="C11" t="s">
        <v>13</v>
      </c>
      <c r="D11" t="s">
        <v>11</v>
      </c>
      <c r="E11">
        <v>3400</v>
      </c>
    </row>
    <row r="12" spans="1:5" x14ac:dyDescent="0.25">
      <c r="A12" t="s">
        <v>5</v>
      </c>
      <c r="B12" t="s">
        <v>15</v>
      </c>
      <c r="C12" t="s">
        <v>7</v>
      </c>
      <c r="D12" t="s">
        <v>8</v>
      </c>
      <c r="E12">
        <v>72000</v>
      </c>
    </row>
    <row r="13" spans="1:5" x14ac:dyDescent="0.25">
      <c r="A13" t="s">
        <v>5</v>
      </c>
      <c r="B13" t="s">
        <v>15</v>
      </c>
      <c r="C13" t="s">
        <v>9</v>
      </c>
      <c r="D13" t="s">
        <v>9</v>
      </c>
      <c r="E13">
        <v>39500</v>
      </c>
    </row>
    <row r="14" spans="1:5" x14ac:dyDescent="0.25">
      <c r="A14" t="s">
        <v>5</v>
      </c>
      <c r="B14" t="s">
        <v>15</v>
      </c>
      <c r="C14" t="s">
        <v>10</v>
      </c>
      <c r="D14" t="s">
        <v>11</v>
      </c>
      <c r="E14">
        <v>13200</v>
      </c>
    </row>
    <row r="15" spans="1:5" x14ac:dyDescent="0.25">
      <c r="A15" t="s">
        <v>5</v>
      </c>
      <c r="B15" t="s">
        <v>15</v>
      </c>
      <c r="C15" t="s">
        <v>12</v>
      </c>
      <c r="D15" t="s">
        <v>11</v>
      </c>
      <c r="E15">
        <v>4200</v>
      </c>
    </row>
    <row r="16" spans="1:5" x14ac:dyDescent="0.25">
      <c r="A16" t="s">
        <v>5</v>
      </c>
      <c r="B16" t="s">
        <v>15</v>
      </c>
      <c r="C16" t="s">
        <v>13</v>
      </c>
      <c r="D16" t="s">
        <v>11</v>
      </c>
      <c r="E16">
        <v>3100</v>
      </c>
    </row>
    <row r="17" spans="1:5" x14ac:dyDescent="0.25">
      <c r="A17" t="s">
        <v>16</v>
      </c>
      <c r="B17" t="s">
        <v>6</v>
      </c>
      <c r="C17" t="s">
        <v>7</v>
      </c>
      <c r="D17" t="s">
        <v>8</v>
      </c>
      <c r="E17">
        <v>91000</v>
      </c>
    </row>
    <row r="18" spans="1:5" x14ac:dyDescent="0.25">
      <c r="A18" t="s">
        <v>16</v>
      </c>
      <c r="B18" t="s">
        <v>6</v>
      </c>
      <c r="C18" t="s">
        <v>9</v>
      </c>
      <c r="D18" t="s">
        <v>9</v>
      </c>
      <c r="E18">
        <v>50500</v>
      </c>
    </row>
    <row r="19" spans="1:5" x14ac:dyDescent="0.25">
      <c r="A19" t="s">
        <v>16</v>
      </c>
      <c r="B19" t="s">
        <v>6</v>
      </c>
      <c r="C19" t="s">
        <v>10</v>
      </c>
      <c r="D19" t="s">
        <v>11</v>
      </c>
      <c r="E19">
        <v>17400</v>
      </c>
    </row>
    <row r="20" spans="1:5" x14ac:dyDescent="0.25">
      <c r="A20" t="s">
        <v>16</v>
      </c>
      <c r="B20" t="s">
        <v>6</v>
      </c>
      <c r="C20" t="s">
        <v>12</v>
      </c>
      <c r="D20" t="s">
        <v>11</v>
      </c>
      <c r="E20">
        <v>5900</v>
      </c>
    </row>
    <row r="21" spans="1:5" x14ac:dyDescent="0.25">
      <c r="A21" t="s">
        <v>16</v>
      </c>
      <c r="B21" t="s">
        <v>6</v>
      </c>
      <c r="C21" t="s">
        <v>13</v>
      </c>
      <c r="D21" t="s">
        <v>11</v>
      </c>
      <c r="E21">
        <v>3800</v>
      </c>
    </row>
    <row r="22" spans="1:5" x14ac:dyDescent="0.25">
      <c r="A22" t="s">
        <v>16</v>
      </c>
      <c r="B22" t="s">
        <v>14</v>
      </c>
      <c r="C22" t="s">
        <v>7</v>
      </c>
      <c r="D22" t="s">
        <v>8</v>
      </c>
      <c r="E22">
        <v>84000</v>
      </c>
    </row>
    <row r="23" spans="1:5" x14ac:dyDescent="0.25">
      <c r="A23" t="s">
        <v>16</v>
      </c>
      <c r="B23" t="s">
        <v>14</v>
      </c>
      <c r="C23" t="s">
        <v>9</v>
      </c>
      <c r="D23" t="s">
        <v>9</v>
      </c>
      <c r="E23">
        <v>47800</v>
      </c>
    </row>
    <row r="24" spans="1:5" x14ac:dyDescent="0.25">
      <c r="A24" t="s">
        <v>16</v>
      </c>
      <c r="B24" t="s">
        <v>14</v>
      </c>
      <c r="C24" t="s">
        <v>10</v>
      </c>
      <c r="D24" t="s">
        <v>11</v>
      </c>
      <c r="E24">
        <v>15600</v>
      </c>
    </row>
    <row r="25" spans="1:5" x14ac:dyDescent="0.25">
      <c r="A25" t="s">
        <v>16</v>
      </c>
      <c r="B25" t="s">
        <v>14</v>
      </c>
      <c r="C25" t="s">
        <v>12</v>
      </c>
      <c r="D25" t="s">
        <v>11</v>
      </c>
      <c r="E25">
        <v>5100</v>
      </c>
    </row>
    <row r="26" spans="1:5" x14ac:dyDescent="0.25">
      <c r="A26" t="s">
        <v>16</v>
      </c>
      <c r="B26" t="s">
        <v>14</v>
      </c>
      <c r="C26" t="s">
        <v>13</v>
      </c>
      <c r="D26" t="s">
        <v>11</v>
      </c>
      <c r="E26">
        <v>3400</v>
      </c>
    </row>
    <row r="27" spans="1:5" x14ac:dyDescent="0.25">
      <c r="A27" t="s">
        <v>16</v>
      </c>
      <c r="B27" t="s">
        <v>15</v>
      </c>
      <c r="C27" t="s">
        <v>7</v>
      </c>
      <c r="D27" t="s">
        <v>8</v>
      </c>
      <c r="E27">
        <v>70000</v>
      </c>
    </row>
    <row r="28" spans="1:5" x14ac:dyDescent="0.25">
      <c r="A28" t="s">
        <v>16</v>
      </c>
      <c r="B28" t="s">
        <v>15</v>
      </c>
      <c r="C28" t="s">
        <v>9</v>
      </c>
      <c r="D28" t="s">
        <v>9</v>
      </c>
      <c r="E28">
        <v>38500</v>
      </c>
    </row>
    <row r="29" spans="1:5" x14ac:dyDescent="0.25">
      <c r="A29" t="s">
        <v>16</v>
      </c>
      <c r="B29" t="s">
        <v>15</v>
      </c>
      <c r="C29" t="s">
        <v>10</v>
      </c>
      <c r="D29" t="s">
        <v>11</v>
      </c>
      <c r="E29">
        <v>13100</v>
      </c>
    </row>
    <row r="30" spans="1:5" x14ac:dyDescent="0.25">
      <c r="A30" t="s">
        <v>16</v>
      </c>
      <c r="B30" t="s">
        <v>15</v>
      </c>
      <c r="C30" t="s">
        <v>12</v>
      </c>
      <c r="D30" t="s">
        <v>11</v>
      </c>
      <c r="E30">
        <v>4100</v>
      </c>
    </row>
    <row r="31" spans="1:5" x14ac:dyDescent="0.25">
      <c r="A31" t="s">
        <v>16</v>
      </c>
      <c r="B31" t="s">
        <v>15</v>
      </c>
      <c r="C31" t="s">
        <v>13</v>
      </c>
      <c r="D31" t="s">
        <v>11</v>
      </c>
      <c r="E31">
        <v>3100</v>
      </c>
    </row>
    <row r="32" spans="1:5" x14ac:dyDescent="0.25">
      <c r="A32" t="s">
        <v>17</v>
      </c>
      <c r="B32" t="s">
        <v>6</v>
      </c>
      <c r="C32" t="s">
        <v>7</v>
      </c>
      <c r="D32" t="s">
        <v>8</v>
      </c>
      <c r="E32">
        <v>96000</v>
      </c>
    </row>
    <row r="33" spans="1:5" x14ac:dyDescent="0.25">
      <c r="A33" t="s">
        <v>17</v>
      </c>
      <c r="B33" t="s">
        <v>6</v>
      </c>
      <c r="C33" t="s">
        <v>9</v>
      </c>
      <c r="D33" t="s">
        <v>9</v>
      </c>
      <c r="E33">
        <v>54500</v>
      </c>
    </row>
    <row r="34" spans="1:5" x14ac:dyDescent="0.25">
      <c r="A34" t="s">
        <v>17</v>
      </c>
      <c r="B34" t="s">
        <v>6</v>
      </c>
      <c r="C34" t="s">
        <v>10</v>
      </c>
      <c r="D34" t="s">
        <v>11</v>
      </c>
      <c r="E34">
        <v>17600</v>
      </c>
    </row>
    <row r="35" spans="1:5" x14ac:dyDescent="0.25">
      <c r="A35" t="s">
        <v>17</v>
      </c>
      <c r="B35" t="s">
        <v>6</v>
      </c>
      <c r="C35" t="s">
        <v>12</v>
      </c>
      <c r="D35" t="s">
        <v>11</v>
      </c>
      <c r="E35">
        <v>6300</v>
      </c>
    </row>
    <row r="36" spans="1:5" x14ac:dyDescent="0.25">
      <c r="A36" t="s">
        <v>17</v>
      </c>
      <c r="B36" t="s">
        <v>6</v>
      </c>
      <c r="C36" t="s">
        <v>13</v>
      </c>
      <c r="D36" t="s">
        <v>11</v>
      </c>
      <c r="E36">
        <v>3800</v>
      </c>
    </row>
    <row r="37" spans="1:5" x14ac:dyDescent="0.25">
      <c r="A37" t="s">
        <v>17</v>
      </c>
      <c r="B37" t="s">
        <v>14</v>
      </c>
      <c r="C37" t="s">
        <v>7</v>
      </c>
      <c r="D37" t="s">
        <v>8</v>
      </c>
      <c r="E37">
        <v>87000</v>
      </c>
    </row>
    <row r="38" spans="1:5" x14ac:dyDescent="0.25">
      <c r="A38" t="s">
        <v>17</v>
      </c>
      <c r="B38" t="s">
        <v>14</v>
      </c>
      <c r="C38" t="s">
        <v>9</v>
      </c>
      <c r="D38" t="s">
        <v>9</v>
      </c>
      <c r="E38">
        <v>49800</v>
      </c>
    </row>
    <row r="39" spans="1:5" x14ac:dyDescent="0.25">
      <c r="A39" t="s">
        <v>17</v>
      </c>
      <c r="B39" t="s">
        <v>14</v>
      </c>
      <c r="C39" t="s">
        <v>10</v>
      </c>
      <c r="D39" t="s">
        <v>11</v>
      </c>
      <c r="E39">
        <v>15900</v>
      </c>
    </row>
    <row r="40" spans="1:5" x14ac:dyDescent="0.25">
      <c r="A40" t="s">
        <v>17</v>
      </c>
      <c r="B40" t="s">
        <v>14</v>
      </c>
      <c r="C40" t="s">
        <v>12</v>
      </c>
      <c r="D40" t="s">
        <v>11</v>
      </c>
      <c r="E40">
        <v>5200</v>
      </c>
    </row>
    <row r="41" spans="1:5" x14ac:dyDescent="0.25">
      <c r="A41" t="s">
        <v>17</v>
      </c>
      <c r="B41" t="s">
        <v>14</v>
      </c>
      <c r="C41" t="s">
        <v>13</v>
      </c>
      <c r="D41" t="s">
        <v>11</v>
      </c>
      <c r="E41">
        <v>3400</v>
      </c>
    </row>
    <row r="42" spans="1:5" x14ac:dyDescent="0.25">
      <c r="A42" t="s">
        <v>17</v>
      </c>
      <c r="B42" t="s">
        <v>15</v>
      </c>
      <c r="C42" t="s">
        <v>7</v>
      </c>
      <c r="D42" t="s">
        <v>8</v>
      </c>
      <c r="E42">
        <v>73000</v>
      </c>
    </row>
    <row r="43" spans="1:5" x14ac:dyDescent="0.25">
      <c r="A43" t="s">
        <v>17</v>
      </c>
      <c r="B43" t="s">
        <v>15</v>
      </c>
      <c r="C43" t="s">
        <v>9</v>
      </c>
      <c r="D43" t="s">
        <v>9</v>
      </c>
      <c r="E43">
        <v>40000</v>
      </c>
    </row>
    <row r="44" spans="1:5" x14ac:dyDescent="0.25">
      <c r="A44" t="s">
        <v>17</v>
      </c>
      <c r="B44" t="s">
        <v>15</v>
      </c>
      <c r="C44" t="s">
        <v>10</v>
      </c>
      <c r="D44" t="s">
        <v>11</v>
      </c>
      <c r="E44">
        <v>13300</v>
      </c>
    </row>
    <row r="45" spans="1:5" x14ac:dyDescent="0.25">
      <c r="A45" t="s">
        <v>17</v>
      </c>
      <c r="B45" t="s">
        <v>15</v>
      </c>
      <c r="C45" t="s">
        <v>12</v>
      </c>
      <c r="D45" t="s">
        <v>11</v>
      </c>
      <c r="E45">
        <v>4200</v>
      </c>
    </row>
    <row r="46" spans="1:5" x14ac:dyDescent="0.25">
      <c r="A46" t="s">
        <v>17</v>
      </c>
      <c r="B46" t="s">
        <v>15</v>
      </c>
      <c r="C46" t="s">
        <v>13</v>
      </c>
      <c r="D46" t="s">
        <v>11</v>
      </c>
      <c r="E46">
        <v>3100</v>
      </c>
    </row>
    <row r="49" spans="3:3" x14ac:dyDescent="0.25">
      <c r="C49" t="s">
        <v>22</v>
      </c>
    </row>
    <row r="54" spans="3:3" x14ac:dyDescent="0.25">
      <c r="C5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C1" sqref="C1:C1048576"/>
    </sheetView>
  </sheetViews>
  <sheetFormatPr defaultRowHeight="15" x14ac:dyDescent="0.25"/>
  <cols>
    <col min="2" max="2" width="11.28515625" bestFit="1" customWidth="1"/>
    <col min="3" max="3" width="14.5703125" bestFit="1" customWidth="1"/>
    <col min="4" max="4" width="8.5703125" bestFit="1" customWidth="1"/>
    <col min="5" max="5" width="13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>
        <v>100500</v>
      </c>
    </row>
    <row r="3" spans="1:5" x14ac:dyDescent="0.25">
      <c r="A3" t="s">
        <v>5</v>
      </c>
      <c r="B3" t="s">
        <v>6</v>
      </c>
      <c r="C3" t="s">
        <v>9</v>
      </c>
      <c r="D3" t="s">
        <v>9</v>
      </c>
      <c r="E3">
        <v>55500</v>
      </c>
    </row>
    <row r="4" spans="1:5" x14ac:dyDescent="0.25">
      <c r="A4" t="s">
        <v>5</v>
      </c>
      <c r="B4" t="s">
        <v>6</v>
      </c>
      <c r="C4" t="s">
        <v>10</v>
      </c>
      <c r="D4" t="s">
        <v>11</v>
      </c>
      <c r="E4">
        <v>17750</v>
      </c>
    </row>
    <row r="5" spans="1:5" x14ac:dyDescent="0.25">
      <c r="A5" t="s">
        <v>5</v>
      </c>
      <c r="B5" t="s">
        <v>6</v>
      </c>
      <c r="C5" t="s">
        <v>12</v>
      </c>
      <c r="D5" t="s">
        <v>11</v>
      </c>
      <c r="E5">
        <v>6400</v>
      </c>
    </row>
    <row r="6" spans="1:5" x14ac:dyDescent="0.25">
      <c r="A6" t="s">
        <v>5</v>
      </c>
      <c r="B6" t="s">
        <v>6</v>
      </c>
      <c r="C6" t="s">
        <v>13</v>
      </c>
      <c r="D6" t="s">
        <v>11</v>
      </c>
      <c r="E6">
        <v>3800</v>
      </c>
    </row>
    <row r="7" spans="1:5" x14ac:dyDescent="0.25">
      <c r="A7" t="s">
        <v>5</v>
      </c>
      <c r="B7" t="s">
        <v>14</v>
      </c>
      <c r="C7" t="s">
        <v>7</v>
      </c>
      <c r="D7" t="s">
        <v>8</v>
      </c>
      <c r="E7">
        <v>83500</v>
      </c>
    </row>
    <row r="8" spans="1:5" x14ac:dyDescent="0.25">
      <c r="A8" t="s">
        <v>5</v>
      </c>
      <c r="B8" t="s">
        <v>14</v>
      </c>
      <c r="C8" t="s">
        <v>9</v>
      </c>
      <c r="D8" t="s">
        <v>9</v>
      </c>
      <c r="E8">
        <v>49700</v>
      </c>
    </row>
    <row r="9" spans="1:5" x14ac:dyDescent="0.25">
      <c r="A9" t="s">
        <v>5</v>
      </c>
      <c r="B9" t="s">
        <v>14</v>
      </c>
      <c r="C9" t="s">
        <v>10</v>
      </c>
      <c r="D9" t="s">
        <v>11</v>
      </c>
      <c r="E9">
        <v>16000</v>
      </c>
    </row>
    <row r="10" spans="1:5" x14ac:dyDescent="0.25">
      <c r="A10" t="s">
        <v>5</v>
      </c>
      <c r="B10" t="s">
        <v>14</v>
      </c>
      <c r="C10" t="s">
        <v>12</v>
      </c>
      <c r="D10" t="s">
        <v>11</v>
      </c>
      <c r="E10">
        <v>5150</v>
      </c>
    </row>
    <row r="11" spans="1:5" x14ac:dyDescent="0.25">
      <c r="A11" t="s">
        <v>5</v>
      </c>
      <c r="B11" t="s">
        <v>14</v>
      </c>
      <c r="C11" t="s">
        <v>13</v>
      </c>
      <c r="D11" t="s">
        <v>11</v>
      </c>
      <c r="E11">
        <v>3400</v>
      </c>
    </row>
    <row r="12" spans="1:5" x14ac:dyDescent="0.25">
      <c r="A12" t="s">
        <v>5</v>
      </c>
      <c r="B12" t="s">
        <v>15</v>
      </c>
      <c r="C12" t="s">
        <v>7</v>
      </c>
      <c r="D12" t="s">
        <v>8</v>
      </c>
      <c r="E12">
        <v>71000</v>
      </c>
    </row>
    <row r="13" spans="1:5" x14ac:dyDescent="0.25">
      <c r="A13" t="s">
        <v>5</v>
      </c>
      <c r="B13" t="s">
        <v>15</v>
      </c>
      <c r="C13" t="s">
        <v>9</v>
      </c>
      <c r="D13" t="s">
        <v>9</v>
      </c>
      <c r="E13">
        <v>40500</v>
      </c>
    </row>
    <row r="14" spans="1:5" x14ac:dyDescent="0.25">
      <c r="A14" t="s">
        <v>5</v>
      </c>
      <c r="B14" t="s">
        <v>15</v>
      </c>
      <c r="C14" t="s">
        <v>10</v>
      </c>
      <c r="D14" t="s">
        <v>11</v>
      </c>
      <c r="E14">
        <v>13150</v>
      </c>
    </row>
    <row r="15" spans="1:5" x14ac:dyDescent="0.25">
      <c r="A15" t="s">
        <v>5</v>
      </c>
      <c r="B15" t="s">
        <v>15</v>
      </c>
      <c r="C15" t="s">
        <v>12</v>
      </c>
      <c r="D15" t="s">
        <v>11</v>
      </c>
      <c r="E15">
        <v>4100</v>
      </c>
    </row>
    <row r="16" spans="1:5" x14ac:dyDescent="0.25">
      <c r="A16" t="s">
        <v>5</v>
      </c>
      <c r="B16" t="s">
        <v>15</v>
      </c>
      <c r="C16" t="s">
        <v>13</v>
      </c>
      <c r="D16" t="s">
        <v>11</v>
      </c>
      <c r="E16">
        <v>3100</v>
      </c>
    </row>
    <row r="17" spans="1:5" x14ac:dyDescent="0.25">
      <c r="A17" t="s">
        <v>16</v>
      </c>
      <c r="B17" t="s">
        <v>6</v>
      </c>
      <c r="C17" t="s">
        <v>7</v>
      </c>
      <c r="D17" t="s">
        <v>8</v>
      </c>
      <c r="E17">
        <v>90500</v>
      </c>
    </row>
    <row r="18" spans="1:5" x14ac:dyDescent="0.25">
      <c r="A18" t="s">
        <v>16</v>
      </c>
      <c r="B18" t="s">
        <v>6</v>
      </c>
      <c r="C18" t="s">
        <v>9</v>
      </c>
      <c r="D18" t="s">
        <v>9</v>
      </c>
      <c r="E18">
        <v>51200</v>
      </c>
    </row>
    <row r="19" spans="1:5" x14ac:dyDescent="0.25">
      <c r="A19" t="s">
        <v>16</v>
      </c>
      <c r="B19" t="s">
        <v>6</v>
      </c>
      <c r="C19" t="s">
        <v>10</v>
      </c>
      <c r="D19" t="s">
        <v>11</v>
      </c>
      <c r="E19">
        <v>17400</v>
      </c>
    </row>
    <row r="20" spans="1:5" x14ac:dyDescent="0.25">
      <c r="A20" t="s">
        <v>16</v>
      </c>
      <c r="B20" t="s">
        <v>6</v>
      </c>
      <c r="C20" t="s">
        <v>12</v>
      </c>
      <c r="D20" t="s">
        <v>11</v>
      </c>
      <c r="E20">
        <v>6000</v>
      </c>
    </row>
    <row r="21" spans="1:5" x14ac:dyDescent="0.25">
      <c r="A21" t="s">
        <v>16</v>
      </c>
      <c r="B21" t="s">
        <v>6</v>
      </c>
      <c r="C21" t="s">
        <v>13</v>
      </c>
      <c r="D21" t="s">
        <v>11</v>
      </c>
      <c r="E21">
        <v>3800</v>
      </c>
    </row>
    <row r="22" spans="1:5" x14ac:dyDescent="0.25">
      <c r="A22" t="s">
        <v>16</v>
      </c>
      <c r="B22" t="s">
        <v>14</v>
      </c>
      <c r="C22" t="s">
        <v>7</v>
      </c>
      <c r="D22" t="s">
        <v>8</v>
      </c>
      <c r="E22">
        <v>85000</v>
      </c>
    </row>
    <row r="23" spans="1:5" x14ac:dyDescent="0.25">
      <c r="A23" t="s">
        <v>16</v>
      </c>
      <c r="B23" t="s">
        <v>14</v>
      </c>
      <c r="C23" t="s">
        <v>9</v>
      </c>
      <c r="D23" t="s">
        <v>9</v>
      </c>
      <c r="E23">
        <v>48000</v>
      </c>
    </row>
    <row r="24" spans="1:5" x14ac:dyDescent="0.25">
      <c r="A24" t="s">
        <v>16</v>
      </c>
      <c r="B24" t="s">
        <v>14</v>
      </c>
      <c r="C24" t="s">
        <v>10</v>
      </c>
      <c r="D24" t="s">
        <v>11</v>
      </c>
      <c r="E24">
        <v>15650</v>
      </c>
    </row>
    <row r="25" spans="1:5" x14ac:dyDescent="0.25">
      <c r="A25" t="s">
        <v>16</v>
      </c>
      <c r="B25" t="s">
        <v>14</v>
      </c>
      <c r="C25" t="s">
        <v>12</v>
      </c>
      <c r="D25" t="s">
        <v>11</v>
      </c>
      <c r="E25">
        <v>5200</v>
      </c>
    </row>
    <row r="26" spans="1:5" x14ac:dyDescent="0.25">
      <c r="A26" t="s">
        <v>16</v>
      </c>
      <c r="B26" t="s">
        <v>14</v>
      </c>
      <c r="C26" t="s">
        <v>13</v>
      </c>
      <c r="D26" t="s">
        <v>11</v>
      </c>
      <c r="E26">
        <v>3400</v>
      </c>
    </row>
    <row r="27" spans="1:5" x14ac:dyDescent="0.25">
      <c r="A27" t="s">
        <v>16</v>
      </c>
      <c r="B27" t="s">
        <v>15</v>
      </c>
      <c r="C27" t="s">
        <v>7</v>
      </c>
      <c r="D27" t="s">
        <v>8</v>
      </c>
      <c r="E27">
        <v>70200</v>
      </c>
    </row>
    <row r="28" spans="1:5" x14ac:dyDescent="0.25">
      <c r="A28" t="s">
        <v>16</v>
      </c>
      <c r="B28" t="s">
        <v>15</v>
      </c>
      <c r="C28" t="s">
        <v>9</v>
      </c>
      <c r="D28" t="s">
        <v>9</v>
      </c>
      <c r="E28">
        <v>39000</v>
      </c>
    </row>
    <row r="29" spans="1:5" x14ac:dyDescent="0.25">
      <c r="A29" t="s">
        <v>16</v>
      </c>
      <c r="B29" t="s">
        <v>15</v>
      </c>
      <c r="C29" t="s">
        <v>10</v>
      </c>
      <c r="D29" t="s">
        <v>11</v>
      </c>
      <c r="E29">
        <v>13200</v>
      </c>
    </row>
    <row r="30" spans="1:5" x14ac:dyDescent="0.25">
      <c r="A30" t="s">
        <v>16</v>
      </c>
      <c r="B30" t="s">
        <v>15</v>
      </c>
      <c r="C30" t="s">
        <v>12</v>
      </c>
      <c r="D30" t="s">
        <v>11</v>
      </c>
      <c r="E30">
        <v>4200</v>
      </c>
    </row>
    <row r="31" spans="1:5" x14ac:dyDescent="0.25">
      <c r="A31" t="s">
        <v>16</v>
      </c>
      <c r="B31" t="s">
        <v>15</v>
      </c>
      <c r="C31" t="s">
        <v>13</v>
      </c>
      <c r="D31" t="s">
        <v>11</v>
      </c>
      <c r="E31">
        <v>3100</v>
      </c>
    </row>
    <row r="32" spans="1:5" x14ac:dyDescent="0.25">
      <c r="A32" t="s">
        <v>17</v>
      </c>
      <c r="B32" t="s">
        <v>6</v>
      </c>
      <c r="C32" t="s">
        <v>7</v>
      </c>
      <c r="D32" t="s">
        <v>8</v>
      </c>
      <c r="E32">
        <v>95500</v>
      </c>
    </row>
    <row r="33" spans="1:5" x14ac:dyDescent="0.25">
      <c r="A33" t="s">
        <v>17</v>
      </c>
      <c r="B33" t="s">
        <v>6</v>
      </c>
      <c r="C33" t="s">
        <v>9</v>
      </c>
      <c r="D33" t="s">
        <v>9</v>
      </c>
      <c r="E33">
        <v>55200</v>
      </c>
    </row>
    <row r="34" spans="1:5" x14ac:dyDescent="0.25">
      <c r="A34" t="s">
        <v>17</v>
      </c>
      <c r="B34" t="s">
        <v>6</v>
      </c>
      <c r="C34" t="s">
        <v>10</v>
      </c>
      <c r="D34" t="s">
        <v>11</v>
      </c>
      <c r="E34">
        <v>17750</v>
      </c>
    </row>
    <row r="35" spans="1:5" x14ac:dyDescent="0.25">
      <c r="A35" t="s">
        <v>17</v>
      </c>
      <c r="B35" t="s">
        <v>6</v>
      </c>
      <c r="C35" t="s">
        <v>12</v>
      </c>
      <c r="D35" t="s">
        <v>11</v>
      </c>
      <c r="E35">
        <v>6350</v>
      </c>
    </row>
    <row r="36" spans="1:5" x14ac:dyDescent="0.25">
      <c r="A36" t="s">
        <v>17</v>
      </c>
      <c r="B36" t="s">
        <v>6</v>
      </c>
      <c r="C36" t="s">
        <v>13</v>
      </c>
      <c r="D36" t="s">
        <v>11</v>
      </c>
      <c r="E36">
        <v>3800</v>
      </c>
    </row>
    <row r="37" spans="1:5" x14ac:dyDescent="0.25">
      <c r="A37" t="s">
        <v>17</v>
      </c>
      <c r="B37" t="s">
        <v>14</v>
      </c>
      <c r="C37" t="s">
        <v>7</v>
      </c>
      <c r="D37" t="s">
        <v>8</v>
      </c>
      <c r="E37">
        <v>88000</v>
      </c>
    </row>
    <row r="38" spans="1:5" x14ac:dyDescent="0.25">
      <c r="A38" t="s">
        <v>17</v>
      </c>
      <c r="B38" t="s">
        <v>14</v>
      </c>
      <c r="C38" t="s">
        <v>9</v>
      </c>
      <c r="D38" t="s">
        <v>9</v>
      </c>
      <c r="E38">
        <v>50500</v>
      </c>
    </row>
    <row r="39" spans="1:5" x14ac:dyDescent="0.25">
      <c r="A39" t="s">
        <v>17</v>
      </c>
      <c r="B39" t="s">
        <v>14</v>
      </c>
      <c r="C39" t="s">
        <v>10</v>
      </c>
      <c r="D39" t="s">
        <v>11</v>
      </c>
      <c r="E39">
        <v>15900</v>
      </c>
    </row>
    <row r="40" spans="1:5" x14ac:dyDescent="0.25">
      <c r="A40" t="s">
        <v>17</v>
      </c>
      <c r="B40" t="s">
        <v>14</v>
      </c>
      <c r="C40" t="s">
        <v>12</v>
      </c>
      <c r="D40" t="s">
        <v>11</v>
      </c>
      <c r="E40">
        <v>5250</v>
      </c>
    </row>
    <row r="41" spans="1:5" x14ac:dyDescent="0.25">
      <c r="A41" t="s">
        <v>17</v>
      </c>
      <c r="B41" t="s">
        <v>14</v>
      </c>
      <c r="C41" t="s">
        <v>13</v>
      </c>
      <c r="D41" t="s">
        <v>11</v>
      </c>
      <c r="E41">
        <v>3400</v>
      </c>
    </row>
    <row r="42" spans="1:5" x14ac:dyDescent="0.25">
      <c r="A42" t="s">
        <v>17</v>
      </c>
      <c r="B42" t="s">
        <v>15</v>
      </c>
      <c r="C42" t="s">
        <v>7</v>
      </c>
      <c r="D42" t="s">
        <v>8</v>
      </c>
      <c r="E42">
        <v>72000</v>
      </c>
    </row>
    <row r="43" spans="1:5" x14ac:dyDescent="0.25">
      <c r="A43" t="s">
        <v>17</v>
      </c>
      <c r="B43" t="s">
        <v>15</v>
      </c>
      <c r="C43" t="s">
        <v>9</v>
      </c>
      <c r="D43" t="s">
        <v>9</v>
      </c>
      <c r="E43">
        <v>40400</v>
      </c>
    </row>
    <row r="44" spans="1:5" x14ac:dyDescent="0.25">
      <c r="A44" t="s">
        <v>17</v>
      </c>
      <c r="B44" t="s">
        <v>15</v>
      </c>
      <c r="C44" t="s">
        <v>10</v>
      </c>
      <c r="D44" t="s">
        <v>11</v>
      </c>
      <c r="E44">
        <v>13300</v>
      </c>
    </row>
    <row r="45" spans="1:5" x14ac:dyDescent="0.25">
      <c r="A45" t="s">
        <v>17</v>
      </c>
      <c r="B45" t="s">
        <v>15</v>
      </c>
      <c r="C45" t="s">
        <v>12</v>
      </c>
      <c r="D45" t="s">
        <v>11</v>
      </c>
      <c r="E45">
        <v>4200</v>
      </c>
    </row>
    <row r="46" spans="1:5" x14ac:dyDescent="0.25">
      <c r="A46" t="s">
        <v>17</v>
      </c>
      <c r="B46" t="s">
        <v>15</v>
      </c>
      <c r="C46" t="s">
        <v>13</v>
      </c>
      <c r="D46" t="s">
        <v>11</v>
      </c>
      <c r="E46">
        <v>3100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K3" sqref="K3"/>
    </sheetView>
  </sheetViews>
  <sheetFormatPr defaultRowHeight="15" x14ac:dyDescent="0.25"/>
  <cols>
    <col min="2" max="2" width="11.28515625" bestFit="1" customWidth="1"/>
    <col min="3" max="3" width="14.5703125" bestFit="1" customWidth="1"/>
    <col min="4" max="4" width="14.7109375" bestFit="1" customWidth="1"/>
    <col min="5" max="5" width="12.5703125" bestFit="1" customWidth="1"/>
    <col min="7" max="7" width="11.85546875" style="2" customWidth="1"/>
    <col min="10" max="10" width="11.140625" customWidth="1"/>
    <col min="11" max="11" width="11.28515625" customWidth="1"/>
  </cols>
  <sheetData>
    <row r="1" spans="1:11" x14ac:dyDescent="0.25">
      <c r="A1" t="s">
        <v>0</v>
      </c>
      <c r="B1" t="s">
        <v>1</v>
      </c>
      <c r="C1" t="s">
        <v>2</v>
      </c>
      <c r="D1" s="1" t="s">
        <v>20</v>
      </c>
      <c r="E1" t="s">
        <v>21</v>
      </c>
      <c r="F1" t="s">
        <v>18</v>
      </c>
      <c r="G1" s="2" t="s">
        <v>19</v>
      </c>
      <c r="J1" t="s">
        <v>23</v>
      </c>
      <c r="K1" t="s">
        <v>24</v>
      </c>
    </row>
    <row r="2" spans="1:11" x14ac:dyDescent="0.25">
      <c r="A2" t="s">
        <v>5</v>
      </c>
      <c r="B2" t="s">
        <v>6</v>
      </c>
      <c r="C2" t="s">
        <v>7</v>
      </c>
      <c r="D2">
        <f>SUMIFS(Plan!$E:$E, Plan!$A:$A, $A2, Plan!$B:$B, $B2, Plan!$C:$C, $C2)</f>
        <v>98000</v>
      </c>
      <c r="E2">
        <f>SUMIFS(Actuals!$E:$E, Actuals!$A:$A, $A2, Actuals!$B:$B, $B2, Actuals!$C:$C, $C2)</f>
        <v>100500</v>
      </c>
      <c r="F2">
        <f t="shared" ref="F2:F46" si="0">E2-D2</f>
        <v>2500</v>
      </c>
      <c r="G2" s="2">
        <f>IFERROR(E2/D2,"")</f>
        <v>1.0255102040816326</v>
      </c>
      <c r="J2" s="3">
        <f>E47-D47</f>
        <v>6750</v>
      </c>
      <c r="K2">
        <f>IFERROR(E47/D47,"")</f>
        <v>1.0048307450082301</v>
      </c>
    </row>
    <row r="3" spans="1:11" x14ac:dyDescent="0.25">
      <c r="A3" t="s">
        <v>5</v>
      </c>
      <c r="B3" t="s">
        <v>6</v>
      </c>
      <c r="C3" t="s">
        <v>9</v>
      </c>
      <c r="D3">
        <f>SUMIFS(Plan!$E:$E, Plan!$A:$A, $A3, Plan!$B:$B, $B3, Plan!$C:$C, $C3)</f>
        <v>54000</v>
      </c>
      <c r="E3">
        <f>SUMIFS(Actuals!$E:$E, Actuals!$A:$A, $A3, Actuals!$B:$B, $B3, Actuals!$C:$C, $C3)</f>
        <v>55500</v>
      </c>
      <c r="F3">
        <f t="shared" si="0"/>
        <v>1500</v>
      </c>
      <c r="G3" s="2">
        <f t="shared" ref="G3:G46" si="1">IFERROR(E3/D3,"")</f>
        <v>1.0277777777777777</v>
      </c>
    </row>
    <row r="4" spans="1:11" x14ac:dyDescent="0.25">
      <c r="A4" t="s">
        <v>5</v>
      </c>
      <c r="B4" t="s">
        <v>6</v>
      </c>
      <c r="C4" t="s">
        <v>10</v>
      </c>
      <c r="D4">
        <f>SUMIFS(Plan!$E:$E, Plan!$A:$A, $A4, Plan!$B:$B, $B4, Plan!$C:$C, $C4)</f>
        <v>17500</v>
      </c>
      <c r="E4">
        <f>SUMIFS(Actuals!$E:$E, Actuals!$A:$A, $A4, Actuals!$B:$B, $B4, Actuals!$C:$C, $C4)</f>
        <v>17750</v>
      </c>
      <c r="F4">
        <f t="shared" si="0"/>
        <v>250</v>
      </c>
      <c r="G4" s="2">
        <f t="shared" si="1"/>
        <v>1.0142857142857142</v>
      </c>
    </row>
    <row r="5" spans="1:11" x14ac:dyDescent="0.25">
      <c r="A5" t="s">
        <v>5</v>
      </c>
      <c r="B5" t="s">
        <v>6</v>
      </c>
      <c r="C5" t="s">
        <v>12</v>
      </c>
      <c r="D5">
        <f>SUMIFS(Plan!$E:$E, Plan!$A:$A, $A5, Plan!$B:$B, $B5, Plan!$C:$C, $C5)</f>
        <v>6200</v>
      </c>
      <c r="E5">
        <f>SUMIFS(Actuals!$E:$E, Actuals!$A:$A, $A5, Actuals!$B:$B, $B5, Actuals!$C:$C, $C5)</f>
        <v>6400</v>
      </c>
      <c r="F5">
        <f t="shared" si="0"/>
        <v>200</v>
      </c>
      <c r="G5" s="2">
        <f t="shared" si="1"/>
        <v>1.032258064516129</v>
      </c>
    </row>
    <row r="6" spans="1:11" x14ac:dyDescent="0.25">
      <c r="A6" t="s">
        <v>5</v>
      </c>
      <c r="B6" t="s">
        <v>6</v>
      </c>
      <c r="C6" t="s">
        <v>13</v>
      </c>
      <c r="D6">
        <f>SUMIFS(Plan!$E:$E, Plan!$A:$A, $A6, Plan!$B:$B, $B6, Plan!$C:$C, $C6)</f>
        <v>3800</v>
      </c>
      <c r="E6">
        <f>SUMIFS(Actuals!$E:$E, Actuals!$A:$A, $A6, Actuals!$B:$B, $B6, Actuals!$C:$C, $C6)</f>
        <v>3800</v>
      </c>
      <c r="F6">
        <f t="shared" si="0"/>
        <v>0</v>
      </c>
      <c r="G6" s="2">
        <f t="shared" si="1"/>
        <v>1</v>
      </c>
    </row>
    <row r="7" spans="1:11" x14ac:dyDescent="0.25">
      <c r="A7" t="s">
        <v>5</v>
      </c>
      <c r="B7" t="s">
        <v>14</v>
      </c>
      <c r="C7" t="s">
        <v>7</v>
      </c>
      <c r="D7">
        <f>SUMIFS(Plan!$E:$E, Plan!$A:$A, $A7, Plan!$B:$B, $B7, Plan!$C:$C, $C7)</f>
        <v>86000</v>
      </c>
      <c r="E7">
        <f>SUMIFS(Actuals!$E:$E, Actuals!$A:$A, $A7, Actuals!$B:$B, $B7, Actuals!$C:$C, $C7)</f>
        <v>83500</v>
      </c>
      <c r="F7">
        <f t="shared" si="0"/>
        <v>-2500</v>
      </c>
      <c r="G7" s="2">
        <f t="shared" si="1"/>
        <v>0.97093023255813948</v>
      </c>
    </row>
    <row r="8" spans="1:11" x14ac:dyDescent="0.25">
      <c r="A8" t="s">
        <v>5</v>
      </c>
      <c r="B8" t="s">
        <v>14</v>
      </c>
      <c r="C8" t="s">
        <v>9</v>
      </c>
      <c r="D8">
        <f>SUMIFS(Plan!$E:$E, Plan!$A:$A, $A8, Plan!$B:$B, $B8, Plan!$C:$C, $C8)</f>
        <v>49000</v>
      </c>
      <c r="E8">
        <f>SUMIFS(Actuals!$E:$E, Actuals!$A:$A, $A8, Actuals!$B:$B, $B8, Actuals!$C:$C, $C8)</f>
        <v>49700</v>
      </c>
      <c r="F8">
        <f t="shared" si="0"/>
        <v>700</v>
      </c>
      <c r="G8" s="2">
        <f t="shared" si="1"/>
        <v>1.0142857142857142</v>
      </c>
    </row>
    <row r="9" spans="1:11" x14ac:dyDescent="0.25">
      <c r="A9" t="s">
        <v>5</v>
      </c>
      <c r="B9" t="s">
        <v>14</v>
      </c>
      <c r="C9" t="s">
        <v>10</v>
      </c>
      <c r="D9">
        <f>SUMIFS(Plan!$E:$E, Plan!$A:$A, $A9, Plan!$B:$B, $B9, Plan!$C:$C, $C9)</f>
        <v>15800</v>
      </c>
      <c r="E9">
        <f>SUMIFS(Actuals!$E:$E, Actuals!$A:$A, $A9, Actuals!$B:$B, $B9, Actuals!$C:$C, $C9)</f>
        <v>16000</v>
      </c>
      <c r="F9">
        <f t="shared" si="0"/>
        <v>200</v>
      </c>
      <c r="G9" s="2">
        <f t="shared" si="1"/>
        <v>1.0126582278481013</v>
      </c>
    </row>
    <row r="10" spans="1:11" x14ac:dyDescent="0.25">
      <c r="A10" t="s">
        <v>5</v>
      </c>
      <c r="B10" t="s">
        <v>14</v>
      </c>
      <c r="C10" t="s">
        <v>12</v>
      </c>
      <c r="D10">
        <f>SUMIFS(Plan!$E:$E, Plan!$A:$A, $A10, Plan!$B:$B, $B10, Plan!$C:$C, $C10)</f>
        <v>5200</v>
      </c>
      <c r="E10">
        <f>SUMIFS(Actuals!$E:$E, Actuals!$A:$A, $A10, Actuals!$B:$B, $B10, Actuals!$C:$C, $C10)</f>
        <v>5150</v>
      </c>
      <c r="F10">
        <f t="shared" si="0"/>
        <v>-50</v>
      </c>
      <c r="G10" s="2">
        <f t="shared" si="1"/>
        <v>0.99038461538461542</v>
      </c>
    </row>
    <row r="11" spans="1:11" x14ac:dyDescent="0.25">
      <c r="A11" t="s">
        <v>5</v>
      </c>
      <c r="B11" t="s">
        <v>14</v>
      </c>
      <c r="C11" t="s">
        <v>13</v>
      </c>
      <c r="D11">
        <f>SUMIFS(Plan!$E:$E, Plan!$A:$A, $A11, Plan!$B:$B, $B11, Plan!$C:$C, $C11)</f>
        <v>3400</v>
      </c>
      <c r="E11">
        <f>SUMIFS(Actuals!$E:$E, Actuals!$A:$A, $A11, Actuals!$B:$B, $B11, Actuals!$C:$C, $C11)</f>
        <v>3400</v>
      </c>
      <c r="F11">
        <f t="shared" si="0"/>
        <v>0</v>
      </c>
      <c r="G11" s="2">
        <f t="shared" si="1"/>
        <v>1</v>
      </c>
    </row>
    <row r="12" spans="1:11" x14ac:dyDescent="0.25">
      <c r="A12" t="s">
        <v>5</v>
      </c>
      <c r="B12" t="s">
        <v>15</v>
      </c>
      <c r="C12" t="s">
        <v>7</v>
      </c>
      <c r="D12">
        <f>SUMIFS(Plan!$E:$E, Plan!$A:$A, $A12, Plan!$B:$B, $B12, Plan!$C:$C, $C12)</f>
        <v>72000</v>
      </c>
      <c r="E12">
        <f>SUMIFS(Actuals!$E:$E, Actuals!$A:$A, $A12, Actuals!$B:$B, $B12, Actuals!$C:$C, $C12)</f>
        <v>71000</v>
      </c>
      <c r="F12">
        <f t="shared" si="0"/>
        <v>-1000</v>
      </c>
      <c r="G12" s="2">
        <f t="shared" si="1"/>
        <v>0.98611111111111116</v>
      </c>
    </row>
    <row r="13" spans="1:11" x14ac:dyDescent="0.25">
      <c r="A13" t="s">
        <v>5</v>
      </c>
      <c r="B13" t="s">
        <v>15</v>
      </c>
      <c r="C13" t="s">
        <v>9</v>
      </c>
      <c r="D13">
        <f>SUMIFS(Plan!$E:$E, Plan!$A:$A, $A13, Plan!$B:$B, $B13, Plan!$C:$C, $C13)</f>
        <v>39500</v>
      </c>
      <c r="E13">
        <f>SUMIFS(Actuals!$E:$E, Actuals!$A:$A, $A13, Actuals!$B:$B, $B13, Actuals!$C:$C, $C13)</f>
        <v>40500</v>
      </c>
      <c r="F13">
        <f t="shared" si="0"/>
        <v>1000</v>
      </c>
      <c r="G13" s="2">
        <f t="shared" si="1"/>
        <v>1.0253164556962024</v>
      </c>
    </row>
    <row r="14" spans="1:11" x14ac:dyDescent="0.25">
      <c r="A14" t="s">
        <v>5</v>
      </c>
      <c r="B14" t="s">
        <v>15</v>
      </c>
      <c r="C14" t="s">
        <v>10</v>
      </c>
      <c r="D14">
        <f>SUMIFS(Plan!$E:$E, Plan!$A:$A, $A14, Plan!$B:$B, $B14, Plan!$C:$C, $C14)</f>
        <v>13200</v>
      </c>
      <c r="E14">
        <f>SUMIFS(Actuals!$E:$E, Actuals!$A:$A, $A14, Actuals!$B:$B, $B14, Actuals!$C:$C, $C14)</f>
        <v>13150</v>
      </c>
      <c r="F14">
        <f t="shared" si="0"/>
        <v>-50</v>
      </c>
      <c r="G14" s="2">
        <f t="shared" si="1"/>
        <v>0.99621212121212122</v>
      </c>
    </row>
    <row r="15" spans="1:11" x14ac:dyDescent="0.25">
      <c r="A15" t="s">
        <v>5</v>
      </c>
      <c r="B15" t="s">
        <v>15</v>
      </c>
      <c r="C15" t="s">
        <v>12</v>
      </c>
      <c r="D15">
        <f>SUMIFS(Plan!$E:$E, Plan!$A:$A, $A15, Plan!$B:$B, $B15, Plan!$C:$C, $C15)</f>
        <v>4200</v>
      </c>
      <c r="E15">
        <f>SUMIFS(Actuals!$E:$E, Actuals!$A:$A, $A15, Actuals!$B:$B, $B15, Actuals!$C:$C, $C15)</f>
        <v>4100</v>
      </c>
      <c r="F15">
        <f t="shared" si="0"/>
        <v>-100</v>
      </c>
      <c r="G15" s="2">
        <f t="shared" si="1"/>
        <v>0.97619047619047616</v>
      </c>
    </row>
    <row r="16" spans="1:11" x14ac:dyDescent="0.25">
      <c r="A16" t="s">
        <v>5</v>
      </c>
      <c r="B16" t="s">
        <v>15</v>
      </c>
      <c r="C16" t="s">
        <v>13</v>
      </c>
      <c r="D16">
        <f>SUMIFS(Plan!$E:$E, Plan!$A:$A, $A16, Plan!$B:$B, $B16, Plan!$C:$C, $C16)</f>
        <v>3100</v>
      </c>
      <c r="E16">
        <f>SUMIFS(Actuals!$E:$E, Actuals!$A:$A, $A16, Actuals!$B:$B, $B16, Actuals!$C:$C, $C16)</f>
        <v>3100</v>
      </c>
      <c r="F16">
        <f t="shared" si="0"/>
        <v>0</v>
      </c>
      <c r="G16" s="2">
        <f t="shared" si="1"/>
        <v>1</v>
      </c>
    </row>
    <row r="17" spans="1:7" x14ac:dyDescent="0.25">
      <c r="A17" t="s">
        <v>16</v>
      </c>
      <c r="B17" t="s">
        <v>6</v>
      </c>
      <c r="C17" t="s">
        <v>7</v>
      </c>
      <c r="D17">
        <f>SUMIFS(Plan!$E:$E, Plan!$A:$A, $A17, Plan!$B:$B, $B17, Plan!$C:$C, $C17)</f>
        <v>91000</v>
      </c>
      <c r="E17">
        <f>SUMIFS(Actuals!$E:$E, Actuals!$A:$A, $A17, Actuals!$B:$B, $B17, Actuals!$C:$C, $C17)</f>
        <v>90500</v>
      </c>
      <c r="F17">
        <f t="shared" si="0"/>
        <v>-500</v>
      </c>
      <c r="G17" s="2">
        <f t="shared" si="1"/>
        <v>0.99450549450549453</v>
      </c>
    </row>
    <row r="18" spans="1:7" x14ac:dyDescent="0.25">
      <c r="A18" t="s">
        <v>16</v>
      </c>
      <c r="B18" t="s">
        <v>6</v>
      </c>
      <c r="C18" t="s">
        <v>9</v>
      </c>
      <c r="D18">
        <f>SUMIFS(Plan!$E:$E, Plan!$A:$A, $A18, Plan!$B:$B, $B18, Plan!$C:$C, $C18)</f>
        <v>50500</v>
      </c>
      <c r="E18">
        <f>SUMIFS(Actuals!$E:$E, Actuals!$A:$A, $A18, Actuals!$B:$B, $B18, Actuals!$C:$C, $C18)</f>
        <v>51200</v>
      </c>
      <c r="F18">
        <f t="shared" si="0"/>
        <v>700</v>
      </c>
      <c r="G18" s="2">
        <f t="shared" si="1"/>
        <v>1.0138613861386139</v>
      </c>
    </row>
    <row r="19" spans="1:7" x14ac:dyDescent="0.25">
      <c r="A19" t="s">
        <v>16</v>
      </c>
      <c r="B19" t="s">
        <v>6</v>
      </c>
      <c r="C19" t="s">
        <v>10</v>
      </c>
      <c r="D19">
        <f>SUMIFS(Plan!$E:$E, Plan!$A:$A, $A19, Plan!$B:$B, $B19, Plan!$C:$C, $C19)</f>
        <v>17400</v>
      </c>
      <c r="E19">
        <f>SUMIFS(Actuals!$E:$E, Actuals!$A:$A, $A19, Actuals!$B:$B, $B19, Actuals!$C:$C, $C19)</f>
        <v>17400</v>
      </c>
      <c r="F19">
        <f t="shared" si="0"/>
        <v>0</v>
      </c>
      <c r="G19" s="2">
        <f t="shared" si="1"/>
        <v>1</v>
      </c>
    </row>
    <row r="20" spans="1:7" x14ac:dyDescent="0.25">
      <c r="A20" t="s">
        <v>16</v>
      </c>
      <c r="B20" t="s">
        <v>6</v>
      </c>
      <c r="C20" t="s">
        <v>12</v>
      </c>
      <c r="D20">
        <f>SUMIFS(Plan!$E:$E, Plan!$A:$A, $A20, Plan!$B:$B, $B20, Plan!$C:$C, $C20)</f>
        <v>5900</v>
      </c>
      <c r="E20">
        <f>SUMIFS(Actuals!$E:$E, Actuals!$A:$A, $A20, Actuals!$B:$B, $B20, Actuals!$C:$C, $C20)</f>
        <v>6000</v>
      </c>
      <c r="F20">
        <f t="shared" si="0"/>
        <v>100</v>
      </c>
      <c r="G20" s="2">
        <f t="shared" si="1"/>
        <v>1.0169491525423728</v>
      </c>
    </row>
    <row r="21" spans="1:7" x14ac:dyDescent="0.25">
      <c r="A21" t="s">
        <v>16</v>
      </c>
      <c r="B21" t="s">
        <v>6</v>
      </c>
      <c r="C21" t="s">
        <v>13</v>
      </c>
      <c r="D21">
        <f>SUMIFS(Plan!$E:$E, Plan!$A:$A, $A21, Plan!$B:$B, $B21, Plan!$C:$C, $C21)</f>
        <v>3800</v>
      </c>
      <c r="E21">
        <f>SUMIFS(Actuals!$E:$E, Actuals!$A:$A, $A21, Actuals!$B:$B, $B21, Actuals!$C:$C, $C21)</f>
        <v>3800</v>
      </c>
      <c r="F21">
        <f t="shared" si="0"/>
        <v>0</v>
      </c>
      <c r="G21" s="2">
        <f t="shared" si="1"/>
        <v>1</v>
      </c>
    </row>
    <row r="22" spans="1:7" x14ac:dyDescent="0.25">
      <c r="A22" t="s">
        <v>16</v>
      </c>
      <c r="B22" t="s">
        <v>14</v>
      </c>
      <c r="C22" t="s">
        <v>7</v>
      </c>
      <c r="D22">
        <f>SUMIFS(Plan!$E:$E, Plan!$A:$A, $A22, Plan!$B:$B, $B22, Plan!$C:$C, $C22)</f>
        <v>84000</v>
      </c>
      <c r="E22">
        <f>SUMIFS(Actuals!$E:$E, Actuals!$A:$A, $A22, Actuals!$B:$B, $B22, Actuals!$C:$C, $C22)</f>
        <v>85000</v>
      </c>
      <c r="F22">
        <f t="shared" si="0"/>
        <v>1000</v>
      </c>
      <c r="G22" s="2">
        <f t="shared" si="1"/>
        <v>1.0119047619047619</v>
      </c>
    </row>
    <row r="23" spans="1:7" x14ac:dyDescent="0.25">
      <c r="A23" t="s">
        <v>16</v>
      </c>
      <c r="B23" t="s">
        <v>14</v>
      </c>
      <c r="C23" t="s">
        <v>9</v>
      </c>
      <c r="D23">
        <f>SUMIFS(Plan!$E:$E, Plan!$A:$A, $A23, Plan!$B:$B, $B23, Plan!$C:$C, $C23)</f>
        <v>47800</v>
      </c>
      <c r="E23">
        <f>SUMIFS(Actuals!$E:$E, Actuals!$A:$A, $A23, Actuals!$B:$B, $B23, Actuals!$C:$C, $C23)</f>
        <v>48000</v>
      </c>
      <c r="F23">
        <f t="shared" si="0"/>
        <v>200</v>
      </c>
      <c r="G23" s="2">
        <f t="shared" si="1"/>
        <v>1.00418410041841</v>
      </c>
    </row>
    <row r="24" spans="1:7" x14ac:dyDescent="0.25">
      <c r="A24" t="s">
        <v>16</v>
      </c>
      <c r="B24" t="s">
        <v>14</v>
      </c>
      <c r="C24" t="s">
        <v>10</v>
      </c>
      <c r="D24">
        <f>SUMIFS(Plan!$E:$E, Plan!$A:$A, $A24, Plan!$B:$B, $B24, Plan!$C:$C, $C24)</f>
        <v>15600</v>
      </c>
      <c r="E24">
        <f>SUMIFS(Actuals!$E:$E, Actuals!$A:$A, $A24, Actuals!$B:$B, $B24, Actuals!$C:$C, $C24)</f>
        <v>15650</v>
      </c>
      <c r="F24">
        <f t="shared" si="0"/>
        <v>50</v>
      </c>
      <c r="G24" s="2">
        <f t="shared" si="1"/>
        <v>1.0032051282051282</v>
      </c>
    </row>
    <row r="25" spans="1:7" x14ac:dyDescent="0.25">
      <c r="A25" t="s">
        <v>16</v>
      </c>
      <c r="B25" t="s">
        <v>14</v>
      </c>
      <c r="C25" t="s">
        <v>12</v>
      </c>
      <c r="D25">
        <f>SUMIFS(Plan!$E:$E, Plan!$A:$A, $A25, Plan!$B:$B, $B25, Plan!$C:$C, $C25)</f>
        <v>5100</v>
      </c>
      <c r="E25">
        <f>SUMIFS(Actuals!$E:$E, Actuals!$A:$A, $A25, Actuals!$B:$B, $B25, Actuals!$C:$C, $C25)</f>
        <v>5200</v>
      </c>
      <c r="F25">
        <f t="shared" si="0"/>
        <v>100</v>
      </c>
      <c r="G25" s="2">
        <f t="shared" si="1"/>
        <v>1.0196078431372548</v>
      </c>
    </row>
    <row r="26" spans="1:7" x14ac:dyDescent="0.25">
      <c r="A26" t="s">
        <v>16</v>
      </c>
      <c r="B26" t="s">
        <v>14</v>
      </c>
      <c r="C26" t="s">
        <v>13</v>
      </c>
      <c r="D26">
        <f>SUMIFS(Plan!$E:$E, Plan!$A:$A, $A26, Plan!$B:$B, $B26, Plan!$C:$C, $C26)</f>
        <v>3400</v>
      </c>
      <c r="E26">
        <f>SUMIFS(Actuals!$E:$E, Actuals!$A:$A, $A26, Actuals!$B:$B, $B26, Actuals!$C:$C, $C26)</f>
        <v>3400</v>
      </c>
      <c r="F26">
        <f t="shared" si="0"/>
        <v>0</v>
      </c>
      <c r="G26" s="2">
        <f t="shared" si="1"/>
        <v>1</v>
      </c>
    </row>
    <row r="27" spans="1:7" x14ac:dyDescent="0.25">
      <c r="A27" t="s">
        <v>16</v>
      </c>
      <c r="B27" t="s">
        <v>15</v>
      </c>
      <c r="C27" t="s">
        <v>7</v>
      </c>
      <c r="D27">
        <f>SUMIFS(Plan!$E:$E, Plan!$A:$A, $A27, Plan!$B:$B, $B27, Plan!$C:$C, $C27)</f>
        <v>70000</v>
      </c>
      <c r="E27">
        <f>SUMIFS(Actuals!$E:$E, Actuals!$A:$A, $A27, Actuals!$B:$B, $B27, Actuals!$C:$C, $C27)</f>
        <v>70200</v>
      </c>
      <c r="F27">
        <f t="shared" si="0"/>
        <v>200</v>
      </c>
      <c r="G27" s="2">
        <f t="shared" si="1"/>
        <v>1.0028571428571429</v>
      </c>
    </row>
    <row r="28" spans="1:7" x14ac:dyDescent="0.25">
      <c r="A28" t="s">
        <v>16</v>
      </c>
      <c r="B28" t="s">
        <v>15</v>
      </c>
      <c r="C28" t="s">
        <v>9</v>
      </c>
      <c r="D28">
        <f>SUMIFS(Plan!$E:$E, Plan!$A:$A, $A28, Plan!$B:$B, $B28, Plan!$C:$C, $C28)</f>
        <v>38500</v>
      </c>
      <c r="E28">
        <f>SUMIFS(Actuals!$E:$E, Actuals!$A:$A, $A28, Actuals!$B:$B, $B28, Actuals!$C:$C, $C28)</f>
        <v>39000</v>
      </c>
      <c r="F28">
        <f t="shared" si="0"/>
        <v>500</v>
      </c>
      <c r="G28" s="2">
        <f t="shared" si="1"/>
        <v>1.0129870129870129</v>
      </c>
    </row>
    <row r="29" spans="1:7" x14ac:dyDescent="0.25">
      <c r="A29" t="s">
        <v>16</v>
      </c>
      <c r="B29" t="s">
        <v>15</v>
      </c>
      <c r="C29" t="s">
        <v>10</v>
      </c>
      <c r="D29">
        <f>SUMIFS(Plan!$E:$E, Plan!$A:$A, $A29, Plan!$B:$B, $B29, Plan!$C:$C, $C29)</f>
        <v>13100</v>
      </c>
      <c r="E29">
        <f>SUMIFS(Actuals!$E:$E, Actuals!$A:$A, $A29, Actuals!$B:$B, $B29, Actuals!$C:$C, $C29)</f>
        <v>13200</v>
      </c>
      <c r="F29">
        <f t="shared" si="0"/>
        <v>100</v>
      </c>
      <c r="G29" s="2">
        <f t="shared" si="1"/>
        <v>1.0076335877862594</v>
      </c>
    </row>
    <row r="30" spans="1:7" x14ac:dyDescent="0.25">
      <c r="A30" t="s">
        <v>16</v>
      </c>
      <c r="B30" t="s">
        <v>15</v>
      </c>
      <c r="C30" t="s">
        <v>12</v>
      </c>
      <c r="D30">
        <f>SUMIFS(Plan!$E:$E, Plan!$A:$A, $A30, Plan!$B:$B, $B30, Plan!$C:$C, $C30)</f>
        <v>4100</v>
      </c>
      <c r="E30">
        <f>SUMIFS(Actuals!$E:$E, Actuals!$A:$A, $A30, Actuals!$B:$B, $B30, Actuals!$C:$C, $C30)</f>
        <v>4200</v>
      </c>
      <c r="F30">
        <f t="shared" si="0"/>
        <v>100</v>
      </c>
      <c r="G30" s="2">
        <f t="shared" si="1"/>
        <v>1.024390243902439</v>
      </c>
    </row>
    <row r="31" spans="1:7" x14ac:dyDescent="0.25">
      <c r="A31" t="s">
        <v>16</v>
      </c>
      <c r="B31" t="s">
        <v>15</v>
      </c>
      <c r="C31" t="s">
        <v>13</v>
      </c>
      <c r="D31">
        <f>SUMIFS(Plan!$E:$E, Plan!$A:$A, $A31, Plan!$B:$B, $B31, Plan!$C:$C, $C31)</f>
        <v>3100</v>
      </c>
      <c r="E31">
        <f>SUMIFS(Actuals!$E:$E, Actuals!$A:$A, $A31, Actuals!$B:$B, $B31, Actuals!$C:$C, $C31)</f>
        <v>3100</v>
      </c>
      <c r="F31">
        <f t="shared" si="0"/>
        <v>0</v>
      </c>
      <c r="G31" s="2">
        <f t="shared" si="1"/>
        <v>1</v>
      </c>
    </row>
    <row r="32" spans="1:7" x14ac:dyDescent="0.25">
      <c r="A32" t="s">
        <v>17</v>
      </c>
      <c r="B32" t="s">
        <v>6</v>
      </c>
      <c r="C32" t="s">
        <v>7</v>
      </c>
      <c r="D32">
        <f>SUMIFS(Plan!$E:$E, Plan!$A:$A, $A32, Plan!$B:$B, $B32, Plan!$C:$C, $C32)</f>
        <v>96000</v>
      </c>
      <c r="E32">
        <f>SUMIFS(Actuals!$E:$E, Actuals!$A:$A, $A32, Actuals!$B:$B, $B32, Actuals!$C:$C, $C32)</f>
        <v>95500</v>
      </c>
      <c r="F32">
        <f t="shared" si="0"/>
        <v>-500</v>
      </c>
      <c r="G32" s="2">
        <f t="shared" si="1"/>
        <v>0.99479166666666663</v>
      </c>
    </row>
    <row r="33" spans="1:7" x14ac:dyDescent="0.25">
      <c r="A33" t="s">
        <v>17</v>
      </c>
      <c r="B33" t="s">
        <v>6</v>
      </c>
      <c r="C33" t="s">
        <v>9</v>
      </c>
      <c r="D33">
        <f>SUMIFS(Plan!$E:$E, Plan!$A:$A, $A33, Plan!$B:$B, $B33, Plan!$C:$C, $C33)</f>
        <v>54500</v>
      </c>
      <c r="E33">
        <f>SUMIFS(Actuals!$E:$E, Actuals!$A:$A, $A33, Actuals!$B:$B, $B33, Actuals!$C:$C, $C33)</f>
        <v>55200</v>
      </c>
      <c r="F33">
        <f t="shared" si="0"/>
        <v>700</v>
      </c>
      <c r="G33" s="2">
        <f t="shared" si="1"/>
        <v>1.0128440366972478</v>
      </c>
    </row>
    <row r="34" spans="1:7" x14ac:dyDescent="0.25">
      <c r="A34" t="s">
        <v>17</v>
      </c>
      <c r="B34" t="s">
        <v>6</v>
      </c>
      <c r="C34" t="s">
        <v>10</v>
      </c>
      <c r="D34">
        <f>SUMIFS(Plan!$E:$E, Plan!$A:$A, $A34, Plan!$B:$B, $B34, Plan!$C:$C, $C34)</f>
        <v>17600</v>
      </c>
      <c r="E34">
        <f>SUMIFS(Actuals!$E:$E, Actuals!$A:$A, $A34, Actuals!$B:$B, $B34, Actuals!$C:$C, $C34)</f>
        <v>17750</v>
      </c>
      <c r="F34">
        <f t="shared" si="0"/>
        <v>150</v>
      </c>
      <c r="G34" s="2">
        <f t="shared" si="1"/>
        <v>1.0085227272727273</v>
      </c>
    </row>
    <row r="35" spans="1:7" x14ac:dyDescent="0.25">
      <c r="A35" t="s">
        <v>17</v>
      </c>
      <c r="B35" t="s">
        <v>6</v>
      </c>
      <c r="C35" t="s">
        <v>12</v>
      </c>
      <c r="D35">
        <f>SUMIFS(Plan!$E:$E, Plan!$A:$A, $A35, Plan!$B:$B, $B35, Plan!$C:$C, $C35)</f>
        <v>6300</v>
      </c>
      <c r="E35">
        <f>SUMIFS(Actuals!$E:$E, Actuals!$A:$A, $A35, Actuals!$B:$B, $B35, Actuals!$C:$C, $C35)</f>
        <v>6350</v>
      </c>
      <c r="F35">
        <f t="shared" si="0"/>
        <v>50</v>
      </c>
      <c r="G35" s="2">
        <f t="shared" si="1"/>
        <v>1.0079365079365079</v>
      </c>
    </row>
    <row r="36" spans="1:7" x14ac:dyDescent="0.25">
      <c r="A36" t="s">
        <v>17</v>
      </c>
      <c r="B36" t="s">
        <v>6</v>
      </c>
      <c r="C36" t="s">
        <v>13</v>
      </c>
      <c r="D36">
        <f>SUMIFS(Plan!$E:$E, Plan!$A:$A, $A36, Plan!$B:$B, $B36, Plan!$C:$C, $C36)</f>
        <v>3800</v>
      </c>
      <c r="E36">
        <f>SUMIFS(Actuals!$E:$E, Actuals!$A:$A, $A36, Actuals!$B:$B, $B36, Actuals!$C:$C, $C36)</f>
        <v>3800</v>
      </c>
      <c r="F36">
        <f t="shared" si="0"/>
        <v>0</v>
      </c>
      <c r="G36" s="2">
        <f t="shared" si="1"/>
        <v>1</v>
      </c>
    </row>
    <row r="37" spans="1:7" x14ac:dyDescent="0.25">
      <c r="A37" t="s">
        <v>17</v>
      </c>
      <c r="B37" t="s">
        <v>14</v>
      </c>
      <c r="C37" t="s">
        <v>7</v>
      </c>
      <c r="D37">
        <f>SUMIFS(Plan!$E:$E, Plan!$A:$A, $A37, Plan!$B:$B, $B37, Plan!$C:$C, $C37)</f>
        <v>87000</v>
      </c>
      <c r="E37">
        <f>SUMIFS(Actuals!$E:$E, Actuals!$A:$A, $A37, Actuals!$B:$B, $B37, Actuals!$C:$C, $C37)</f>
        <v>88000</v>
      </c>
      <c r="F37">
        <f t="shared" si="0"/>
        <v>1000</v>
      </c>
      <c r="G37" s="2">
        <f t="shared" si="1"/>
        <v>1.0114942528735633</v>
      </c>
    </row>
    <row r="38" spans="1:7" x14ac:dyDescent="0.25">
      <c r="A38" t="s">
        <v>17</v>
      </c>
      <c r="B38" t="s">
        <v>14</v>
      </c>
      <c r="C38" t="s">
        <v>9</v>
      </c>
      <c r="D38">
        <f>SUMIFS(Plan!$E:$E, Plan!$A:$A, $A38, Plan!$B:$B, $B38, Plan!$C:$C, $C38)</f>
        <v>49800</v>
      </c>
      <c r="E38">
        <f>SUMIFS(Actuals!$E:$E, Actuals!$A:$A, $A38, Actuals!$B:$B, $B38, Actuals!$C:$C, $C38)</f>
        <v>50500</v>
      </c>
      <c r="F38">
        <f t="shared" si="0"/>
        <v>700</v>
      </c>
      <c r="G38" s="2">
        <f t="shared" si="1"/>
        <v>1.0140562248995983</v>
      </c>
    </row>
    <row r="39" spans="1:7" x14ac:dyDescent="0.25">
      <c r="A39" t="s">
        <v>17</v>
      </c>
      <c r="B39" t="s">
        <v>14</v>
      </c>
      <c r="C39" t="s">
        <v>10</v>
      </c>
      <c r="D39">
        <f>SUMIFS(Plan!$E:$E, Plan!$A:$A, $A39, Plan!$B:$B, $B39, Plan!$C:$C, $C39)</f>
        <v>15900</v>
      </c>
      <c r="E39">
        <f>SUMIFS(Actuals!$E:$E, Actuals!$A:$A, $A39, Actuals!$B:$B, $B39, Actuals!$C:$C, $C39)</f>
        <v>15900</v>
      </c>
      <c r="F39">
        <f t="shared" si="0"/>
        <v>0</v>
      </c>
      <c r="G39" s="2">
        <f t="shared" si="1"/>
        <v>1</v>
      </c>
    </row>
    <row r="40" spans="1:7" x14ac:dyDescent="0.25">
      <c r="A40" t="s">
        <v>17</v>
      </c>
      <c r="B40" t="s">
        <v>14</v>
      </c>
      <c r="C40" t="s">
        <v>12</v>
      </c>
      <c r="D40">
        <f>SUMIFS(Plan!$E:$E, Plan!$A:$A, $A40, Plan!$B:$B, $B40, Plan!$C:$C, $C40)</f>
        <v>5200</v>
      </c>
      <c r="E40">
        <f>SUMIFS(Actuals!$E:$E, Actuals!$A:$A, $A40, Actuals!$B:$B, $B40, Actuals!$C:$C, $C40)</f>
        <v>5250</v>
      </c>
      <c r="F40">
        <f t="shared" si="0"/>
        <v>50</v>
      </c>
      <c r="G40" s="2">
        <f t="shared" si="1"/>
        <v>1.0096153846153846</v>
      </c>
    </row>
    <row r="41" spans="1:7" x14ac:dyDescent="0.25">
      <c r="A41" t="s">
        <v>17</v>
      </c>
      <c r="B41" t="s">
        <v>14</v>
      </c>
      <c r="C41" t="s">
        <v>13</v>
      </c>
      <c r="D41">
        <f>SUMIFS(Plan!$E:$E, Plan!$A:$A, $A41, Plan!$B:$B, $B41, Plan!$C:$C, $C41)</f>
        <v>3400</v>
      </c>
      <c r="E41">
        <f>SUMIFS(Actuals!$E:$E, Actuals!$A:$A, $A41, Actuals!$B:$B, $B41, Actuals!$C:$C, $C41)</f>
        <v>3400</v>
      </c>
      <c r="F41">
        <f t="shared" si="0"/>
        <v>0</v>
      </c>
      <c r="G41" s="2">
        <f t="shared" si="1"/>
        <v>1</v>
      </c>
    </row>
    <row r="42" spans="1:7" x14ac:dyDescent="0.25">
      <c r="A42" t="s">
        <v>17</v>
      </c>
      <c r="B42" t="s">
        <v>15</v>
      </c>
      <c r="C42" t="s">
        <v>7</v>
      </c>
      <c r="D42">
        <f>SUMIFS(Plan!$E:$E, Plan!$A:$A, $A42, Plan!$B:$B, $B42, Plan!$C:$C, $C42)</f>
        <v>73000</v>
      </c>
      <c r="E42">
        <f>SUMIFS(Actuals!$E:$E, Actuals!$A:$A, $A42, Actuals!$B:$B, $B42, Actuals!$C:$C, $C42)</f>
        <v>72000</v>
      </c>
      <c r="F42">
        <f t="shared" si="0"/>
        <v>-1000</v>
      </c>
      <c r="G42" s="2">
        <f t="shared" si="1"/>
        <v>0.98630136986301364</v>
      </c>
    </row>
    <row r="43" spans="1:7" x14ac:dyDescent="0.25">
      <c r="A43" t="s">
        <v>17</v>
      </c>
      <c r="B43" t="s">
        <v>15</v>
      </c>
      <c r="C43" t="s">
        <v>9</v>
      </c>
      <c r="D43">
        <f>SUMIFS(Plan!$E:$E, Plan!$A:$A, $A43, Plan!$B:$B, $B43, Plan!$C:$C, $C43)</f>
        <v>40000</v>
      </c>
      <c r="E43">
        <f>SUMIFS(Actuals!$E:$E, Actuals!$A:$A, $A43, Actuals!$B:$B, $B43, Actuals!$C:$C, $C43)</f>
        <v>40400</v>
      </c>
      <c r="F43">
        <f t="shared" si="0"/>
        <v>400</v>
      </c>
      <c r="G43" s="2">
        <f t="shared" si="1"/>
        <v>1.01</v>
      </c>
    </row>
    <row r="44" spans="1:7" x14ac:dyDescent="0.25">
      <c r="A44" t="s">
        <v>17</v>
      </c>
      <c r="B44" t="s">
        <v>15</v>
      </c>
      <c r="C44" t="s">
        <v>10</v>
      </c>
      <c r="D44">
        <f>SUMIFS(Plan!$E:$E, Plan!$A:$A, $A44, Plan!$B:$B, $B44, Plan!$C:$C, $C44)</f>
        <v>13300</v>
      </c>
      <c r="E44">
        <f>SUMIFS(Actuals!$E:$E, Actuals!$A:$A, $A44, Actuals!$B:$B, $B44, Actuals!$C:$C, $C44)</f>
        <v>13300</v>
      </c>
      <c r="F44">
        <f t="shared" si="0"/>
        <v>0</v>
      </c>
      <c r="G44" s="2">
        <f t="shared" si="1"/>
        <v>1</v>
      </c>
    </row>
    <row r="45" spans="1:7" x14ac:dyDescent="0.25">
      <c r="A45" t="s">
        <v>17</v>
      </c>
      <c r="B45" t="s">
        <v>15</v>
      </c>
      <c r="C45" t="s">
        <v>12</v>
      </c>
      <c r="D45">
        <f>SUMIFS(Plan!$E:$E, Plan!$A:$A, $A45, Plan!$B:$B, $B45, Plan!$C:$C, $C45)</f>
        <v>4200</v>
      </c>
      <c r="E45">
        <f>SUMIFS(Actuals!$E:$E, Actuals!$A:$A, $A45, Actuals!$B:$B, $B45, Actuals!$C:$C, $C45)</f>
        <v>4200</v>
      </c>
      <c r="F45">
        <f t="shared" si="0"/>
        <v>0</v>
      </c>
      <c r="G45" s="2">
        <f t="shared" si="1"/>
        <v>1</v>
      </c>
    </row>
    <row r="46" spans="1:7" x14ac:dyDescent="0.25">
      <c r="A46" t="s">
        <v>17</v>
      </c>
      <c r="B46" t="s">
        <v>15</v>
      </c>
      <c r="C46" t="s">
        <v>13</v>
      </c>
      <c r="D46">
        <f>SUMIFS(Plan!$E:$E, Plan!$A:$A, $A46, Plan!$B:$B, $B46, Plan!$C:$C, $C46)</f>
        <v>3100</v>
      </c>
      <c r="E46">
        <f>SUMIFS(Actuals!$E:$E, Actuals!$A:$A, $A46, Actuals!$B:$B, $B46, Actuals!$C:$C, $C46)</f>
        <v>3100</v>
      </c>
      <c r="F46">
        <f t="shared" si="0"/>
        <v>0</v>
      </c>
      <c r="G46" s="2">
        <f t="shared" si="1"/>
        <v>1</v>
      </c>
    </row>
    <row r="47" spans="1:7" x14ac:dyDescent="0.25">
      <c r="D47" s="3">
        <f>SUM(D2:D46)</f>
        <v>1397300</v>
      </c>
      <c r="E47">
        <f>SUM(E2:E46)</f>
        <v>1404050</v>
      </c>
    </row>
  </sheetData>
  <conditionalFormatting sqref="F1:F104857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10" sqref="D10"/>
    </sheetView>
  </sheetViews>
  <sheetFormatPr defaultRowHeight="15" x14ac:dyDescent="0.25"/>
  <cols>
    <col min="2" max="2" width="10.85546875" customWidth="1"/>
  </cols>
  <sheetData>
    <row r="1" spans="1:5" x14ac:dyDescent="0.25">
      <c r="A1" t="s">
        <v>25</v>
      </c>
      <c r="E1" s="4" t="s">
        <v>27</v>
      </c>
    </row>
    <row r="2" spans="1:5" x14ac:dyDescent="0.25">
      <c r="A2">
        <f>SUMIFS(Variance!E:E,Variance!C:C,"Revenue")</f>
        <v>756200</v>
      </c>
      <c r="E2" s="5"/>
    </row>
    <row r="3" spans="1:5" x14ac:dyDescent="0.25">
      <c r="A3" t="s">
        <v>26</v>
      </c>
      <c r="E3" s="6" t="s">
        <v>28</v>
      </c>
    </row>
    <row r="4" spans="1:5" x14ac:dyDescent="0.25">
      <c r="A4">
        <f>IFERROR(SUMIF(Variance!C:C,"Revenue",Variance!E:E)/SUMIF(Variance!C:C,"Revenue",Variance!D:D),"")</f>
        <v>0.99894319682959054</v>
      </c>
      <c r="E4" s="5"/>
    </row>
    <row r="5" spans="1:5" x14ac:dyDescent="0.25">
      <c r="E5" s="6" t="s">
        <v>29</v>
      </c>
    </row>
    <row r="6" spans="1:5" x14ac:dyDescent="0.25">
      <c r="E6" s="5"/>
    </row>
    <row r="7" spans="1:5" x14ac:dyDescent="0.25">
      <c r="E7" s="6" t="s">
        <v>30</v>
      </c>
    </row>
    <row r="8" spans="1:5" x14ac:dyDescent="0.25">
      <c r="E8" s="5"/>
    </row>
    <row r="9" spans="1:5" x14ac:dyDescent="0.25">
      <c r="E9" s="6" t="s">
        <v>31</v>
      </c>
    </row>
  </sheetData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Plan</vt:lpstr>
      <vt:lpstr>Actuals</vt:lpstr>
      <vt:lpstr>Variance</vt:lpstr>
      <vt:lpstr>Dashboard</vt:lpstr>
      <vt:lpstr>Dashboard!Print_Area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2025-09-20T14:32:12Z</dcterms:created>
  <dcterms:modified xsi:type="dcterms:W3CDTF">2025-09-21T15:18:03Z</dcterms:modified>
</cp:coreProperties>
</file>